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6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8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9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0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11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2.xml" ContentType="application/vnd.openxmlformats-officedocument.drawing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3.xml" ContentType="application/vnd.openxmlformats-officedocument.drawing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60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1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2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3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4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5.xml" ContentType="application/vnd.openxmlformats-officedocument.drawingml.chart+xml"/>
  <Override PartName="/xl/drawings/drawing14.xml" ContentType="application/vnd.openxmlformats-officedocument.drawing+xml"/>
  <Override PartName="/xl/charts/chart166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7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8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9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70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71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2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5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6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7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8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9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80.xml" ContentType="application/vnd.openxmlformats-officedocument.drawingml.chart+xml"/>
  <Override PartName="/xl/drawings/drawing15.xml" ContentType="application/vnd.openxmlformats-officedocument.drawing+xml"/>
  <Override PartName="/xl/charts/chart181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82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83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4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5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6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7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1"/>
  <workbookPr/>
  <mc:AlternateContent xmlns:mc="http://schemas.openxmlformats.org/markup-compatibility/2006">
    <mc:Choice Requires="x15">
      <x15ac:absPath xmlns:x15ac="http://schemas.microsoft.com/office/spreadsheetml/2010/11/ac" url="C:\Users\adewynter\Downloads\Annotator\"/>
    </mc:Choice>
  </mc:AlternateContent>
  <xr:revisionPtr revIDLastSave="0" documentId="13_ncr:1_{82C061D9-A85F-4CE7-8CA7-A94D322FCE98}" xr6:coauthVersionLast="47" xr6:coauthVersionMax="47" xr10:uidLastSave="{00000000-0000-0000-0000-000000000000}"/>
  <bookViews>
    <workbookView xWindow="0" yWindow="360" windowWidth="19280" windowHeight="11360" xr2:uid="{9D289719-AFB5-4117-B7BA-DEC0976DE96A}"/>
  </bookViews>
  <sheets>
    <sheet name="PARITY Accuracy" sheetId="1" r:id="rId1"/>
    <sheet name="PARITY Errors" sheetId="2" r:id="rId2"/>
    <sheet name="Pattern_Matching Accuracy" sheetId="27" r:id="rId3"/>
    <sheet name="Pattern_Matching Errors" sheetId="4" r:id="rId4"/>
    <sheet name="Reversal Accuracy" sheetId="28" r:id="rId5"/>
    <sheet name="Reversal Errors" sheetId="6" r:id="rId6"/>
    <sheet name="Stack Accuracy" sheetId="29" r:id="rId7"/>
    <sheet name="Stack Errors" sheetId="8" r:id="rId8"/>
    <sheet name="Vending_Machine Accuracy" sheetId="30" r:id="rId9"/>
    <sheet name="Vending_Machine Errors" sheetId="10" r:id="rId10"/>
    <sheet name="Vending_Machine_Sum Accuracy" sheetId="31" r:id="rId11"/>
    <sheet name="Vending_Machine_Sum Errors" sheetId="12" r:id="rId12"/>
    <sheet name="MazeComplete Accuracy" sheetId="32" r:id="rId13"/>
    <sheet name="MazeComplete Errors" sheetId="14" r:id="rId14"/>
    <sheet name="MazeSolve Accuracy" sheetId="33" r:id="rId15"/>
    <sheet name="MazeSolve Errors" sheetId="16" r:id="rId16"/>
    <sheet name="Hamiltonian Accuracy" sheetId="34" r:id="rId17"/>
    <sheet name="Hamiltonian Errors" sheetId="18" r:id="rId18"/>
    <sheet name="PlotsAll" sheetId="26" r:id="rId19"/>
    <sheet name="AllAveragePlots" sheetId="36" r:id="rId20"/>
    <sheet name="Avgs no fails Accuracy" sheetId="21" r:id="rId21"/>
    <sheet name="Avgs no fails Accuracy no VMS" sheetId="35" r:id="rId22"/>
    <sheet name="Averages Accuracy" sheetId="19" r:id="rId23"/>
    <sheet name="Averages Errors" sheetId="20" r:id="rId24"/>
    <sheet name="Avgs no fails Errors" sheetId="22" r:id="rId25"/>
    <sheet name="Failure Counts Errors" sheetId="24" r:id="rId26"/>
    <sheet name="Failure Counts Accuracy" sheetId="23" r:id="rId27"/>
    <sheet name="Failure Counts Accuracy (2)" sheetId="25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" i="1" l="1"/>
  <c r="AB7" i="1" s="1"/>
  <c r="E34" i="1"/>
  <c r="AC7" i="1" s="1"/>
  <c r="F34" i="1"/>
  <c r="AD7" i="1" s="1"/>
  <c r="G34" i="1"/>
  <c r="AE7" i="1" s="1"/>
  <c r="D70" i="1"/>
  <c r="E70" i="1"/>
  <c r="F70" i="1"/>
  <c r="G70" i="1"/>
  <c r="D106" i="1"/>
  <c r="E106" i="1"/>
  <c r="F106" i="1"/>
  <c r="G106" i="1"/>
  <c r="D142" i="1"/>
  <c r="E142" i="1"/>
  <c r="F142" i="1"/>
  <c r="G142" i="1"/>
  <c r="D178" i="1"/>
  <c r="E178" i="1"/>
  <c r="F178" i="1"/>
  <c r="G178" i="1"/>
  <c r="D214" i="1"/>
  <c r="E214" i="1"/>
  <c r="F214" i="1"/>
  <c r="G214" i="1"/>
  <c r="D250" i="1"/>
  <c r="E250" i="1"/>
  <c r="F250" i="1"/>
  <c r="G250" i="1"/>
  <c r="AE7" i="35"/>
  <c r="AD7" i="35"/>
  <c r="AC7" i="35"/>
  <c r="AB7" i="35"/>
  <c r="W236" i="27"/>
  <c r="V236" i="27"/>
  <c r="U236" i="27"/>
  <c r="S236" i="27"/>
  <c r="Q236" i="27"/>
  <c r="W235" i="27"/>
  <c r="V235" i="27"/>
  <c r="U235" i="27"/>
  <c r="S235" i="27"/>
  <c r="R235" i="27"/>
  <c r="Q235" i="27"/>
  <c r="P235" i="27"/>
  <c r="W234" i="27"/>
  <c r="V234" i="27"/>
  <c r="U234" i="27"/>
  <c r="T234" i="27"/>
  <c r="S234" i="27"/>
  <c r="R234" i="27"/>
  <c r="Q234" i="27"/>
  <c r="P234" i="27"/>
  <c r="W233" i="27"/>
  <c r="V233" i="27"/>
  <c r="U233" i="27"/>
  <c r="T233" i="27"/>
  <c r="S233" i="27"/>
  <c r="R233" i="27"/>
  <c r="Q233" i="27"/>
  <c r="P233" i="27"/>
  <c r="W232" i="27"/>
  <c r="V232" i="27"/>
  <c r="U232" i="27"/>
  <c r="T232" i="27"/>
  <c r="S232" i="27"/>
  <c r="R232" i="27"/>
  <c r="Q232" i="27"/>
  <c r="P232" i="27"/>
  <c r="V225" i="27"/>
  <c r="T225" i="27"/>
  <c r="R225" i="27"/>
  <c r="P225" i="27"/>
  <c r="W224" i="27"/>
  <c r="V224" i="27"/>
  <c r="U224" i="27"/>
  <c r="T224" i="27"/>
  <c r="S224" i="27"/>
  <c r="R224" i="27"/>
  <c r="Q224" i="27"/>
  <c r="P224" i="27"/>
  <c r="W223" i="27"/>
  <c r="V223" i="27"/>
  <c r="U223" i="27"/>
  <c r="T223" i="27"/>
  <c r="S223" i="27"/>
  <c r="R223" i="27"/>
  <c r="Q223" i="27"/>
  <c r="P223" i="27"/>
  <c r="W222" i="27"/>
  <c r="V222" i="27"/>
  <c r="U222" i="27"/>
  <c r="T222" i="27"/>
  <c r="S222" i="27"/>
  <c r="R222" i="27"/>
  <c r="Q222" i="27"/>
  <c r="P222" i="27"/>
  <c r="W221" i="27"/>
  <c r="V221" i="27"/>
  <c r="U221" i="27"/>
  <c r="T221" i="27"/>
  <c r="S221" i="27"/>
  <c r="R221" i="27"/>
  <c r="Q221" i="27"/>
  <c r="P221" i="27"/>
  <c r="W220" i="27"/>
  <c r="V220" i="27"/>
  <c r="U220" i="27"/>
  <c r="T220" i="27"/>
  <c r="S220" i="27"/>
  <c r="R220" i="27"/>
  <c r="Q220" i="27"/>
  <c r="P220" i="27"/>
  <c r="T201" i="27"/>
  <c r="R201" i="27"/>
  <c r="P201" i="27"/>
  <c r="W200" i="27"/>
  <c r="U200" i="27"/>
  <c r="T200" i="27"/>
  <c r="S200" i="27"/>
  <c r="R200" i="27"/>
  <c r="Q200" i="27"/>
  <c r="P200" i="27"/>
  <c r="W199" i="27"/>
  <c r="U199" i="27"/>
  <c r="T199" i="27"/>
  <c r="S199" i="27"/>
  <c r="R199" i="27"/>
  <c r="Q199" i="27"/>
  <c r="P199" i="27"/>
  <c r="W198" i="27"/>
  <c r="V198" i="27"/>
  <c r="U198" i="27"/>
  <c r="T198" i="27"/>
  <c r="S198" i="27"/>
  <c r="R198" i="27"/>
  <c r="Q198" i="27"/>
  <c r="P198" i="27"/>
  <c r="W197" i="27"/>
  <c r="V197" i="27"/>
  <c r="U197" i="27"/>
  <c r="T197" i="27"/>
  <c r="S197" i="27"/>
  <c r="R197" i="27"/>
  <c r="Q197" i="27"/>
  <c r="P197" i="27"/>
  <c r="W196" i="27"/>
  <c r="V196" i="27"/>
  <c r="U196" i="27"/>
  <c r="T196" i="27"/>
  <c r="S196" i="27"/>
  <c r="R196" i="27"/>
  <c r="Q196" i="27"/>
  <c r="P196" i="27"/>
  <c r="V189" i="27"/>
  <c r="T189" i="27"/>
  <c r="R189" i="27"/>
  <c r="P189" i="27"/>
  <c r="W188" i="27"/>
  <c r="V188" i="27"/>
  <c r="U188" i="27"/>
  <c r="T188" i="27"/>
  <c r="S188" i="27"/>
  <c r="R188" i="27"/>
  <c r="Q188" i="27"/>
  <c r="P188" i="27"/>
  <c r="W187" i="27"/>
  <c r="V187" i="27"/>
  <c r="U187" i="27"/>
  <c r="T187" i="27"/>
  <c r="S187" i="27"/>
  <c r="R187" i="27"/>
  <c r="Q187" i="27"/>
  <c r="P187" i="27"/>
  <c r="W186" i="27"/>
  <c r="V186" i="27"/>
  <c r="U186" i="27"/>
  <c r="T186" i="27"/>
  <c r="S186" i="27"/>
  <c r="R186" i="27"/>
  <c r="Q186" i="27"/>
  <c r="P186" i="27"/>
  <c r="W185" i="27"/>
  <c r="V185" i="27"/>
  <c r="U185" i="27"/>
  <c r="T185" i="27"/>
  <c r="S185" i="27"/>
  <c r="R185" i="27"/>
  <c r="Q185" i="27"/>
  <c r="P185" i="27"/>
  <c r="W184" i="27"/>
  <c r="V184" i="27"/>
  <c r="U184" i="27"/>
  <c r="T184" i="27"/>
  <c r="S184" i="27"/>
  <c r="R184" i="27"/>
  <c r="Q184" i="27"/>
  <c r="P184" i="27"/>
  <c r="D117" i="21"/>
  <c r="D118" i="21"/>
  <c r="D119" i="21"/>
  <c r="D120" i="21"/>
  <c r="D121" i="21"/>
  <c r="D122" i="21"/>
  <c r="D123" i="21"/>
  <c r="D124" i="21"/>
  <c r="D125" i="21"/>
  <c r="D126" i="21"/>
  <c r="AB4" i="32"/>
  <c r="AC4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8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12" i="32"/>
  <c r="L125" i="32"/>
  <c r="L126" i="32"/>
  <c r="L127" i="32"/>
  <c r="L128" i="32"/>
  <c r="L124" i="32"/>
  <c r="K129" i="32"/>
  <c r="K128" i="32"/>
  <c r="K127" i="32"/>
  <c r="K126" i="32"/>
  <c r="K125" i="32"/>
  <c r="K124" i="32"/>
  <c r="L113" i="32"/>
  <c r="L114" i="32"/>
  <c r="L115" i="32"/>
  <c r="L116" i="32"/>
  <c r="L112" i="32"/>
  <c r="K117" i="32"/>
  <c r="K116" i="32"/>
  <c r="K115" i="32"/>
  <c r="K113" i="32"/>
  <c r="K112" i="32"/>
  <c r="I118" i="32"/>
  <c r="I119" i="32"/>
  <c r="I120" i="32"/>
  <c r="I121" i="32"/>
  <c r="I122" i="32"/>
  <c r="I123" i="32"/>
  <c r="I124" i="32"/>
  <c r="I125" i="32"/>
  <c r="I126" i="32"/>
  <c r="I127" i="32"/>
  <c r="I128" i="32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17" i="32"/>
  <c r="AL9" i="34"/>
  <c r="AK9" i="34"/>
  <c r="AJ9" i="34"/>
  <c r="AI9" i="34"/>
  <c r="AL8" i="34"/>
  <c r="AK8" i="34"/>
  <c r="AJ8" i="34"/>
  <c r="AI8" i="34"/>
  <c r="AL5" i="34"/>
  <c r="AK5" i="34"/>
  <c r="AJ5" i="34"/>
  <c r="AI5" i="34"/>
  <c r="AL4" i="34"/>
  <c r="AK4" i="34"/>
  <c r="AJ4" i="34"/>
  <c r="AI4" i="34"/>
  <c r="AL9" i="33"/>
  <c r="AK9" i="33"/>
  <c r="AJ9" i="33"/>
  <c r="AI9" i="33"/>
  <c r="AL8" i="33"/>
  <c r="AK8" i="33"/>
  <c r="AJ8" i="33"/>
  <c r="AI8" i="33"/>
  <c r="AL5" i="33"/>
  <c r="AK5" i="33"/>
  <c r="AJ5" i="33"/>
  <c r="AI5" i="33"/>
  <c r="AL4" i="33"/>
  <c r="AK4" i="33"/>
  <c r="AJ4" i="33"/>
  <c r="AI4" i="33"/>
  <c r="AL9" i="32"/>
  <c r="AK9" i="32"/>
  <c r="AL8" i="32"/>
  <c r="AK8" i="32"/>
  <c r="AL5" i="32"/>
  <c r="AK5" i="32"/>
  <c r="AL4" i="32"/>
  <c r="AK4" i="32"/>
  <c r="AL9" i="31"/>
  <c r="AK9" i="31"/>
  <c r="AJ9" i="31"/>
  <c r="AI9" i="31"/>
  <c r="AL8" i="31"/>
  <c r="AK8" i="31"/>
  <c r="AJ8" i="31"/>
  <c r="AI8" i="31"/>
  <c r="AL5" i="31"/>
  <c r="AK5" i="31"/>
  <c r="AJ5" i="31"/>
  <c r="AI5" i="31"/>
  <c r="AL4" i="31"/>
  <c r="AK4" i="31"/>
  <c r="AJ4" i="31"/>
  <c r="AI4" i="31"/>
  <c r="AL9" i="30"/>
  <c r="AK9" i="30"/>
  <c r="AJ9" i="30"/>
  <c r="AI9" i="30"/>
  <c r="AL8" i="30"/>
  <c r="AK8" i="30"/>
  <c r="AJ8" i="30"/>
  <c r="AI8" i="30"/>
  <c r="AL5" i="30"/>
  <c r="AK5" i="30"/>
  <c r="AJ5" i="30"/>
  <c r="AI5" i="30"/>
  <c r="AL4" i="30"/>
  <c r="AK4" i="30"/>
  <c r="AJ4" i="30"/>
  <c r="AI4" i="30"/>
  <c r="AL9" i="29"/>
  <c r="AK9" i="29"/>
  <c r="AJ9" i="29"/>
  <c r="AI9" i="29"/>
  <c r="AL8" i="29"/>
  <c r="AK8" i="29"/>
  <c r="AJ8" i="29"/>
  <c r="AI8" i="29"/>
  <c r="AL5" i="29"/>
  <c r="AK5" i="29"/>
  <c r="AJ5" i="29"/>
  <c r="AI5" i="29"/>
  <c r="AL4" i="29"/>
  <c r="AK4" i="29"/>
  <c r="AJ4" i="29"/>
  <c r="AI4" i="29"/>
  <c r="AL9" i="28"/>
  <c r="AK9" i="28"/>
  <c r="AJ9" i="28"/>
  <c r="AI9" i="28"/>
  <c r="AL8" i="28"/>
  <c r="AK8" i="28"/>
  <c r="AJ8" i="28"/>
  <c r="AI8" i="28"/>
  <c r="AL5" i="28"/>
  <c r="AK5" i="28"/>
  <c r="AJ5" i="28"/>
  <c r="AI5" i="28"/>
  <c r="AL4" i="28"/>
  <c r="AK4" i="28"/>
  <c r="AJ4" i="28"/>
  <c r="AI4" i="28"/>
  <c r="AL9" i="27"/>
  <c r="AK9" i="27"/>
  <c r="AJ9" i="27"/>
  <c r="AI9" i="27"/>
  <c r="AL8" i="27"/>
  <c r="AK8" i="27"/>
  <c r="AJ8" i="27"/>
  <c r="AI8" i="27"/>
  <c r="AL5" i="27"/>
  <c r="AK5" i="27"/>
  <c r="AJ5" i="27"/>
  <c r="AI5" i="27"/>
  <c r="AL4" i="27"/>
  <c r="AK4" i="27"/>
  <c r="AJ4" i="27"/>
  <c r="AI4" i="27"/>
  <c r="AF88" i="34"/>
  <c r="AE88" i="34"/>
  <c r="AD88" i="34"/>
  <c r="AC88" i="34"/>
  <c r="AF87" i="34"/>
  <c r="AE87" i="34"/>
  <c r="AD87" i="34"/>
  <c r="AC87" i="34"/>
  <c r="AF86" i="34"/>
  <c r="AE86" i="34"/>
  <c r="AD86" i="34"/>
  <c r="AC86" i="34"/>
  <c r="AF85" i="34"/>
  <c r="AE85" i="34"/>
  <c r="AD85" i="34"/>
  <c r="AC85" i="34"/>
  <c r="AF84" i="34"/>
  <c r="AE84" i="34"/>
  <c r="AD84" i="34"/>
  <c r="AC84" i="34"/>
  <c r="AF83" i="34"/>
  <c r="AE83" i="34"/>
  <c r="AD83" i="34"/>
  <c r="AC83" i="34"/>
  <c r="AF82" i="34"/>
  <c r="AE82" i="34"/>
  <c r="AD82" i="34"/>
  <c r="AC82" i="34"/>
  <c r="AF81" i="34"/>
  <c r="AE81" i="34"/>
  <c r="AD81" i="34"/>
  <c r="AC81" i="34"/>
  <c r="AF80" i="34"/>
  <c r="AE80" i="34"/>
  <c r="AD80" i="34"/>
  <c r="AC80" i="34"/>
  <c r="AF79" i="34"/>
  <c r="AE79" i="34"/>
  <c r="AD79" i="34"/>
  <c r="AC79" i="34"/>
  <c r="AF78" i="34"/>
  <c r="AE78" i="34"/>
  <c r="AD78" i="34"/>
  <c r="AC78" i="34"/>
  <c r="AF77" i="34"/>
  <c r="AE77" i="34"/>
  <c r="AD77" i="34"/>
  <c r="AC77" i="34"/>
  <c r="AF76" i="34"/>
  <c r="AE76" i="34"/>
  <c r="AD76" i="34"/>
  <c r="AC76" i="34"/>
  <c r="AF75" i="34"/>
  <c r="AE75" i="34"/>
  <c r="AD75" i="34"/>
  <c r="AC75" i="34"/>
  <c r="AF74" i="34"/>
  <c r="AE74" i="34"/>
  <c r="AD74" i="34"/>
  <c r="AC74" i="34"/>
  <c r="AF73" i="34"/>
  <c r="AE73" i="34"/>
  <c r="AD73" i="34"/>
  <c r="AC73" i="34"/>
  <c r="AF72" i="34"/>
  <c r="AE72" i="34"/>
  <c r="AD72" i="34"/>
  <c r="AC72" i="34"/>
  <c r="AF71" i="34"/>
  <c r="AE71" i="34"/>
  <c r="AD71" i="34"/>
  <c r="AC71" i="34"/>
  <c r="AF70" i="34"/>
  <c r="AE70" i="34"/>
  <c r="AD70" i="34"/>
  <c r="AC70" i="34"/>
  <c r="AF69" i="34"/>
  <c r="AE69" i="34"/>
  <c r="AD69" i="34"/>
  <c r="AC69" i="34"/>
  <c r="AF68" i="34"/>
  <c r="AE68" i="34"/>
  <c r="AD68" i="34"/>
  <c r="AC68" i="34"/>
  <c r="AF67" i="34"/>
  <c r="AE67" i="34"/>
  <c r="AD67" i="34"/>
  <c r="AC67" i="34"/>
  <c r="AF66" i="34"/>
  <c r="AE66" i="34"/>
  <c r="AD66" i="34"/>
  <c r="AC66" i="34"/>
  <c r="AF65" i="34"/>
  <c r="AE65" i="34"/>
  <c r="AD65" i="34"/>
  <c r="AC65" i="34"/>
  <c r="AF64" i="34"/>
  <c r="AE64" i="34"/>
  <c r="AD64" i="34"/>
  <c r="AC64" i="34"/>
  <c r="AF63" i="34"/>
  <c r="AE63" i="34"/>
  <c r="AD63" i="34"/>
  <c r="AC63" i="34"/>
  <c r="AF62" i="34"/>
  <c r="AE62" i="34"/>
  <c r="AD62" i="34"/>
  <c r="AC62" i="34"/>
  <c r="AF61" i="34"/>
  <c r="AE61" i="34"/>
  <c r="AD61" i="34"/>
  <c r="AC61" i="34"/>
  <c r="AF60" i="34"/>
  <c r="AE60" i="34"/>
  <c r="AD60" i="34"/>
  <c r="AC60" i="34"/>
  <c r="AF59" i="34"/>
  <c r="AE59" i="34"/>
  <c r="AD59" i="34"/>
  <c r="AC59" i="34"/>
  <c r="AF88" i="33"/>
  <c r="AE88" i="33"/>
  <c r="AD88" i="33"/>
  <c r="AC88" i="33"/>
  <c r="AF87" i="33"/>
  <c r="AE87" i="33"/>
  <c r="AD87" i="33"/>
  <c r="AC87" i="33"/>
  <c r="AF86" i="33"/>
  <c r="AE86" i="33"/>
  <c r="AD86" i="33"/>
  <c r="AC86" i="33"/>
  <c r="AF85" i="33"/>
  <c r="AE85" i="33"/>
  <c r="AD85" i="33"/>
  <c r="AC85" i="33"/>
  <c r="AF84" i="33"/>
  <c r="AE84" i="33"/>
  <c r="AD84" i="33"/>
  <c r="AC84" i="33"/>
  <c r="AF83" i="33"/>
  <c r="AE83" i="33"/>
  <c r="AD83" i="33"/>
  <c r="AC83" i="33"/>
  <c r="AF82" i="33"/>
  <c r="AE82" i="33"/>
  <c r="AD82" i="33"/>
  <c r="AC82" i="33"/>
  <c r="AF81" i="33"/>
  <c r="AE81" i="33"/>
  <c r="AD81" i="33"/>
  <c r="AC81" i="33"/>
  <c r="AF80" i="33"/>
  <c r="AE80" i="33"/>
  <c r="AD80" i="33"/>
  <c r="AC80" i="33"/>
  <c r="AF79" i="33"/>
  <c r="AE79" i="33"/>
  <c r="AD79" i="33"/>
  <c r="AC79" i="33"/>
  <c r="AF78" i="33"/>
  <c r="AE78" i="33"/>
  <c r="AD78" i="33"/>
  <c r="AC78" i="33"/>
  <c r="AF77" i="33"/>
  <c r="AE77" i="33"/>
  <c r="AD77" i="33"/>
  <c r="AC77" i="33"/>
  <c r="AF76" i="33"/>
  <c r="AE76" i="33"/>
  <c r="AD76" i="33"/>
  <c r="AC76" i="33"/>
  <c r="AF75" i="33"/>
  <c r="AE75" i="33"/>
  <c r="AD75" i="33"/>
  <c r="AC75" i="33"/>
  <c r="AF74" i="33"/>
  <c r="AE74" i="33"/>
  <c r="AD74" i="33"/>
  <c r="AC74" i="33"/>
  <c r="AF73" i="33"/>
  <c r="AE73" i="33"/>
  <c r="AD73" i="33"/>
  <c r="AC73" i="33"/>
  <c r="AF72" i="33"/>
  <c r="AE72" i="33"/>
  <c r="AD72" i="33"/>
  <c r="AC72" i="33"/>
  <c r="AF71" i="33"/>
  <c r="AE71" i="33"/>
  <c r="AD71" i="33"/>
  <c r="AC71" i="33"/>
  <c r="AF70" i="33"/>
  <c r="AE70" i="33"/>
  <c r="AD70" i="33"/>
  <c r="AC70" i="33"/>
  <c r="AF69" i="33"/>
  <c r="AE69" i="33"/>
  <c r="AD69" i="33"/>
  <c r="AC69" i="33"/>
  <c r="AF68" i="33"/>
  <c r="AE68" i="33"/>
  <c r="AD68" i="33"/>
  <c r="AC68" i="33"/>
  <c r="AF67" i="33"/>
  <c r="AE67" i="33"/>
  <c r="AD67" i="33"/>
  <c r="AC67" i="33"/>
  <c r="AF66" i="33"/>
  <c r="AE66" i="33"/>
  <c r="AD66" i="33"/>
  <c r="AC66" i="33"/>
  <c r="AF65" i="33"/>
  <c r="AE65" i="33"/>
  <c r="AD65" i="33"/>
  <c r="AC65" i="33"/>
  <c r="AF64" i="33"/>
  <c r="AE64" i="33"/>
  <c r="AD64" i="33"/>
  <c r="AC64" i="33"/>
  <c r="AF63" i="33"/>
  <c r="AE63" i="33"/>
  <c r="AD63" i="33"/>
  <c r="AC63" i="33"/>
  <c r="AF62" i="33"/>
  <c r="AE62" i="33"/>
  <c r="AD62" i="33"/>
  <c r="AC62" i="33"/>
  <c r="AF61" i="33"/>
  <c r="AE61" i="33"/>
  <c r="AD61" i="33"/>
  <c r="AC61" i="33"/>
  <c r="AF60" i="33"/>
  <c r="AE60" i="33"/>
  <c r="AD60" i="33"/>
  <c r="AC60" i="33"/>
  <c r="AF59" i="33"/>
  <c r="AE59" i="33"/>
  <c r="AD59" i="33"/>
  <c r="AC59" i="33"/>
  <c r="AF88" i="32"/>
  <c r="AE88" i="32"/>
  <c r="AD88" i="32"/>
  <c r="AC88" i="32"/>
  <c r="AF87" i="32"/>
  <c r="AE87" i="32"/>
  <c r="AD87" i="32"/>
  <c r="AC87" i="32"/>
  <c r="AF86" i="32"/>
  <c r="AE86" i="32"/>
  <c r="AD86" i="32"/>
  <c r="AC86" i="32"/>
  <c r="AF85" i="32"/>
  <c r="AE85" i="32"/>
  <c r="AD85" i="32"/>
  <c r="AC85" i="32"/>
  <c r="AF84" i="32"/>
  <c r="AE84" i="32"/>
  <c r="AD84" i="32"/>
  <c r="AC84" i="32"/>
  <c r="AF83" i="32"/>
  <c r="AE83" i="32"/>
  <c r="AD83" i="32"/>
  <c r="AC83" i="32"/>
  <c r="AF82" i="32"/>
  <c r="AE82" i="32"/>
  <c r="AD82" i="32"/>
  <c r="AC82" i="32"/>
  <c r="AF81" i="32"/>
  <c r="AE81" i="32"/>
  <c r="AD81" i="32"/>
  <c r="AC81" i="32"/>
  <c r="AF80" i="32"/>
  <c r="AE80" i="32"/>
  <c r="AD80" i="32"/>
  <c r="AC80" i="32"/>
  <c r="AF79" i="32"/>
  <c r="AE79" i="32"/>
  <c r="AD79" i="32"/>
  <c r="AC79" i="32"/>
  <c r="AF78" i="32"/>
  <c r="AE78" i="32"/>
  <c r="AD78" i="32"/>
  <c r="AC78" i="32"/>
  <c r="AF77" i="32"/>
  <c r="AE77" i="32"/>
  <c r="AD77" i="32"/>
  <c r="AC77" i="32"/>
  <c r="AF76" i="32"/>
  <c r="AE76" i="32"/>
  <c r="AD76" i="32"/>
  <c r="AC76" i="32"/>
  <c r="AF75" i="32"/>
  <c r="AE75" i="32"/>
  <c r="AD75" i="32"/>
  <c r="AC75" i="32"/>
  <c r="AF74" i="32"/>
  <c r="AE74" i="32"/>
  <c r="AD74" i="32"/>
  <c r="AC74" i="32"/>
  <c r="AF73" i="32"/>
  <c r="AE73" i="32"/>
  <c r="AD73" i="32"/>
  <c r="AC73" i="32"/>
  <c r="AF72" i="32"/>
  <c r="AE72" i="32"/>
  <c r="AD72" i="32"/>
  <c r="AC72" i="32"/>
  <c r="AF71" i="32"/>
  <c r="AE71" i="32"/>
  <c r="AD71" i="32"/>
  <c r="AC71" i="32"/>
  <c r="AF70" i="32"/>
  <c r="AE70" i="32"/>
  <c r="AD70" i="32"/>
  <c r="AC70" i="32"/>
  <c r="AF69" i="32"/>
  <c r="AE69" i="32"/>
  <c r="AD69" i="32"/>
  <c r="AC69" i="32"/>
  <c r="AF68" i="32"/>
  <c r="AE68" i="32"/>
  <c r="AD68" i="32"/>
  <c r="AC68" i="32"/>
  <c r="AF67" i="32"/>
  <c r="AE67" i="32"/>
  <c r="AD67" i="32"/>
  <c r="AC67" i="32"/>
  <c r="AF66" i="32"/>
  <c r="AE66" i="32"/>
  <c r="AD66" i="32"/>
  <c r="AC66" i="32"/>
  <c r="AF65" i="32"/>
  <c r="AE65" i="32"/>
  <c r="AD65" i="32"/>
  <c r="AC65" i="32"/>
  <c r="AF64" i="32"/>
  <c r="AE64" i="32"/>
  <c r="AD64" i="32"/>
  <c r="AC64" i="32"/>
  <c r="AF63" i="32"/>
  <c r="AE63" i="32"/>
  <c r="AD63" i="32"/>
  <c r="AC63" i="32"/>
  <c r="AF62" i="32"/>
  <c r="AE62" i="32"/>
  <c r="AD62" i="32"/>
  <c r="AC62" i="32"/>
  <c r="AF61" i="32"/>
  <c r="AE61" i="32"/>
  <c r="AD61" i="32"/>
  <c r="AC61" i="32"/>
  <c r="AF60" i="32"/>
  <c r="AE60" i="32"/>
  <c r="AD60" i="32"/>
  <c r="AC60" i="32"/>
  <c r="AF59" i="32"/>
  <c r="AE59" i="32"/>
  <c r="AD59" i="32"/>
  <c r="AC59" i="32"/>
  <c r="AF88" i="31"/>
  <c r="AE88" i="31"/>
  <c r="AD88" i="31"/>
  <c r="AC88" i="31"/>
  <c r="AF87" i="31"/>
  <c r="AE87" i="31"/>
  <c r="AD87" i="31"/>
  <c r="AC87" i="31"/>
  <c r="AF86" i="31"/>
  <c r="AE86" i="31"/>
  <c r="AD86" i="31"/>
  <c r="AC86" i="31"/>
  <c r="AF85" i="31"/>
  <c r="AE85" i="31"/>
  <c r="AD85" i="31"/>
  <c r="AC85" i="31"/>
  <c r="AF84" i="31"/>
  <c r="AE84" i="31"/>
  <c r="AD84" i="31"/>
  <c r="AC84" i="31"/>
  <c r="AF83" i="31"/>
  <c r="AE83" i="31"/>
  <c r="AD83" i="31"/>
  <c r="AC83" i="31"/>
  <c r="AF82" i="31"/>
  <c r="AE82" i="31"/>
  <c r="AD82" i="31"/>
  <c r="AC82" i="31"/>
  <c r="AF81" i="31"/>
  <c r="AE81" i="31"/>
  <c r="AD81" i="31"/>
  <c r="AC81" i="31"/>
  <c r="AF80" i="31"/>
  <c r="AE80" i="31"/>
  <c r="AD80" i="31"/>
  <c r="AC80" i="31"/>
  <c r="AF79" i="31"/>
  <c r="AE79" i="31"/>
  <c r="AD79" i="31"/>
  <c r="AC79" i="31"/>
  <c r="AF78" i="31"/>
  <c r="AE78" i="31"/>
  <c r="AD78" i="31"/>
  <c r="AC78" i="31"/>
  <c r="AF77" i="31"/>
  <c r="AE77" i="31"/>
  <c r="AD77" i="31"/>
  <c r="AC77" i="31"/>
  <c r="AF76" i="31"/>
  <c r="AE76" i="31"/>
  <c r="AD76" i="31"/>
  <c r="AC76" i="31"/>
  <c r="AF75" i="31"/>
  <c r="AE75" i="31"/>
  <c r="AD75" i="31"/>
  <c r="AC75" i="31"/>
  <c r="AF74" i="31"/>
  <c r="AE74" i="31"/>
  <c r="AD74" i="31"/>
  <c r="AC74" i="31"/>
  <c r="AF73" i="31"/>
  <c r="AE73" i="31"/>
  <c r="AD73" i="31"/>
  <c r="AC73" i="31"/>
  <c r="AF72" i="31"/>
  <c r="AE72" i="31"/>
  <c r="AD72" i="31"/>
  <c r="AC72" i="31"/>
  <c r="AF71" i="31"/>
  <c r="AE71" i="31"/>
  <c r="AD71" i="31"/>
  <c r="AC71" i="31"/>
  <c r="AF70" i="31"/>
  <c r="AE70" i="31"/>
  <c r="AD70" i="31"/>
  <c r="AC70" i="31"/>
  <c r="AF69" i="31"/>
  <c r="AE69" i="31"/>
  <c r="AD69" i="31"/>
  <c r="AC69" i="31"/>
  <c r="AF68" i="31"/>
  <c r="AE68" i="31"/>
  <c r="AD68" i="31"/>
  <c r="AC68" i="31"/>
  <c r="AF67" i="31"/>
  <c r="AE67" i="31"/>
  <c r="AD67" i="31"/>
  <c r="AC67" i="31"/>
  <c r="AF66" i="31"/>
  <c r="AE66" i="31"/>
  <c r="AD66" i="31"/>
  <c r="AC66" i="31"/>
  <c r="AF65" i="31"/>
  <c r="AE65" i="31"/>
  <c r="AD65" i="31"/>
  <c r="AC65" i="31"/>
  <c r="AF64" i="31"/>
  <c r="AE64" i="31"/>
  <c r="AD64" i="31"/>
  <c r="AC64" i="31"/>
  <c r="AF63" i="31"/>
  <c r="AE63" i="31"/>
  <c r="AD63" i="31"/>
  <c r="AC63" i="31"/>
  <c r="AF62" i="31"/>
  <c r="AE62" i="31"/>
  <c r="AD62" i="31"/>
  <c r="AC62" i="31"/>
  <c r="AF61" i="31"/>
  <c r="AE61" i="31"/>
  <c r="AD61" i="31"/>
  <c r="AC61" i="31"/>
  <c r="AF60" i="31"/>
  <c r="AE60" i="31"/>
  <c r="AD60" i="31"/>
  <c r="AC60" i="31"/>
  <c r="AF59" i="31"/>
  <c r="AE59" i="31"/>
  <c r="AD59" i="31"/>
  <c r="AC59" i="31"/>
  <c r="AF88" i="30"/>
  <c r="AE88" i="30"/>
  <c r="AD88" i="30"/>
  <c r="AC88" i="30"/>
  <c r="AF87" i="30"/>
  <c r="AE87" i="30"/>
  <c r="AD87" i="30"/>
  <c r="AC87" i="30"/>
  <c r="AF86" i="30"/>
  <c r="AE86" i="30"/>
  <c r="AD86" i="30"/>
  <c r="AC86" i="30"/>
  <c r="AF85" i="30"/>
  <c r="AE85" i="30"/>
  <c r="AD85" i="30"/>
  <c r="AC85" i="30"/>
  <c r="AF84" i="30"/>
  <c r="AE84" i="30"/>
  <c r="AD84" i="30"/>
  <c r="AC84" i="30"/>
  <c r="AF83" i="30"/>
  <c r="AE83" i="30"/>
  <c r="AD83" i="30"/>
  <c r="AC83" i="30"/>
  <c r="AF82" i="30"/>
  <c r="AE82" i="30"/>
  <c r="AD82" i="30"/>
  <c r="AC82" i="30"/>
  <c r="AF81" i="30"/>
  <c r="AE81" i="30"/>
  <c r="AD81" i="30"/>
  <c r="AC81" i="30"/>
  <c r="AF80" i="30"/>
  <c r="AE80" i="30"/>
  <c r="AD80" i="30"/>
  <c r="AC80" i="30"/>
  <c r="AF79" i="30"/>
  <c r="AE79" i="30"/>
  <c r="AD79" i="30"/>
  <c r="AC79" i="30"/>
  <c r="AF78" i="30"/>
  <c r="AE78" i="30"/>
  <c r="AD78" i="30"/>
  <c r="AC78" i="30"/>
  <c r="AF77" i="30"/>
  <c r="AE77" i="30"/>
  <c r="AD77" i="30"/>
  <c r="AC77" i="30"/>
  <c r="AF76" i="30"/>
  <c r="AE76" i="30"/>
  <c r="AD76" i="30"/>
  <c r="AC76" i="30"/>
  <c r="AF75" i="30"/>
  <c r="AE75" i="30"/>
  <c r="AD75" i="30"/>
  <c r="AC75" i="30"/>
  <c r="AF74" i="30"/>
  <c r="AE74" i="30"/>
  <c r="AD74" i="30"/>
  <c r="AC74" i="30"/>
  <c r="AF73" i="30"/>
  <c r="AE73" i="30"/>
  <c r="AD73" i="30"/>
  <c r="AC73" i="30"/>
  <c r="AF72" i="30"/>
  <c r="AE72" i="30"/>
  <c r="AD72" i="30"/>
  <c r="AC72" i="30"/>
  <c r="AF71" i="30"/>
  <c r="AE71" i="30"/>
  <c r="AD71" i="30"/>
  <c r="AC71" i="30"/>
  <c r="AF70" i="30"/>
  <c r="AE70" i="30"/>
  <c r="AD70" i="30"/>
  <c r="AC70" i="30"/>
  <c r="AF69" i="30"/>
  <c r="AE69" i="30"/>
  <c r="AD69" i="30"/>
  <c r="AC69" i="30"/>
  <c r="AF68" i="30"/>
  <c r="AE68" i="30"/>
  <c r="AD68" i="30"/>
  <c r="AC68" i="30"/>
  <c r="AF67" i="30"/>
  <c r="AE67" i="30"/>
  <c r="AD67" i="30"/>
  <c r="AC67" i="30"/>
  <c r="AF66" i="30"/>
  <c r="AE66" i="30"/>
  <c r="AD66" i="30"/>
  <c r="AC66" i="30"/>
  <c r="AF65" i="30"/>
  <c r="AE65" i="30"/>
  <c r="AD65" i="30"/>
  <c r="AC65" i="30"/>
  <c r="AF64" i="30"/>
  <c r="AE64" i="30"/>
  <c r="AD64" i="30"/>
  <c r="AC64" i="30"/>
  <c r="AF63" i="30"/>
  <c r="AE63" i="30"/>
  <c r="AD63" i="30"/>
  <c r="AC63" i="30"/>
  <c r="AF62" i="30"/>
  <c r="AE62" i="30"/>
  <c r="AD62" i="30"/>
  <c r="AC62" i="30"/>
  <c r="AF61" i="30"/>
  <c r="AE61" i="30"/>
  <c r="AD61" i="30"/>
  <c r="AC61" i="30"/>
  <c r="AF60" i="30"/>
  <c r="AE60" i="30"/>
  <c r="AD60" i="30"/>
  <c r="AC60" i="30"/>
  <c r="AF59" i="30"/>
  <c r="AE59" i="30"/>
  <c r="AD59" i="30"/>
  <c r="AC59" i="30"/>
  <c r="AF88" i="29"/>
  <c r="AE88" i="29"/>
  <c r="AD88" i="29"/>
  <c r="AC88" i="29"/>
  <c r="AF87" i="29"/>
  <c r="AE87" i="29"/>
  <c r="AD87" i="29"/>
  <c r="AC87" i="29"/>
  <c r="AF86" i="29"/>
  <c r="AE86" i="29"/>
  <c r="AD86" i="29"/>
  <c r="AC86" i="29"/>
  <c r="AF85" i="29"/>
  <c r="AE85" i="29"/>
  <c r="AD85" i="29"/>
  <c r="AC85" i="29"/>
  <c r="AF84" i="29"/>
  <c r="AE84" i="29"/>
  <c r="AD84" i="29"/>
  <c r="AC84" i="29"/>
  <c r="AF83" i="29"/>
  <c r="AE83" i="29"/>
  <c r="AD83" i="29"/>
  <c r="AC83" i="29"/>
  <c r="AF82" i="29"/>
  <c r="AE82" i="29"/>
  <c r="AD82" i="29"/>
  <c r="AC82" i="29"/>
  <c r="AF81" i="29"/>
  <c r="AE81" i="29"/>
  <c r="AD81" i="29"/>
  <c r="AC81" i="29"/>
  <c r="AF80" i="29"/>
  <c r="AE80" i="29"/>
  <c r="AD80" i="29"/>
  <c r="AC80" i="29"/>
  <c r="AF79" i="29"/>
  <c r="AE79" i="29"/>
  <c r="AD79" i="29"/>
  <c r="AC79" i="29"/>
  <c r="AF78" i="29"/>
  <c r="AE78" i="29"/>
  <c r="AD78" i="29"/>
  <c r="AC78" i="29"/>
  <c r="AF77" i="29"/>
  <c r="AE77" i="29"/>
  <c r="AD77" i="29"/>
  <c r="AC77" i="29"/>
  <c r="AF76" i="29"/>
  <c r="AE76" i="29"/>
  <c r="AD76" i="29"/>
  <c r="AC76" i="29"/>
  <c r="AF75" i="29"/>
  <c r="AE75" i="29"/>
  <c r="AD75" i="29"/>
  <c r="AC75" i="29"/>
  <c r="AF74" i="29"/>
  <c r="AE74" i="29"/>
  <c r="AD74" i="29"/>
  <c r="AC74" i="29"/>
  <c r="AF73" i="29"/>
  <c r="AE73" i="29"/>
  <c r="AD73" i="29"/>
  <c r="AC73" i="29"/>
  <c r="AF72" i="29"/>
  <c r="AE72" i="29"/>
  <c r="AD72" i="29"/>
  <c r="AC72" i="29"/>
  <c r="AF71" i="29"/>
  <c r="AE71" i="29"/>
  <c r="AD71" i="29"/>
  <c r="AC71" i="29"/>
  <c r="AF70" i="29"/>
  <c r="AE70" i="29"/>
  <c r="AD70" i="29"/>
  <c r="AC70" i="29"/>
  <c r="AF69" i="29"/>
  <c r="AE69" i="29"/>
  <c r="AD69" i="29"/>
  <c r="AC69" i="29"/>
  <c r="AF68" i="29"/>
  <c r="AE68" i="29"/>
  <c r="AD68" i="29"/>
  <c r="AC68" i="29"/>
  <c r="AF67" i="29"/>
  <c r="AE67" i="29"/>
  <c r="AD67" i="29"/>
  <c r="AC67" i="29"/>
  <c r="AF66" i="29"/>
  <c r="AE66" i="29"/>
  <c r="AD66" i="29"/>
  <c r="AC66" i="29"/>
  <c r="AF65" i="29"/>
  <c r="AE65" i="29"/>
  <c r="AD65" i="29"/>
  <c r="AC65" i="29"/>
  <c r="AF64" i="29"/>
  <c r="AE64" i="29"/>
  <c r="AD64" i="29"/>
  <c r="AC64" i="29"/>
  <c r="AF63" i="29"/>
  <c r="AE63" i="29"/>
  <c r="AD63" i="29"/>
  <c r="AC63" i="29"/>
  <c r="AF62" i="29"/>
  <c r="AE62" i="29"/>
  <c r="AD62" i="29"/>
  <c r="AC62" i="29"/>
  <c r="AF61" i="29"/>
  <c r="AE61" i="29"/>
  <c r="AD61" i="29"/>
  <c r="AC61" i="29"/>
  <c r="AF60" i="29"/>
  <c r="AE60" i="29"/>
  <c r="AD60" i="29"/>
  <c r="AC60" i="29"/>
  <c r="AF59" i="29"/>
  <c r="AE59" i="29"/>
  <c r="AD59" i="29"/>
  <c r="AC59" i="29"/>
  <c r="AF88" i="28"/>
  <c r="AE88" i="28"/>
  <c r="AD88" i="28"/>
  <c r="AC88" i="28"/>
  <c r="AF87" i="28"/>
  <c r="AE87" i="28"/>
  <c r="AD87" i="28"/>
  <c r="AC87" i="28"/>
  <c r="AF86" i="28"/>
  <c r="AE86" i="28"/>
  <c r="AD86" i="28"/>
  <c r="AC86" i="28"/>
  <c r="AF85" i="28"/>
  <c r="AE85" i="28"/>
  <c r="AD85" i="28"/>
  <c r="AC85" i="28"/>
  <c r="AF84" i="28"/>
  <c r="AE84" i="28"/>
  <c r="AD84" i="28"/>
  <c r="AC84" i="28"/>
  <c r="AF83" i="28"/>
  <c r="AE83" i="28"/>
  <c r="AD83" i="28"/>
  <c r="AC83" i="28"/>
  <c r="AF82" i="28"/>
  <c r="AE82" i="28"/>
  <c r="AD82" i="28"/>
  <c r="AC82" i="28"/>
  <c r="AF81" i="28"/>
  <c r="AE81" i="28"/>
  <c r="AD81" i="28"/>
  <c r="AC81" i="28"/>
  <c r="AF80" i="28"/>
  <c r="AE80" i="28"/>
  <c r="AD80" i="28"/>
  <c r="AC80" i="28"/>
  <c r="AF79" i="28"/>
  <c r="AE79" i="28"/>
  <c r="AD79" i="28"/>
  <c r="AC79" i="28"/>
  <c r="AF78" i="28"/>
  <c r="AE78" i="28"/>
  <c r="AD78" i="28"/>
  <c r="AC78" i="28"/>
  <c r="AF77" i="28"/>
  <c r="AE77" i="28"/>
  <c r="AD77" i="28"/>
  <c r="AC77" i="28"/>
  <c r="AF76" i="28"/>
  <c r="AE76" i="28"/>
  <c r="AD76" i="28"/>
  <c r="AC76" i="28"/>
  <c r="AF75" i="28"/>
  <c r="AE75" i="28"/>
  <c r="AD75" i="28"/>
  <c r="AC75" i="28"/>
  <c r="AF74" i="28"/>
  <c r="AE74" i="28"/>
  <c r="AD74" i="28"/>
  <c r="AC74" i="28"/>
  <c r="AF73" i="28"/>
  <c r="AE73" i="28"/>
  <c r="AD73" i="28"/>
  <c r="AC73" i="28"/>
  <c r="AF72" i="28"/>
  <c r="AE72" i="28"/>
  <c r="AD72" i="28"/>
  <c r="AC72" i="28"/>
  <c r="AF71" i="28"/>
  <c r="AE71" i="28"/>
  <c r="AD71" i="28"/>
  <c r="AC71" i="28"/>
  <c r="AF70" i="28"/>
  <c r="AE70" i="28"/>
  <c r="AD70" i="28"/>
  <c r="AC70" i="28"/>
  <c r="AF69" i="28"/>
  <c r="AE69" i="28"/>
  <c r="AD69" i="28"/>
  <c r="AC69" i="28"/>
  <c r="AF68" i="28"/>
  <c r="AE68" i="28"/>
  <c r="AD68" i="28"/>
  <c r="AC68" i="28"/>
  <c r="AF67" i="28"/>
  <c r="AE67" i="28"/>
  <c r="AD67" i="28"/>
  <c r="AC67" i="28"/>
  <c r="AF66" i="28"/>
  <c r="AE66" i="28"/>
  <c r="AD66" i="28"/>
  <c r="AC66" i="28"/>
  <c r="AF65" i="28"/>
  <c r="AE65" i="28"/>
  <c r="AD65" i="28"/>
  <c r="AC65" i="28"/>
  <c r="AF64" i="28"/>
  <c r="AE64" i="28"/>
  <c r="AD64" i="28"/>
  <c r="AC64" i="28"/>
  <c r="AF63" i="28"/>
  <c r="AE63" i="28"/>
  <c r="AD63" i="28"/>
  <c r="AC63" i="28"/>
  <c r="AF62" i="28"/>
  <c r="AE62" i="28"/>
  <c r="AD62" i="28"/>
  <c r="AC62" i="28"/>
  <c r="AF61" i="28"/>
  <c r="AE61" i="28"/>
  <c r="AD61" i="28"/>
  <c r="AC61" i="28"/>
  <c r="AF60" i="28"/>
  <c r="AE60" i="28"/>
  <c r="AD60" i="28"/>
  <c r="AC60" i="28"/>
  <c r="AF59" i="28"/>
  <c r="AE59" i="28"/>
  <c r="AD59" i="28"/>
  <c r="AC59" i="28"/>
  <c r="AF88" i="27"/>
  <c r="AE88" i="27"/>
  <c r="AD88" i="27"/>
  <c r="AC88" i="27"/>
  <c r="AF87" i="27"/>
  <c r="AE87" i="27"/>
  <c r="AD87" i="27"/>
  <c r="AC87" i="27"/>
  <c r="AF86" i="27"/>
  <c r="AE86" i="27"/>
  <c r="AD86" i="27"/>
  <c r="AC86" i="27"/>
  <c r="AF85" i="27"/>
  <c r="AE85" i="27"/>
  <c r="AD85" i="27"/>
  <c r="AC85" i="27"/>
  <c r="AF84" i="27"/>
  <c r="AE84" i="27"/>
  <c r="AD84" i="27"/>
  <c r="AC84" i="27"/>
  <c r="AF83" i="27"/>
  <c r="AE83" i="27"/>
  <c r="AD83" i="27"/>
  <c r="AC83" i="27"/>
  <c r="AF82" i="27"/>
  <c r="AE82" i="27"/>
  <c r="AD82" i="27"/>
  <c r="AC82" i="27"/>
  <c r="AF81" i="27"/>
  <c r="AE81" i="27"/>
  <c r="AD81" i="27"/>
  <c r="AC81" i="27"/>
  <c r="AF80" i="27"/>
  <c r="AE80" i="27"/>
  <c r="AD80" i="27"/>
  <c r="AC80" i="27"/>
  <c r="AF79" i="27"/>
  <c r="AE79" i="27"/>
  <c r="AD79" i="27"/>
  <c r="AC79" i="27"/>
  <c r="AF78" i="27"/>
  <c r="AE78" i="27"/>
  <c r="AD78" i="27"/>
  <c r="AC78" i="27"/>
  <c r="AF77" i="27"/>
  <c r="AE77" i="27"/>
  <c r="AD77" i="27"/>
  <c r="AC77" i="27"/>
  <c r="AF76" i="27"/>
  <c r="AE76" i="27"/>
  <c r="AD76" i="27"/>
  <c r="AC76" i="27"/>
  <c r="AF75" i="27"/>
  <c r="AE75" i="27"/>
  <c r="AD75" i="27"/>
  <c r="AC75" i="27"/>
  <c r="AF74" i="27"/>
  <c r="AE74" i="27"/>
  <c r="AD74" i="27"/>
  <c r="AC74" i="27"/>
  <c r="AF73" i="27"/>
  <c r="AE73" i="27"/>
  <c r="AD73" i="27"/>
  <c r="AC73" i="27"/>
  <c r="AF72" i="27"/>
  <c r="AE72" i="27"/>
  <c r="AD72" i="27"/>
  <c r="AC72" i="27"/>
  <c r="AF71" i="27"/>
  <c r="AE71" i="27"/>
  <c r="AD71" i="27"/>
  <c r="AC71" i="27"/>
  <c r="AF70" i="27"/>
  <c r="AE70" i="27"/>
  <c r="AD70" i="27"/>
  <c r="AC70" i="27"/>
  <c r="AF69" i="27"/>
  <c r="AE69" i="27"/>
  <c r="AD69" i="27"/>
  <c r="AC69" i="27"/>
  <c r="AF68" i="27"/>
  <c r="AE68" i="27"/>
  <c r="AD68" i="27"/>
  <c r="AC68" i="27"/>
  <c r="AF67" i="27"/>
  <c r="AE67" i="27"/>
  <c r="AD67" i="27"/>
  <c r="AC67" i="27"/>
  <c r="AF66" i="27"/>
  <c r="AE66" i="27"/>
  <c r="AD66" i="27"/>
  <c r="AC66" i="27"/>
  <c r="AF65" i="27"/>
  <c r="AE65" i="27"/>
  <c r="AD65" i="27"/>
  <c r="AC65" i="27"/>
  <c r="AF64" i="27"/>
  <c r="AE64" i="27"/>
  <c r="AD64" i="27"/>
  <c r="AC64" i="27"/>
  <c r="AF63" i="27"/>
  <c r="AE63" i="27"/>
  <c r="AD63" i="27"/>
  <c r="AC63" i="27"/>
  <c r="AF62" i="27"/>
  <c r="AE62" i="27"/>
  <c r="AD62" i="27"/>
  <c r="AC62" i="27"/>
  <c r="AF61" i="27"/>
  <c r="AE61" i="27"/>
  <c r="AD61" i="27"/>
  <c r="AC61" i="27"/>
  <c r="AF60" i="27"/>
  <c r="AE60" i="27"/>
  <c r="AD60" i="27"/>
  <c r="AC60" i="27"/>
  <c r="AF59" i="27"/>
  <c r="AE59" i="27"/>
  <c r="AD59" i="27"/>
  <c r="AC59" i="27"/>
  <c r="AD59" i="1"/>
  <c r="AE59" i="1"/>
  <c r="AF59" i="1"/>
  <c r="AD60" i="1"/>
  <c r="AE60" i="1"/>
  <c r="AF60" i="1"/>
  <c r="AD61" i="1"/>
  <c r="AE61" i="1"/>
  <c r="AF61" i="1"/>
  <c r="AD62" i="1"/>
  <c r="AE62" i="1"/>
  <c r="AF62" i="1"/>
  <c r="AD63" i="1"/>
  <c r="AE63" i="1"/>
  <c r="AF63" i="1"/>
  <c r="AD64" i="1"/>
  <c r="AE64" i="1"/>
  <c r="AF64" i="1"/>
  <c r="AD65" i="1"/>
  <c r="AE65" i="1"/>
  <c r="AF65" i="1"/>
  <c r="AD66" i="1"/>
  <c r="AE66" i="1"/>
  <c r="AF66" i="1"/>
  <c r="AD67" i="1"/>
  <c r="AE67" i="1"/>
  <c r="AF67" i="1"/>
  <c r="AD68" i="1"/>
  <c r="AE68" i="1"/>
  <c r="AF68" i="1"/>
  <c r="AD69" i="1"/>
  <c r="AE69" i="1"/>
  <c r="AF69" i="1"/>
  <c r="AD70" i="1"/>
  <c r="AE70" i="1"/>
  <c r="AF70" i="1"/>
  <c r="AD71" i="1"/>
  <c r="AE71" i="1"/>
  <c r="AF71" i="1"/>
  <c r="AD72" i="1"/>
  <c r="AE72" i="1"/>
  <c r="AF72" i="1"/>
  <c r="AD73" i="1"/>
  <c r="AE73" i="1"/>
  <c r="AF73" i="1"/>
  <c r="AD74" i="1"/>
  <c r="AE74" i="1"/>
  <c r="AF74" i="1"/>
  <c r="AD75" i="1"/>
  <c r="AE75" i="1"/>
  <c r="AF75" i="1"/>
  <c r="AD76" i="1"/>
  <c r="AE76" i="1"/>
  <c r="AF76" i="1"/>
  <c r="AD77" i="1"/>
  <c r="AE77" i="1"/>
  <c r="AF77" i="1"/>
  <c r="AD78" i="1"/>
  <c r="AE78" i="1"/>
  <c r="AF78" i="1"/>
  <c r="AD79" i="1"/>
  <c r="AE79" i="1"/>
  <c r="AF79" i="1"/>
  <c r="AD80" i="1"/>
  <c r="AE80" i="1"/>
  <c r="AF80" i="1"/>
  <c r="AD81" i="1"/>
  <c r="AE81" i="1"/>
  <c r="AF81" i="1"/>
  <c r="AD82" i="1"/>
  <c r="AE82" i="1"/>
  <c r="AF82" i="1"/>
  <c r="AD83" i="1"/>
  <c r="AE83" i="1"/>
  <c r="AF83" i="1"/>
  <c r="AD84" i="1"/>
  <c r="AE84" i="1"/>
  <c r="AF84" i="1"/>
  <c r="AD85" i="1"/>
  <c r="AE85" i="1"/>
  <c r="AF85" i="1"/>
  <c r="AD86" i="1"/>
  <c r="AE86" i="1"/>
  <c r="AF86" i="1"/>
  <c r="AD87" i="1"/>
  <c r="AE87" i="1"/>
  <c r="AF87" i="1"/>
  <c r="AD88" i="1"/>
  <c r="AE88" i="1"/>
  <c r="AF88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59" i="1"/>
  <c r="P59" i="2"/>
  <c r="Q59" i="2"/>
  <c r="R59" i="2"/>
  <c r="P60" i="2"/>
  <c r="Q60" i="2"/>
  <c r="R60" i="2"/>
  <c r="P61" i="2"/>
  <c r="Q61" i="2"/>
  <c r="R61" i="2"/>
  <c r="P62" i="2"/>
  <c r="Q62" i="2"/>
  <c r="R62" i="2"/>
  <c r="P63" i="2"/>
  <c r="Q63" i="2"/>
  <c r="R63" i="2"/>
  <c r="P64" i="2"/>
  <c r="Q64" i="2"/>
  <c r="R64" i="2"/>
  <c r="P65" i="2"/>
  <c r="Q65" i="2"/>
  <c r="R65" i="2"/>
  <c r="P66" i="2"/>
  <c r="Q66" i="2"/>
  <c r="R66" i="2"/>
  <c r="P67" i="2"/>
  <c r="Q67" i="2"/>
  <c r="R67" i="2"/>
  <c r="P68" i="2"/>
  <c r="Q68" i="2"/>
  <c r="R68" i="2"/>
  <c r="P69" i="2"/>
  <c r="Q69" i="2"/>
  <c r="R69" i="2"/>
  <c r="P70" i="2"/>
  <c r="Q70" i="2"/>
  <c r="R70" i="2"/>
  <c r="P71" i="2"/>
  <c r="Q71" i="2"/>
  <c r="R71" i="2"/>
  <c r="P72" i="2"/>
  <c r="Q72" i="2"/>
  <c r="R72" i="2"/>
  <c r="P73" i="2"/>
  <c r="Q73" i="2"/>
  <c r="R73" i="2"/>
  <c r="P74" i="2"/>
  <c r="Q74" i="2"/>
  <c r="R74" i="2"/>
  <c r="P75" i="2"/>
  <c r="Q75" i="2"/>
  <c r="R75" i="2"/>
  <c r="P76" i="2"/>
  <c r="Q76" i="2"/>
  <c r="R76" i="2"/>
  <c r="P77" i="2"/>
  <c r="Q77" i="2"/>
  <c r="R77" i="2"/>
  <c r="P78" i="2"/>
  <c r="Q78" i="2"/>
  <c r="R78" i="2"/>
  <c r="P79" i="2"/>
  <c r="Q79" i="2"/>
  <c r="R79" i="2"/>
  <c r="P80" i="2"/>
  <c r="Q80" i="2"/>
  <c r="R80" i="2"/>
  <c r="P81" i="2"/>
  <c r="Q81" i="2"/>
  <c r="R81" i="2"/>
  <c r="P82" i="2"/>
  <c r="Q82" i="2"/>
  <c r="R82" i="2"/>
  <c r="P83" i="2"/>
  <c r="Q83" i="2"/>
  <c r="R83" i="2"/>
  <c r="P84" i="2"/>
  <c r="Q84" i="2"/>
  <c r="R84" i="2"/>
  <c r="P85" i="2"/>
  <c r="Q85" i="2"/>
  <c r="R85" i="2"/>
  <c r="P86" i="2"/>
  <c r="Q86" i="2"/>
  <c r="R86" i="2"/>
  <c r="P87" i="2"/>
  <c r="Q87" i="2"/>
  <c r="R87" i="2"/>
  <c r="P88" i="2"/>
  <c r="Q88" i="2"/>
  <c r="R88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59" i="2"/>
  <c r="P4" i="2"/>
  <c r="Q4" i="2"/>
  <c r="R4" i="2"/>
  <c r="P5" i="2"/>
  <c r="Q5" i="2"/>
  <c r="R5" i="2"/>
  <c r="P6" i="2"/>
  <c r="Q6" i="2"/>
  <c r="R6" i="2"/>
  <c r="P7" i="2"/>
  <c r="Q7" i="2"/>
  <c r="R7" i="2"/>
  <c r="P8" i="2"/>
  <c r="Q8" i="2"/>
  <c r="R8" i="2"/>
  <c r="P9" i="2"/>
  <c r="Q9" i="2"/>
  <c r="R9" i="2"/>
  <c r="P10" i="2"/>
  <c r="Q10" i="2"/>
  <c r="R10" i="2"/>
  <c r="P11" i="2"/>
  <c r="Q11" i="2"/>
  <c r="R11" i="2"/>
  <c r="P12" i="2"/>
  <c r="Q12" i="2"/>
  <c r="R12" i="2"/>
  <c r="P13" i="2"/>
  <c r="Q13" i="2"/>
  <c r="R13" i="2"/>
  <c r="P14" i="2"/>
  <c r="Q14" i="2"/>
  <c r="R14" i="2"/>
  <c r="P15" i="2"/>
  <c r="Q15" i="2"/>
  <c r="R15" i="2"/>
  <c r="P16" i="2"/>
  <c r="Q16" i="2"/>
  <c r="R16" i="2"/>
  <c r="P17" i="2"/>
  <c r="Q17" i="2"/>
  <c r="R17" i="2"/>
  <c r="P18" i="2"/>
  <c r="Q18" i="2"/>
  <c r="R18" i="2"/>
  <c r="P19" i="2"/>
  <c r="Q19" i="2"/>
  <c r="R19" i="2"/>
  <c r="P20" i="2"/>
  <c r="Q20" i="2"/>
  <c r="R20" i="2"/>
  <c r="P21" i="2"/>
  <c r="Q21" i="2"/>
  <c r="R21" i="2"/>
  <c r="P22" i="2"/>
  <c r="Q22" i="2"/>
  <c r="R22" i="2"/>
  <c r="P23" i="2"/>
  <c r="Q23" i="2"/>
  <c r="R23" i="2"/>
  <c r="P24" i="2"/>
  <c r="Q24" i="2"/>
  <c r="R24" i="2"/>
  <c r="P25" i="2"/>
  <c r="Q25" i="2"/>
  <c r="R25" i="2"/>
  <c r="P26" i="2"/>
  <c r="Q26" i="2"/>
  <c r="R26" i="2"/>
  <c r="P27" i="2"/>
  <c r="Q27" i="2"/>
  <c r="R27" i="2"/>
  <c r="P28" i="2"/>
  <c r="Q28" i="2"/>
  <c r="R28" i="2"/>
  <c r="P29" i="2"/>
  <c r="Q29" i="2"/>
  <c r="R29" i="2"/>
  <c r="P30" i="2"/>
  <c r="Q30" i="2"/>
  <c r="R30" i="2"/>
  <c r="P31" i="2"/>
  <c r="Q31" i="2"/>
  <c r="R31" i="2"/>
  <c r="P32" i="2"/>
  <c r="Q32" i="2"/>
  <c r="R32" i="2"/>
  <c r="P33" i="2"/>
  <c r="Q33" i="2"/>
  <c r="R33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4" i="2"/>
  <c r="K242" i="27" a="1"/>
  <c r="K242" i="27"/>
  <c r="K228" i="27" a="1"/>
  <c r="K228" i="27"/>
  <c r="L233" i="1"/>
  <c r="L234" i="1"/>
  <c r="L235" i="1"/>
  <c r="L236" i="1"/>
  <c r="L232" i="1"/>
  <c r="L242" i="1" s="1" a="1"/>
  <c r="L242" i="1" s="1"/>
  <c r="L221" i="1"/>
  <c r="L222" i="1"/>
  <c r="L223" i="1"/>
  <c r="L224" i="1"/>
  <c r="L220" i="1"/>
  <c r="L228" i="1" s="1" a="1"/>
  <c r="L228" i="1" s="1"/>
  <c r="K225" i="1"/>
  <c r="L233" i="27"/>
  <c r="L234" i="27"/>
  <c r="L235" i="27"/>
  <c r="L236" i="27"/>
  <c r="L232" i="27"/>
  <c r="L221" i="27"/>
  <c r="L222" i="27"/>
  <c r="L223" i="27"/>
  <c r="L224" i="27"/>
  <c r="L220" i="27"/>
  <c r="K223" i="27"/>
  <c r="K222" i="27"/>
  <c r="K221" i="27"/>
  <c r="K220" i="27"/>
  <c r="L197" i="27"/>
  <c r="L198" i="27"/>
  <c r="L199" i="27"/>
  <c r="L200" i="27"/>
  <c r="L196" i="27"/>
  <c r="L185" i="27"/>
  <c r="L186" i="27"/>
  <c r="L187" i="27"/>
  <c r="L188" i="27"/>
  <c r="L184" i="27"/>
  <c r="K201" i="27"/>
  <c r="K200" i="27"/>
  <c r="K199" i="27"/>
  <c r="K189" i="27"/>
  <c r="K188" i="27"/>
  <c r="K187" i="27"/>
  <c r="L233" i="28"/>
  <c r="L234" i="28"/>
  <c r="L235" i="28"/>
  <c r="L236" i="28"/>
  <c r="L232" i="28"/>
  <c r="L221" i="28"/>
  <c r="L222" i="28"/>
  <c r="L223" i="28"/>
  <c r="L224" i="28"/>
  <c r="L220" i="28"/>
  <c r="K225" i="28"/>
  <c r="L197" i="28"/>
  <c r="L198" i="28"/>
  <c r="L199" i="28"/>
  <c r="L200" i="28"/>
  <c r="L196" i="28"/>
  <c r="L185" i="28"/>
  <c r="L186" i="28"/>
  <c r="L187" i="28"/>
  <c r="L188" i="28"/>
  <c r="L184" i="28"/>
  <c r="K201" i="28"/>
  <c r="K189" i="28"/>
  <c r="L233" i="29"/>
  <c r="L234" i="29"/>
  <c r="L235" i="29"/>
  <c r="L236" i="29"/>
  <c r="L232" i="29"/>
  <c r="L221" i="29"/>
  <c r="L222" i="29"/>
  <c r="L223" i="29"/>
  <c r="L224" i="29"/>
  <c r="L220" i="29"/>
  <c r="K225" i="29"/>
  <c r="K237" i="29"/>
  <c r="L197" i="29"/>
  <c r="L198" i="29"/>
  <c r="L199" i="29"/>
  <c r="L200" i="29"/>
  <c r="L196" i="29"/>
  <c r="L185" i="29"/>
  <c r="L186" i="29"/>
  <c r="L187" i="29"/>
  <c r="L188" i="29"/>
  <c r="L184" i="29"/>
  <c r="K201" i="29"/>
  <c r="K200" i="29"/>
  <c r="K189" i="29"/>
  <c r="K188" i="29"/>
  <c r="K242" i="31" a="1"/>
  <c r="K242" i="31"/>
  <c r="K228" i="31" a="1"/>
  <c r="K228" i="31"/>
  <c r="L233" i="31"/>
  <c r="L234" i="31"/>
  <c r="L235" i="31"/>
  <c r="L236" i="31"/>
  <c r="L232" i="31"/>
  <c r="L221" i="31"/>
  <c r="L222" i="31"/>
  <c r="L223" i="31"/>
  <c r="L224" i="31"/>
  <c r="L220" i="31"/>
  <c r="K236" i="31"/>
  <c r="K224" i="31"/>
  <c r="K223" i="31"/>
  <c r="K223" i="30"/>
  <c r="L221" i="30"/>
  <c r="L222" i="30"/>
  <c r="L223" i="30"/>
  <c r="L224" i="30"/>
  <c r="L225" i="30" s="1"/>
  <c r="L220" i="30"/>
  <c r="L233" i="30"/>
  <c r="L234" i="30"/>
  <c r="L235" i="30"/>
  <c r="L236" i="30"/>
  <c r="L232" i="30"/>
  <c r="K224" i="30"/>
  <c r="K232" i="30"/>
  <c r="K233" i="30"/>
  <c r="K234" i="30"/>
  <c r="K235" i="30"/>
  <c r="K236" i="30"/>
  <c r="K242" i="30" s="1" a="1"/>
  <c r="K242" i="30" s="1"/>
  <c r="K228" i="30" a="1"/>
  <c r="K228" i="30" s="1"/>
  <c r="L237" i="30"/>
  <c r="L242" i="30" a="1"/>
  <c r="L242" i="30" s="1"/>
  <c r="K222" i="30"/>
  <c r="K221" i="30"/>
  <c r="L228" i="30" a="1"/>
  <c r="L228" i="30" s="1"/>
  <c r="K220" i="30"/>
  <c r="K201" i="30"/>
  <c r="L200" i="30"/>
  <c r="L201" i="30" s="1"/>
  <c r="K200" i="30"/>
  <c r="L199" i="30"/>
  <c r="K199" i="30"/>
  <c r="L198" i="30"/>
  <c r="K198" i="30"/>
  <c r="L197" i="30"/>
  <c r="K197" i="30"/>
  <c r="L196" i="30"/>
  <c r="L206" i="30" s="1" a="1"/>
  <c r="L206" i="30" s="1"/>
  <c r="K196" i="30"/>
  <c r="K189" i="30"/>
  <c r="L188" i="30"/>
  <c r="K188" i="30"/>
  <c r="L187" i="30"/>
  <c r="K187" i="30"/>
  <c r="L186" i="30"/>
  <c r="K186" i="30"/>
  <c r="L185" i="30"/>
  <c r="K185" i="30"/>
  <c r="L184" i="30"/>
  <c r="L192" i="30" s="1" a="1"/>
  <c r="L192" i="30" s="1"/>
  <c r="K184" i="30"/>
  <c r="L197" i="31"/>
  <c r="L198" i="31"/>
  <c r="L199" i="31"/>
  <c r="L200" i="31"/>
  <c r="L196" i="31"/>
  <c r="K201" i="31"/>
  <c r="K200" i="31"/>
  <c r="L185" i="31"/>
  <c r="L186" i="31"/>
  <c r="L187" i="31"/>
  <c r="L188" i="31"/>
  <c r="L184" i="31"/>
  <c r="K189" i="31"/>
  <c r="K188" i="31"/>
  <c r="L233" i="32"/>
  <c r="L234" i="32"/>
  <c r="L235" i="32"/>
  <c r="L236" i="32"/>
  <c r="L232" i="32"/>
  <c r="K237" i="32"/>
  <c r="K236" i="32"/>
  <c r="L221" i="32"/>
  <c r="L222" i="32"/>
  <c r="L223" i="32"/>
  <c r="L224" i="32"/>
  <c r="L220" i="32"/>
  <c r="K225" i="32"/>
  <c r="K224" i="32"/>
  <c r="K201" i="32"/>
  <c r="L197" i="32"/>
  <c r="L198" i="32"/>
  <c r="L199" i="32"/>
  <c r="L200" i="32"/>
  <c r="L196" i="32"/>
  <c r="L185" i="32"/>
  <c r="L186" i="32"/>
  <c r="L187" i="32"/>
  <c r="L188" i="32"/>
  <c r="L184" i="32"/>
  <c r="K189" i="32"/>
  <c r="L233" i="33"/>
  <c r="L234" i="33"/>
  <c r="L235" i="33"/>
  <c r="L236" i="33"/>
  <c r="L232" i="33"/>
  <c r="L221" i="33"/>
  <c r="L222" i="33"/>
  <c r="L223" i="33"/>
  <c r="L224" i="33"/>
  <c r="L220" i="33"/>
  <c r="K222" i="33"/>
  <c r="K234" i="33"/>
  <c r="K235" i="33"/>
  <c r="K233" i="33"/>
  <c r="L242" i="33" a="1"/>
  <c r="L242" i="33" s="1"/>
  <c r="K232" i="33"/>
  <c r="K223" i="33"/>
  <c r="K221" i="33"/>
  <c r="L228" i="33" a="1"/>
  <c r="L228" i="33" s="1"/>
  <c r="K220" i="33"/>
  <c r="K206" i="33" a="1"/>
  <c r="K206" i="33"/>
  <c r="K192" i="33" a="1"/>
  <c r="K192" i="33"/>
  <c r="L197" i="33"/>
  <c r="L198" i="33"/>
  <c r="L199" i="33"/>
  <c r="L200" i="33"/>
  <c r="L196" i="33"/>
  <c r="L185" i="33"/>
  <c r="L186" i="33"/>
  <c r="L187" i="33"/>
  <c r="L188" i="33"/>
  <c r="L184" i="33"/>
  <c r="K199" i="33"/>
  <c r="K187" i="33"/>
  <c r="K186" i="33"/>
  <c r="K184" i="33"/>
  <c r="L233" i="34"/>
  <c r="L234" i="34"/>
  <c r="L235" i="34"/>
  <c r="L236" i="34"/>
  <c r="L232" i="34"/>
  <c r="K234" i="34"/>
  <c r="K235" i="34"/>
  <c r="K223" i="34"/>
  <c r="K228" i="34" a="1"/>
  <c r="K228" i="34"/>
  <c r="K206" i="34" a="1"/>
  <c r="K206" i="34" s="1"/>
  <c r="L185" i="34"/>
  <c r="L186" i="34"/>
  <c r="L187" i="34"/>
  <c r="L188" i="34"/>
  <c r="L184" i="34"/>
  <c r="L197" i="34"/>
  <c r="L198" i="34"/>
  <c r="L199" i="34"/>
  <c r="L200" i="34"/>
  <c r="L196" i="34"/>
  <c r="L201" i="34"/>
  <c r="L221" i="34"/>
  <c r="L222" i="34"/>
  <c r="L223" i="34"/>
  <c r="L224" i="34"/>
  <c r="L220" i="34"/>
  <c r="L228" i="34" s="1" a="1"/>
  <c r="L228" i="34" s="1"/>
  <c r="K237" i="34"/>
  <c r="L237" i="34"/>
  <c r="K236" i="34"/>
  <c r="K233" i="34"/>
  <c r="K232" i="34"/>
  <c r="K222" i="34"/>
  <c r="K221" i="34"/>
  <c r="K220" i="34"/>
  <c r="K192" i="34" a="1"/>
  <c r="K192" i="34"/>
  <c r="K188" i="34"/>
  <c r="K187" i="34"/>
  <c r="L192" i="34" a="1"/>
  <c r="L192" i="34" s="1"/>
  <c r="K200" i="34"/>
  <c r="K199" i="34"/>
  <c r="K198" i="34"/>
  <c r="K197" i="34"/>
  <c r="K196" i="34"/>
  <c r="K202" i="34" s="1"/>
  <c r="K186" i="34"/>
  <c r="K185" i="34"/>
  <c r="K184" i="34"/>
  <c r="K165" i="34"/>
  <c r="L164" i="34"/>
  <c r="L165" i="34" s="1"/>
  <c r="K164" i="34"/>
  <c r="L163" i="34"/>
  <c r="K163" i="34"/>
  <c r="L162" i="34"/>
  <c r="K162" i="34"/>
  <c r="L161" i="34"/>
  <c r="K161" i="34"/>
  <c r="L160" i="34"/>
  <c r="K160" i="34"/>
  <c r="K166" i="34" s="1"/>
  <c r="K153" i="34"/>
  <c r="L152" i="34"/>
  <c r="L153" i="34" s="1"/>
  <c r="K152" i="34"/>
  <c r="L151" i="34"/>
  <c r="K151" i="34"/>
  <c r="L150" i="34"/>
  <c r="K150" i="34"/>
  <c r="L149" i="34"/>
  <c r="K149" i="34"/>
  <c r="L148" i="34"/>
  <c r="L156" i="34" s="1" a="1"/>
  <c r="L156" i="34" s="1"/>
  <c r="K148" i="34"/>
  <c r="K129" i="34"/>
  <c r="L128" i="34"/>
  <c r="L129" i="34" s="1"/>
  <c r="K128" i="34"/>
  <c r="L127" i="34"/>
  <c r="K127" i="34"/>
  <c r="L126" i="34"/>
  <c r="K126" i="34"/>
  <c r="L125" i="34"/>
  <c r="K125" i="34"/>
  <c r="L124" i="34"/>
  <c r="K124" i="34"/>
  <c r="K130" i="34" s="1"/>
  <c r="K117" i="34"/>
  <c r="L116" i="34"/>
  <c r="L117" i="34" s="1"/>
  <c r="K116" i="34"/>
  <c r="L115" i="34"/>
  <c r="K115" i="34"/>
  <c r="L114" i="34"/>
  <c r="K114" i="34"/>
  <c r="L113" i="34"/>
  <c r="K113" i="34"/>
  <c r="L112" i="34"/>
  <c r="L120" i="34" s="1" a="1"/>
  <c r="L120" i="34" s="1"/>
  <c r="K112" i="34"/>
  <c r="K93" i="34"/>
  <c r="L92" i="34"/>
  <c r="L93" i="34" s="1"/>
  <c r="K92" i="34"/>
  <c r="L91" i="34"/>
  <c r="K91" i="34"/>
  <c r="L90" i="34"/>
  <c r="K90" i="34"/>
  <c r="L89" i="34"/>
  <c r="K89" i="34"/>
  <c r="L88" i="34"/>
  <c r="K88" i="34"/>
  <c r="K94" i="34" s="1"/>
  <c r="K81" i="34"/>
  <c r="L80" i="34"/>
  <c r="L81" i="34" s="1"/>
  <c r="K80" i="34"/>
  <c r="L79" i="34"/>
  <c r="K79" i="34"/>
  <c r="L78" i="34"/>
  <c r="K78" i="34"/>
  <c r="L77" i="34"/>
  <c r="K77" i="34"/>
  <c r="L76" i="34"/>
  <c r="L84" i="34" s="1" a="1"/>
  <c r="L84" i="34" s="1"/>
  <c r="K76" i="34"/>
  <c r="K57" i="34"/>
  <c r="L56" i="34"/>
  <c r="L57" i="34" s="1"/>
  <c r="K56" i="34"/>
  <c r="L55" i="34"/>
  <c r="K55" i="34"/>
  <c r="L54" i="34"/>
  <c r="K54" i="34"/>
  <c r="L53" i="34"/>
  <c r="K53" i="34"/>
  <c r="L52" i="34"/>
  <c r="K52" i="34"/>
  <c r="K45" i="34"/>
  <c r="L44" i="34"/>
  <c r="L45" i="34" s="1"/>
  <c r="K44" i="34"/>
  <c r="L43" i="34"/>
  <c r="K43" i="34"/>
  <c r="L42" i="34"/>
  <c r="K42" i="34"/>
  <c r="L41" i="34"/>
  <c r="K41" i="34"/>
  <c r="L40" i="34"/>
  <c r="L48" i="34" s="1" a="1"/>
  <c r="L48" i="34" s="1"/>
  <c r="K40" i="34"/>
  <c r="L17" i="34"/>
  <c r="L18" i="34"/>
  <c r="L19" i="34"/>
  <c r="L20" i="34"/>
  <c r="L16" i="34"/>
  <c r="L5" i="34"/>
  <c r="L6" i="34"/>
  <c r="L7" i="34"/>
  <c r="L9" i="34" s="1"/>
  <c r="L8" i="34"/>
  <c r="L4" i="34"/>
  <c r="K21" i="34"/>
  <c r="K20" i="34"/>
  <c r="K9" i="34"/>
  <c r="K8" i="34"/>
  <c r="K7" i="34"/>
  <c r="L242" i="34" a="1"/>
  <c r="L242" i="34" s="1"/>
  <c r="L206" i="34" a="1"/>
  <c r="L206" i="34" s="1"/>
  <c r="L170" i="34" a="1"/>
  <c r="L170" i="34" s="1"/>
  <c r="L134" i="34" a="1"/>
  <c r="L134" i="34" s="1"/>
  <c r="L98" i="34" a="1"/>
  <c r="L98" i="34" s="1"/>
  <c r="L62" i="34" a="1"/>
  <c r="L62" i="34" s="1"/>
  <c r="L21" i="34"/>
  <c r="K19" i="34"/>
  <c r="K18" i="34"/>
  <c r="K17" i="34"/>
  <c r="L26" i="34" a="1"/>
  <c r="L26" i="34" s="1"/>
  <c r="K16" i="34"/>
  <c r="K6" i="34"/>
  <c r="K5" i="34"/>
  <c r="L12" i="34" a="1"/>
  <c r="L12" i="34" s="1"/>
  <c r="K4" i="34"/>
  <c r="K198" i="33"/>
  <c r="K197" i="33"/>
  <c r="L206" i="33" a="1"/>
  <c r="L206" i="33" s="1"/>
  <c r="K196" i="33"/>
  <c r="K185" i="33"/>
  <c r="L192" i="33" a="1"/>
  <c r="L192" i="33" s="1"/>
  <c r="K165" i="33"/>
  <c r="L164" i="33"/>
  <c r="L165" i="33" s="1"/>
  <c r="K164" i="33"/>
  <c r="L163" i="33"/>
  <c r="K163" i="33"/>
  <c r="L162" i="33"/>
  <c r="K162" i="33"/>
  <c r="L161" i="33"/>
  <c r="K161" i="33"/>
  <c r="L160" i="33"/>
  <c r="L170" i="33" s="1" a="1"/>
  <c r="L170" i="33" s="1"/>
  <c r="K160" i="33"/>
  <c r="K153" i="33"/>
  <c r="L152" i="33"/>
  <c r="K152" i="33"/>
  <c r="L151" i="33"/>
  <c r="K151" i="33"/>
  <c r="L150" i="33"/>
  <c r="K150" i="33"/>
  <c r="L149" i="33"/>
  <c r="K149" i="33"/>
  <c r="L148" i="33"/>
  <c r="L156" i="33" s="1" a="1"/>
  <c r="L156" i="33" s="1"/>
  <c r="K148" i="33"/>
  <c r="K129" i="33"/>
  <c r="L128" i="33"/>
  <c r="L129" i="33" s="1"/>
  <c r="K128" i="33"/>
  <c r="L127" i="33"/>
  <c r="K127" i="33"/>
  <c r="L126" i="33"/>
  <c r="K126" i="33"/>
  <c r="L125" i="33"/>
  <c r="K125" i="33"/>
  <c r="L124" i="33"/>
  <c r="L134" i="33" s="1" a="1"/>
  <c r="L134" i="33" s="1"/>
  <c r="K124" i="33"/>
  <c r="K117" i="33"/>
  <c r="L116" i="33"/>
  <c r="K116" i="33"/>
  <c r="L115" i="33"/>
  <c r="K115" i="33"/>
  <c r="L114" i="33"/>
  <c r="K114" i="33"/>
  <c r="L113" i="33"/>
  <c r="K113" i="33"/>
  <c r="L112" i="33"/>
  <c r="L120" i="33" s="1" a="1"/>
  <c r="L120" i="33" s="1"/>
  <c r="K112" i="33"/>
  <c r="K93" i="33"/>
  <c r="L92" i="33"/>
  <c r="L93" i="33" s="1"/>
  <c r="K92" i="33"/>
  <c r="L91" i="33"/>
  <c r="K91" i="33"/>
  <c r="L90" i="33"/>
  <c r="K90" i="33"/>
  <c r="L89" i="33"/>
  <c r="K89" i="33"/>
  <c r="L88" i="33"/>
  <c r="L98" i="33" s="1" a="1"/>
  <c r="L98" i="33" s="1"/>
  <c r="K88" i="33"/>
  <c r="K81" i="33"/>
  <c r="L80" i="33"/>
  <c r="K80" i="33"/>
  <c r="L79" i="33"/>
  <c r="K79" i="33"/>
  <c r="L78" i="33"/>
  <c r="K78" i="33"/>
  <c r="L77" i="33"/>
  <c r="K77" i="33"/>
  <c r="L76" i="33"/>
  <c r="L84" i="33" s="1" a="1"/>
  <c r="L84" i="33" s="1"/>
  <c r="K76" i="33"/>
  <c r="K57" i="33"/>
  <c r="L56" i="33"/>
  <c r="L57" i="33" s="1"/>
  <c r="K56" i="33"/>
  <c r="L55" i="33"/>
  <c r="K55" i="33"/>
  <c r="L54" i="33"/>
  <c r="K54" i="33"/>
  <c r="L53" i="33"/>
  <c r="K53" i="33"/>
  <c r="L52" i="33"/>
  <c r="L62" i="33" s="1" a="1"/>
  <c r="L62" i="33" s="1"/>
  <c r="K52" i="33"/>
  <c r="K45" i="33"/>
  <c r="L44" i="33"/>
  <c r="K44" i="33"/>
  <c r="L43" i="33"/>
  <c r="K43" i="33"/>
  <c r="L42" i="33"/>
  <c r="K42" i="33"/>
  <c r="L41" i="33"/>
  <c r="K41" i="33"/>
  <c r="L40" i="33"/>
  <c r="L48" i="33" s="1" a="1"/>
  <c r="L48" i="33" s="1"/>
  <c r="K40" i="33"/>
  <c r="K21" i="33"/>
  <c r="L20" i="33"/>
  <c r="L21" i="33" s="1"/>
  <c r="K20" i="33"/>
  <c r="L19" i="33"/>
  <c r="K19" i="33"/>
  <c r="L18" i="33"/>
  <c r="K18" i="33"/>
  <c r="L17" i="33"/>
  <c r="K17" i="33"/>
  <c r="L16" i="33"/>
  <c r="L26" i="33" s="1" a="1"/>
  <c r="L26" i="33" s="1"/>
  <c r="K16" i="33"/>
  <c r="K9" i="33"/>
  <c r="L8" i="33"/>
  <c r="L9" i="33" s="1"/>
  <c r="K8" i="33"/>
  <c r="L7" i="33"/>
  <c r="K7" i="33"/>
  <c r="L6" i="33"/>
  <c r="K6" i="33"/>
  <c r="L5" i="33"/>
  <c r="K5" i="33"/>
  <c r="L4" i="33"/>
  <c r="L12" i="33" s="1" a="1"/>
  <c r="L12" i="33" s="1"/>
  <c r="K4" i="33"/>
  <c r="K235" i="32"/>
  <c r="K234" i="32"/>
  <c r="K233" i="32"/>
  <c r="L242" i="32" a="1"/>
  <c r="L242" i="32" s="1"/>
  <c r="K232" i="32"/>
  <c r="K223" i="32"/>
  <c r="K222" i="32"/>
  <c r="K221" i="32"/>
  <c r="L228" i="32" a="1"/>
  <c r="L228" i="32" s="1"/>
  <c r="K220" i="32"/>
  <c r="K200" i="32"/>
  <c r="K199" i="32"/>
  <c r="K198" i="32"/>
  <c r="K197" i="32"/>
  <c r="L206" i="32" a="1"/>
  <c r="L206" i="32" s="1"/>
  <c r="K196" i="32"/>
  <c r="K188" i="32"/>
  <c r="K187" i="32"/>
  <c r="K186" i="32"/>
  <c r="K185" i="32"/>
  <c r="L192" i="32" a="1"/>
  <c r="L192" i="32" s="1"/>
  <c r="K184" i="32"/>
  <c r="K165" i="32"/>
  <c r="L164" i="32"/>
  <c r="L165" i="32" s="1"/>
  <c r="K164" i="32"/>
  <c r="L163" i="32"/>
  <c r="K163" i="32"/>
  <c r="L162" i="32"/>
  <c r="K162" i="32"/>
  <c r="L161" i="32"/>
  <c r="K161" i="32"/>
  <c r="L160" i="32"/>
  <c r="L170" i="32" s="1" a="1"/>
  <c r="L170" i="32" s="1"/>
  <c r="K160" i="32"/>
  <c r="K153" i="32"/>
  <c r="L152" i="32"/>
  <c r="K152" i="32"/>
  <c r="L151" i="32"/>
  <c r="K151" i="32"/>
  <c r="L150" i="32"/>
  <c r="K150" i="32"/>
  <c r="L149" i="32"/>
  <c r="K149" i="32"/>
  <c r="L148" i="32"/>
  <c r="L156" i="32" s="1" a="1"/>
  <c r="L156" i="32" s="1"/>
  <c r="K148" i="32"/>
  <c r="L134" i="32" a="1"/>
  <c r="L134" i="32" s="1"/>
  <c r="K114" i="32"/>
  <c r="L120" i="32" a="1"/>
  <c r="L120" i="32" s="1"/>
  <c r="K93" i="32"/>
  <c r="L92" i="32"/>
  <c r="L93" i="32" s="1"/>
  <c r="K92" i="32"/>
  <c r="L91" i="32"/>
  <c r="K91" i="32"/>
  <c r="L90" i="32"/>
  <c r="K90" i="32"/>
  <c r="L89" i="32"/>
  <c r="K89" i="32"/>
  <c r="L88" i="32"/>
  <c r="L98" i="32" s="1" a="1"/>
  <c r="L98" i="32" s="1"/>
  <c r="K88" i="32"/>
  <c r="K81" i="32"/>
  <c r="L80" i="32"/>
  <c r="K80" i="32"/>
  <c r="L79" i="32"/>
  <c r="K79" i="32"/>
  <c r="L78" i="32"/>
  <c r="K78" i="32"/>
  <c r="L77" i="32"/>
  <c r="K77" i="32"/>
  <c r="L76" i="32"/>
  <c r="L84" i="32" s="1" a="1"/>
  <c r="L84" i="32" s="1"/>
  <c r="K76" i="32"/>
  <c r="K57" i="32"/>
  <c r="L56" i="32"/>
  <c r="L57" i="32" s="1"/>
  <c r="K56" i="32"/>
  <c r="L55" i="32"/>
  <c r="K55" i="32"/>
  <c r="L54" i="32"/>
  <c r="K54" i="32"/>
  <c r="L53" i="32"/>
  <c r="K53" i="32"/>
  <c r="L52" i="32"/>
  <c r="L62" i="32" s="1" a="1"/>
  <c r="L62" i="32" s="1"/>
  <c r="K52" i="32"/>
  <c r="K45" i="32"/>
  <c r="L44" i="32"/>
  <c r="K44" i="32"/>
  <c r="L43" i="32"/>
  <c r="K43" i="32"/>
  <c r="L42" i="32"/>
  <c r="K42" i="32"/>
  <c r="L41" i="32"/>
  <c r="K41" i="32"/>
  <c r="L40" i="32"/>
  <c r="L48" i="32" s="1" a="1"/>
  <c r="L48" i="32" s="1"/>
  <c r="K40" i="32"/>
  <c r="K21" i="32"/>
  <c r="L20" i="32"/>
  <c r="L21" i="32" s="1"/>
  <c r="K20" i="32"/>
  <c r="L19" i="32"/>
  <c r="K19" i="32"/>
  <c r="L18" i="32"/>
  <c r="K18" i="32"/>
  <c r="L17" i="32"/>
  <c r="K17" i="32"/>
  <c r="L16" i="32"/>
  <c r="L26" i="32" s="1" a="1"/>
  <c r="L26" i="32" s="1"/>
  <c r="K16" i="32"/>
  <c r="K9" i="32"/>
  <c r="L8" i="32"/>
  <c r="L9" i="32" s="1"/>
  <c r="K8" i="32"/>
  <c r="L7" i="32"/>
  <c r="K7" i="32"/>
  <c r="L6" i="32"/>
  <c r="K6" i="32"/>
  <c r="L5" i="32"/>
  <c r="K5" i="32"/>
  <c r="L4" i="32"/>
  <c r="L12" i="32" s="1" a="1"/>
  <c r="L12" i="32" s="1"/>
  <c r="K4" i="32"/>
  <c r="K235" i="31"/>
  <c r="K234" i="31"/>
  <c r="K233" i="31"/>
  <c r="L242" i="31" a="1"/>
  <c r="L242" i="31" s="1"/>
  <c r="K232" i="31"/>
  <c r="K222" i="31"/>
  <c r="K221" i="31"/>
  <c r="L228" i="31" a="1"/>
  <c r="L228" i="31" s="1"/>
  <c r="K220" i="31"/>
  <c r="L201" i="31"/>
  <c r="K199" i="31"/>
  <c r="K198" i="31"/>
  <c r="K197" i="31"/>
  <c r="L206" i="31" a="1"/>
  <c r="L206" i="31" s="1"/>
  <c r="K196" i="31"/>
  <c r="K187" i="31"/>
  <c r="K186" i="31"/>
  <c r="K185" i="31"/>
  <c r="L192" i="31" a="1"/>
  <c r="L192" i="31" s="1"/>
  <c r="K184" i="31"/>
  <c r="K165" i="31"/>
  <c r="L164" i="31"/>
  <c r="L165" i="31" s="1"/>
  <c r="K164" i="31"/>
  <c r="L163" i="31"/>
  <c r="K163" i="31"/>
  <c r="L162" i="31"/>
  <c r="K162" i="31"/>
  <c r="L161" i="31"/>
  <c r="K161" i="31"/>
  <c r="L160" i="31"/>
  <c r="L170" i="31" s="1" a="1"/>
  <c r="L170" i="31" s="1"/>
  <c r="K160" i="31"/>
  <c r="K153" i="31"/>
  <c r="L152" i="31"/>
  <c r="K152" i="31"/>
  <c r="L151" i="31"/>
  <c r="K151" i="31"/>
  <c r="L150" i="31"/>
  <c r="K150" i="31"/>
  <c r="L149" i="31"/>
  <c r="K149" i="31"/>
  <c r="L148" i="31"/>
  <c r="L156" i="31" s="1" a="1"/>
  <c r="L156" i="31" s="1"/>
  <c r="K148" i="31"/>
  <c r="K129" i="31"/>
  <c r="L128" i="31"/>
  <c r="L129" i="31" s="1"/>
  <c r="K128" i="31"/>
  <c r="L127" i="31"/>
  <c r="K127" i="31"/>
  <c r="L126" i="31"/>
  <c r="K126" i="31"/>
  <c r="L125" i="31"/>
  <c r="K125" i="31"/>
  <c r="L124" i="31"/>
  <c r="L134" i="31" s="1" a="1"/>
  <c r="L134" i="31" s="1"/>
  <c r="K124" i="31"/>
  <c r="K117" i="31"/>
  <c r="L116" i="31"/>
  <c r="K116" i="31"/>
  <c r="L115" i="31"/>
  <c r="K115" i="31"/>
  <c r="L114" i="31"/>
  <c r="K114" i="31"/>
  <c r="L113" i="31"/>
  <c r="K113" i="31"/>
  <c r="L112" i="31"/>
  <c r="L120" i="31" s="1" a="1"/>
  <c r="L120" i="31" s="1"/>
  <c r="K112" i="31"/>
  <c r="K93" i="31"/>
  <c r="L92" i="31"/>
  <c r="L93" i="31" s="1"/>
  <c r="K92" i="31"/>
  <c r="L91" i="31"/>
  <c r="K91" i="31"/>
  <c r="L90" i="31"/>
  <c r="K90" i="31"/>
  <c r="L89" i="31"/>
  <c r="K89" i="31"/>
  <c r="L88" i="31"/>
  <c r="L98" i="31" s="1" a="1"/>
  <c r="L98" i="31" s="1"/>
  <c r="K88" i="31"/>
  <c r="K81" i="31"/>
  <c r="L80" i="31"/>
  <c r="K80" i="31"/>
  <c r="L79" i="31"/>
  <c r="K79" i="31"/>
  <c r="L78" i="31"/>
  <c r="K78" i="31"/>
  <c r="L77" i="31"/>
  <c r="K77" i="31"/>
  <c r="L76" i="31"/>
  <c r="L84" i="31" s="1" a="1"/>
  <c r="L84" i="31" s="1"/>
  <c r="K76" i="31"/>
  <c r="K57" i="31"/>
  <c r="L56" i="31"/>
  <c r="L57" i="31" s="1"/>
  <c r="K56" i="31"/>
  <c r="L55" i="31"/>
  <c r="K55" i="31"/>
  <c r="L54" i="31"/>
  <c r="K54" i="31"/>
  <c r="L53" i="31"/>
  <c r="K53" i="31"/>
  <c r="L52" i="31"/>
  <c r="L62" i="31" s="1" a="1"/>
  <c r="L62" i="31" s="1"/>
  <c r="K52" i="31"/>
  <c r="K45" i="31"/>
  <c r="L44" i="31"/>
  <c r="K44" i="31"/>
  <c r="L43" i="31"/>
  <c r="K43" i="31"/>
  <c r="L42" i="31"/>
  <c r="K42" i="31"/>
  <c r="L41" i="31"/>
  <c r="K41" i="31"/>
  <c r="L40" i="31"/>
  <c r="L48" i="31" s="1" a="1"/>
  <c r="L48" i="31" s="1"/>
  <c r="K40" i="31"/>
  <c r="K21" i="31"/>
  <c r="L20" i="31"/>
  <c r="L21" i="31" s="1"/>
  <c r="K20" i="31"/>
  <c r="L19" i="31"/>
  <c r="K19" i="31"/>
  <c r="L18" i="31"/>
  <c r="K18" i="31"/>
  <c r="L17" i="31"/>
  <c r="K17" i="31"/>
  <c r="L16" i="31"/>
  <c r="L26" i="31" s="1" a="1"/>
  <c r="L26" i="31" s="1"/>
  <c r="K16" i="31"/>
  <c r="K9" i="31"/>
  <c r="L8" i="31"/>
  <c r="L9" i="31" s="1"/>
  <c r="K8" i="31"/>
  <c r="L7" i="31"/>
  <c r="K7" i="31"/>
  <c r="L6" i="31"/>
  <c r="K6" i="31"/>
  <c r="L5" i="31"/>
  <c r="K5" i="31"/>
  <c r="L4" i="31"/>
  <c r="L12" i="31" s="1" a="1"/>
  <c r="L12" i="31" s="1"/>
  <c r="K4" i="31"/>
  <c r="K165" i="30"/>
  <c r="L164" i="30"/>
  <c r="L165" i="30" s="1"/>
  <c r="K164" i="30"/>
  <c r="L163" i="30"/>
  <c r="K163" i="30"/>
  <c r="L162" i="30"/>
  <c r="K162" i="30"/>
  <c r="L161" i="30"/>
  <c r="K161" i="30"/>
  <c r="L160" i="30"/>
  <c r="L170" i="30" s="1" a="1"/>
  <c r="L170" i="30" s="1"/>
  <c r="K160" i="30"/>
  <c r="K153" i="30"/>
  <c r="L152" i="30"/>
  <c r="K152" i="30"/>
  <c r="L151" i="30"/>
  <c r="K151" i="30"/>
  <c r="L150" i="30"/>
  <c r="K150" i="30"/>
  <c r="L149" i="30"/>
  <c r="K149" i="30"/>
  <c r="L148" i="30"/>
  <c r="L156" i="30" s="1" a="1"/>
  <c r="L156" i="30" s="1"/>
  <c r="K148" i="30"/>
  <c r="K129" i="30"/>
  <c r="L128" i="30"/>
  <c r="L129" i="30" s="1"/>
  <c r="K128" i="30"/>
  <c r="L127" i="30"/>
  <c r="K127" i="30"/>
  <c r="L126" i="30"/>
  <c r="K126" i="30"/>
  <c r="L125" i="30"/>
  <c r="K125" i="30"/>
  <c r="L124" i="30"/>
  <c r="L134" i="30" s="1" a="1"/>
  <c r="L134" i="30" s="1"/>
  <c r="K124" i="30"/>
  <c r="K117" i="30"/>
  <c r="L116" i="30"/>
  <c r="K116" i="30"/>
  <c r="L115" i="30"/>
  <c r="K115" i="30"/>
  <c r="L114" i="30"/>
  <c r="K114" i="30"/>
  <c r="L113" i="30"/>
  <c r="K113" i="30"/>
  <c r="L112" i="30"/>
  <c r="L120" i="30" s="1" a="1"/>
  <c r="L120" i="30" s="1"/>
  <c r="K112" i="30"/>
  <c r="K93" i="30"/>
  <c r="L92" i="30"/>
  <c r="L93" i="30" s="1"/>
  <c r="K92" i="30"/>
  <c r="L91" i="30"/>
  <c r="K91" i="30"/>
  <c r="L90" i="30"/>
  <c r="K90" i="30"/>
  <c r="L89" i="30"/>
  <c r="K89" i="30"/>
  <c r="L88" i="30"/>
  <c r="L98" i="30" s="1" a="1"/>
  <c r="L98" i="30" s="1"/>
  <c r="K88" i="30"/>
  <c r="K81" i="30"/>
  <c r="L80" i="30"/>
  <c r="K80" i="30"/>
  <c r="L79" i="30"/>
  <c r="K79" i="30"/>
  <c r="L78" i="30"/>
  <c r="K78" i="30"/>
  <c r="L77" i="30"/>
  <c r="K77" i="30"/>
  <c r="L76" i="30"/>
  <c r="L84" i="30" s="1" a="1"/>
  <c r="L84" i="30" s="1"/>
  <c r="K76" i="30"/>
  <c r="K57" i="30"/>
  <c r="L56" i="30"/>
  <c r="L57" i="30" s="1"/>
  <c r="K56" i="30"/>
  <c r="L55" i="30"/>
  <c r="K55" i="30"/>
  <c r="L54" i="30"/>
  <c r="K54" i="30"/>
  <c r="L53" i="30"/>
  <c r="K53" i="30"/>
  <c r="L52" i="30"/>
  <c r="L62" i="30" s="1" a="1"/>
  <c r="L62" i="30" s="1"/>
  <c r="K52" i="30"/>
  <c r="K45" i="30"/>
  <c r="L44" i="30"/>
  <c r="K44" i="30"/>
  <c r="L43" i="30"/>
  <c r="K43" i="30"/>
  <c r="L42" i="30"/>
  <c r="K42" i="30"/>
  <c r="L41" i="30"/>
  <c r="K41" i="30"/>
  <c r="L40" i="30"/>
  <c r="L48" i="30" s="1" a="1"/>
  <c r="L48" i="30" s="1"/>
  <c r="K40" i="30"/>
  <c r="K21" i="30"/>
  <c r="L20" i="30"/>
  <c r="L21" i="30" s="1"/>
  <c r="K20" i="30"/>
  <c r="L19" i="30"/>
  <c r="K19" i="30"/>
  <c r="L18" i="30"/>
  <c r="K18" i="30"/>
  <c r="L17" i="30"/>
  <c r="K17" i="30"/>
  <c r="L16" i="30"/>
  <c r="L26" i="30" s="1" a="1"/>
  <c r="L26" i="30" s="1"/>
  <c r="K16" i="30"/>
  <c r="K9" i="30"/>
  <c r="L8" i="30"/>
  <c r="L9" i="30" s="1"/>
  <c r="K8" i="30"/>
  <c r="L7" i="30"/>
  <c r="K7" i="30"/>
  <c r="L6" i="30"/>
  <c r="K6" i="30"/>
  <c r="L5" i="30"/>
  <c r="K5" i="30"/>
  <c r="L4" i="30"/>
  <c r="L12" i="30" s="1" a="1"/>
  <c r="L12" i="30" s="1"/>
  <c r="K4" i="30"/>
  <c r="K236" i="29"/>
  <c r="K235" i="29"/>
  <c r="K234" i="29"/>
  <c r="K233" i="29"/>
  <c r="L242" i="29" a="1"/>
  <c r="L242" i="29" s="1"/>
  <c r="K232" i="29"/>
  <c r="K224" i="29"/>
  <c r="K223" i="29"/>
  <c r="K222" i="29"/>
  <c r="K221" i="29"/>
  <c r="L228" i="29" a="1"/>
  <c r="L228" i="29" s="1"/>
  <c r="K220" i="29"/>
  <c r="L201" i="29"/>
  <c r="K199" i="29"/>
  <c r="K198" i="29"/>
  <c r="K197" i="29"/>
  <c r="L206" i="29" a="1"/>
  <c r="L206" i="29" s="1"/>
  <c r="K196" i="29"/>
  <c r="K187" i="29"/>
  <c r="K186" i="29"/>
  <c r="K185" i="29"/>
  <c r="L192" i="29" a="1"/>
  <c r="L192" i="29" s="1"/>
  <c r="K184" i="29"/>
  <c r="K165" i="29"/>
  <c r="L164" i="29"/>
  <c r="L165" i="29" s="1"/>
  <c r="K164" i="29"/>
  <c r="L163" i="29"/>
  <c r="K163" i="29"/>
  <c r="L162" i="29"/>
  <c r="K162" i="29"/>
  <c r="L161" i="29"/>
  <c r="K161" i="29"/>
  <c r="L160" i="29"/>
  <c r="L170" i="29" s="1" a="1"/>
  <c r="L170" i="29" s="1"/>
  <c r="K160" i="29"/>
  <c r="K153" i="29"/>
  <c r="L152" i="29"/>
  <c r="K152" i="29"/>
  <c r="L151" i="29"/>
  <c r="K151" i="29"/>
  <c r="L150" i="29"/>
  <c r="K150" i="29"/>
  <c r="L149" i="29"/>
  <c r="K149" i="29"/>
  <c r="L148" i="29"/>
  <c r="L156" i="29" s="1" a="1"/>
  <c r="L156" i="29" s="1"/>
  <c r="K148" i="29"/>
  <c r="K129" i="29"/>
  <c r="L128" i="29"/>
  <c r="L129" i="29" s="1"/>
  <c r="K128" i="29"/>
  <c r="L127" i="29"/>
  <c r="K127" i="29"/>
  <c r="L126" i="29"/>
  <c r="K126" i="29"/>
  <c r="L125" i="29"/>
  <c r="K125" i="29"/>
  <c r="L124" i="29"/>
  <c r="L134" i="29" s="1" a="1"/>
  <c r="L134" i="29" s="1"/>
  <c r="K124" i="29"/>
  <c r="K117" i="29"/>
  <c r="L116" i="29"/>
  <c r="K116" i="29"/>
  <c r="L115" i="29"/>
  <c r="K115" i="29"/>
  <c r="L114" i="29"/>
  <c r="K114" i="29"/>
  <c r="L113" i="29"/>
  <c r="K113" i="29"/>
  <c r="L112" i="29"/>
  <c r="L120" i="29" s="1" a="1"/>
  <c r="L120" i="29" s="1"/>
  <c r="K112" i="29"/>
  <c r="K93" i="29"/>
  <c r="L92" i="29"/>
  <c r="L93" i="29" s="1"/>
  <c r="K92" i="29"/>
  <c r="L91" i="29"/>
  <c r="K91" i="29"/>
  <c r="L90" i="29"/>
  <c r="K90" i="29"/>
  <c r="L89" i="29"/>
  <c r="K89" i="29"/>
  <c r="L88" i="29"/>
  <c r="L98" i="29" s="1" a="1"/>
  <c r="L98" i="29" s="1"/>
  <c r="K88" i="29"/>
  <c r="K81" i="29"/>
  <c r="L80" i="29"/>
  <c r="K80" i="29"/>
  <c r="L79" i="29"/>
  <c r="K79" i="29"/>
  <c r="L78" i="29"/>
  <c r="K78" i="29"/>
  <c r="L77" i="29"/>
  <c r="K77" i="29"/>
  <c r="L76" i="29"/>
  <c r="L84" i="29" s="1" a="1"/>
  <c r="L84" i="29" s="1"/>
  <c r="K76" i="29"/>
  <c r="K57" i="29"/>
  <c r="L56" i="29"/>
  <c r="L57" i="29" s="1"/>
  <c r="K56" i="29"/>
  <c r="L55" i="29"/>
  <c r="K55" i="29"/>
  <c r="L54" i="29"/>
  <c r="K54" i="29"/>
  <c r="L53" i="29"/>
  <c r="K53" i="29"/>
  <c r="L52" i="29"/>
  <c r="L62" i="29" s="1" a="1"/>
  <c r="L62" i="29" s="1"/>
  <c r="K52" i="29"/>
  <c r="K45" i="29"/>
  <c r="L44" i="29"/>
  <c r="K44" i="29"/>
  <c r="L43" i="29"/>
  <c r="K43" i="29"/>
  <c r="L42" i="29"/>
  <c r="K42" i="29"/>
  <c r="L41" i="29"/>
  <c r="K41" i="29"/>
  <c r="L40" i="29"/>
  <c r="L48" i="29" s="1" a="1"/>
  <c r="L48" i="29" s="1"/>
  <c r="K40" i="29"/>
  <c r="K21" i="29"/>
  <c r="L20" i="29"/>
  <c r="L21" i="29" s="1"/>
  <c r="K20" i="29"/>
  <c r="L19" i="29"/>
  <c r="K19" i="29"/>
  <c r="L18" i="29"/>
  <c r="K18" i="29"/>
  <c r="L17" i="29"/>
  <c r="K17" i="29"/>
  <c r="L16" i="29"/>
  <c r="L26" i="29" s="1" a="1"/>
  <c r="L26" i="29" s="1"/>
  <c r="K16" i="29"/>
  <c r="K9" i="29"/>
  <c r="L8" i="29"/>
  <c r="L9" i="29" s="1"/>
  <c r="K8" i="29"/>
  <c r="L7" i="29"/>
  <c r="K7" i="29"/>
  <c r="L6" i="29"/>
  <c r="K6" i="29"/>
  <c r="L5" i="29"/>
  <c r="K5" i="29"/>
  <c r="L4" i="29"/>
  <c r="L12" i="29" s="1" a="1"/>
  <c r="L12" i="29" s="1"/>
  <c r="K4" i="29"/>
  <c r="K237" i="28"/>
  <c r="K236" i="28"/>
  <c r="K235" i="28"/>
  <c r="K234" i="28"/>
  <c r="K233" i="28"/>
  <c r="L242" i="28" a="1"/>
  <c r="L242" i="28" s="1"/>
  <c r="K232" i="28"/>
  <c r="L225" i="28"/>
  <c r="K224" i="28"/>
  <c r="K223" i="28"/>
  <c r="K222" i="28"/>
  <c r="K221" i="28"/>
  <c r="L228" i="28" a="1"/>
  <c r="L228" i="28" s="1"/>
  <c r="K220" i="28"/>
  <c r="K200" i="28"/>
  <c r="K199" i="28"/>
  <c r="K198" i="28"/>
  <c r="K197" i="28"/>
  <c r="L206" i="28" a="1"/>
  <c r="L206" i="28" s="1"/>
  <c r="K196" i="28"/>
  <c r="K188" i="28"/>
  <c r="K187" i="28"/>
  <c r="K186" i="28"/>
  <c r="K185" i="28"/>
  <c r="L192" i="28" a="1"/>
  <c r="L192" i="28" s="1"/>
  <c r="K184" i="28"/>
  <c r="K165" i="28"/>
  <c r="L164" i="28"/>
  <c r="L165" i="28" s="1"/>
  <c r="K164" i="28"/>
  <c r="L163" i="28"/>
  <c r="K163" i="28"/>
  <c r="L162" i="28"/>
  <c r="K162" i="28"/>
  <c r="L161" i="28"/>
  <c r="K161" i="28"/>
  <c r="L160" i="28"/>
  <c r="L170" i="28" s="1" a="1"/>
  <c r="L170" i="28" s="1"/>
  <c r="K160" i="28"/>
  <c r="K153" i="28"/>
  <c r="L152" i="28"/>
  <c r="K152" i="28"/>
  <c r="L151" i="28"/>
  <c r="K151" i="28"/>
  <c r="L150" i="28"/>
  <c r="K150" i="28"/>
  <c r="L149" i="28"/>
  <c r="K149" i="28"/>
  <c r="L148" i="28"/>
  <c r="L156" i="28" s="1" a="1"/>
  <c r="L156" i="28" s="1"/>
  <c r="K148" i="28"/>
  <c r="K129" i="28"/>
  <c r="L128" i="28"/>
  <c r="L129" i="28" s="1"/>
  <c r="K128" i="28"/>
  <c r="L127" i="28"/>
  <c r="K127" i="28"/>
  <c r="L126" i="28"/>
  <c r="K126" i="28"/>
  <c r="L125" i="28"/>
  <c r="K125" i="28"/>
  <c r="L124" i="28"/>
  <c r="L134" i="28" s="1" a="1"/>
  <c r="L134" i="28" s="1"/>
  <c r="K124" i="28"/>
  <c r="K117" i="28"/>
  <c r="L116" i="28"/>
  <c r="K116" i="28"/>
  <c r="L115" i="28"/>
  <c r="K115" i="28"/>
  <c r="L114" i="28"/>
  <c r="K114" i="28"/>
  <c r="L113" i="28"/>
  <c r="K113" i="28"/>
  <c r="L112" i="28"/>
  <c r="L120" i="28" s="1" a="1"/>
  <c r="L120" i="28" s="1"/>
  <c r="K112" i="28"/>
  <c r="K93" i="28"/>
  <c r="L92" i="28"/>
  <c r="L93" i="28" s="1"/>
  <c r="K92" i="28"/>
  <c r="L91" i="28"/>
  <c r="K91" i="28"/>
  <c r="L90" i="28"/>
  <c r="K90" i="28"/>
  <c r="L89" i="28"/>
  <c r="K89" i="28"/>
  <c r="L88" i="28"/>
  <c r="L98" i="28" s="1" a="1"/>
  <c r="L98" i="28" s="1"/>
  <c r="K88" i="28"/>
  <c r="K81" i="28"/>
  <c r="L80" i="28"/>
  <c r="K80" i="28"/>
  <c r="L79" i="28"/>
  <c r="K79" i="28"/>
  <c r="L78" i="28"/>
  <c r="K78" i="28"/>
  <c r="L77" i="28"/>
  <c r="K77" i="28"/>
  <c r="L76" i="28"/>
  <c r="L84" i="28" s="1" a="1"/>
  <c r="L84" i="28" s="1"/>
  <c r="K76" i="28"/>
  <c r="K57" i="28"/>
  <c r="L56" i="28"/>
  <c r="L57" i="28" s="1"/>
  <c r="K56" i="28"/>
  <c r="L55" i="28"/>
  <c r="K55" i="28"/>
  <c r="L54" i="28"/>
  <c r="K54" i="28"/>
  <c r="L53" i="28"/>
  <c r="K53" i="28"/>
  <c r="L52" i="28"/>
  <c r="L62" i="28" s="1" a="1"/>
  <c r="L62" i="28" s="1"/>
  <c r="K52" i="28"/>
  <c r="K45" i="28"/>
  <c r="L44" i="28"/>
  <c r="K44" i="28"/>
  <c r="L43" i="28"/>
  <c r="K43" i="28"/>
  <c r="L42" i="28"/>
  <c r="K42" i="28"/>
  <c r="L41" i="28"/>
  <c r="K41" i="28"/>
  <c r="L40" i="28"/>
  <c r="L48" i="28" s="1" a="1"/>
  <c r="L48" i="28" s="1"/>
  <c r="K40" i="28"/>
  <c r="K21" i="28"/>
  <c r="L20" i="28"/>
  <c r="L21" i="28" s="1"/>
  <c r="K20" i="28"/>
  <c r="L19" i="28"/>
  <c r="K19" i="28"/>
  <c r="L18" i="28"/>
  <c r="K18" i="28"/>
  <c r="L17" i="28"/>
  <c r="K17" i="28"/>
  <c r="L16" i="28"/>
  <c r="L26" i="28" s="1" a="1"/>
  <c r="L26" i="28" s="1"/>
  <c r="K16" i="28"/>
  <c r="K9" i="28"/>
  <c r="L8" i="28"/>
  <c r="L9" i="28" s="1"/>
  <c r="K8" i="28"/>
  <c r="L7" i="28"/>
  <c r="K7" i="28"/>
  <c r="L6" i="28"/>
  <c r="K6" i="28"/>
  <c r="L5" i="28"/>
  <c r="K5" i="28"/>
  <c r="L4" i="28"/>
  <c r="L12" i="28" s="1" a="1"/>
  <c r="L12" i="28" s="1"/>
  <c r="K4" i="28"/>
  <c r="L237" i="27"/>
  <c r="K235" i="27"/>
  <c r="K234" i="27"/>
  <c r="K233" i="27"/>
  <c r="L242" i="27" a="1"/>
  <c r="L242" i="27" s="1"/>
  <c r="K232" i="27"/>
  <c r="L225" i="27"/>
  <c r="L228" i="27" a="1"/>
  <c r="L228" i="27" s="1"/>
  <c r="L201" i="27"/>
  <c r="K198" i="27"/>
  <c r="K197" i="27"/>
  <c r="L206" i="27" a="1"/>
  <c r="L206" i="27" s="1"/>
  <c r="K196" i="27"/>
  <c r="K186" i="27"/>
  <c r="K185" i="27"/>
  <c r="L192" i="27" a="1"/>
  <c r="L192" i="27" s="1"/>
  <c r="K184" i="27"/>
  <c r="K165" i="27"/>
  <c r="L164" i="27"/>
  <c r="L165" i="27" s="1"/>
  <c r="K164" i="27"/>
  <c r="L163" i="27"/>
  <c r="K163" i="27"/>
  <c r="L162" i="27"/>
  <c r="K162" i="27"/>
  <c r="L161" i="27"/>
  <c r="K161" i="27"/>
  <c r="L160" i="27"/>
  <c r="L170" i="27" s="1" a="1"/>
  <c r="L170" i="27" s="1"/>
  <c r="K160" i="27"/>
  <c r="K153" i="27"/>
  <c r="L152" i="27"/>
  <c r="K152" i="27"/>
  <c r="L151" i="27"/>
  <c r="K151" i="27"/>
  <c r="L150" i="27"/>
  <c r="K150" i="27"/>
  <c r="L149" i="27"/>
  <c r="K149" i="27"/>
  <c r="L148" i="27"/>
  <c r="L156" i="27" s="1" a="1"/>
  <c r="L156" i="27" s="1"/>
  <c r="K148" i="27"/>
  <c r="K129" i="27"/>
  <c r="L128" i="27"/>
  <c r="L129" i="27" s="1"/>
  <c r="K128" i="27"/>
  <c r="L127" i="27"/>
  <c r="K127" i="27"/>
  <c r="L126" i="27"/>
  <c r="K126" i="27"/>
  <c r="L125" i="27"/>
  <c r="K125" i="27"/>
  <c r="L124" i="27"/>
  <c r="L134" i="27" s="1" a="1"/>
  <c r="L134" i="27" s="1"/>
  <c r="K124" i="27"/>
  <c r="K117" i="27"/>
  <c r="L116" i="27"/>
  <c r="K116" i="27"/>
  <c r="L115" i="27"/>
  <c r="K115" i="27"/>
  <c r="L114" i="27"/>
  <c r="K114" i="27"/>
  <c r="L113" i="27"/>
  <c r="K113" i="27"/>
  <c r="L112" i="27"/>
  <c r="L120" i="27" s="1" a="1"/>
  <c r="L120" i="27" s="1"/>
  <c r="K112" i="27"/>
  <c r="K93" i="27"/>
  <c r="L92" i="27"/>
  <c r="L93" i="27" s="1"/>
  <c r="K92" i="27"/>
  <c r="L91" i="27"/>
  <c r="K91" i="27"/>
  <c r="L90" i="27"/>
  <c r="K90" i="27"/>
  <c r="L89" i="27"/>
  <c r="K89" i="27"/>
  <c r="L88" i="27"/>
  <c r="L98" i="27" s="1" a="1"/>
  <c r="L98" i="27" s="1"/>
  <c r="K88" i="27"/>
  <c r="K81" i="27"/>
  <c r="L80" i="27"/>
  <c r="K80" i="27"/>
  <c r="L79" i="27"/>
  <c r="K79" i="27"/>
  <c r="L78" i="27"/>
  <c r="K78" i="27"/>
  <c r="L77" i="27"/>
  <c r="K77" i="27"/>
  <c r="L76" i="27"/>
  <c r="L84" i="27" s="1" a="1"/>
  <c r="L84" i="27" s="1"/>
  <c r="K76" i="27"/>
  <c r="K57" i="27"/>
  <c r="L56" i="27"/>
  <c r="L57" i="27" s="1"/>
  <c r="K56" i="27"/>
  <c r="L55" i="27"/>
  <c r="K55" i="27"/>
  <c r="L54" i="27"/>
  <c r="K54" i="27"/>
  <c r="L53" i="27"/>
  <c r="K53" i="27"/>
  <c r="L52" i="27"/>
  <c r="L62" i="27" s="1" a="1"/>
  <c r="L62" i="27" s="1"/>
  <c r="K52" i="27"/>
  <c r="K45" i="27"/>
  <c r="L44" i="27"/>
  <c r="K44" i="27"/>
  <c r="L43" i="27"/>
  <c r="K43" i="27"/>
  <c r="L42" i="27"/>
  <c r="K42" i="27"/>
  <c r="L41" i="27"/>
  <c r="K41" i="27"/>
  <c r="L40" i="27"/>
  <c r="L48" i="27" s="1" a="1"/>
  <c r="L48" i="27" s="1"/>
  <c r="K40" i="27"/>
  <c r="K21" i="27"/>
  <c r="L20" i="27"/>
  <c r="L21" i="27" s="1"/>
  <c r="K20" i="27"/>
  <c r="L19" i="27"/>
  <c r="K19" i="27"/>
  <c r="L18" i="27"/>
  <c r="K18" i="27"/>
  <c r="L17" i="27"/>
  <c r="K17" i="27"/>
  <c r="L16" i="27"/>
  <c r="L26" i="27" s="1" a="1"/>
  <c r="L26" i="27" s="1"/>
  <c r="K16" i="27"/>
  <c r="K9" i="27"/>
  <c r="L8" i="27"/>
  <c r="L9" i="27" s="1"/>
  <c r="K8" i="27"/>
  <c r="L7" i="27"/>
  <c r="K7" i="27"/>
  <c r="L6" i="27"/>
  <c r="K6" i="27"/>
  <c r="L5" i="27"/>
  <c r="K5" i="27"/>
  <c r="L4" i="27"/>
  <c r="L12" i="27" s="1" a="1"/>
  <c r="L12" i="27" s="1"/>
  <c r="K4" i="27"/>
  <c r="I205" i="29"/>
  <c r="I206" i="29"/>
  <c r="I207" i="29"/>
  <c r="I208" i="29"/>
  <c r="I209" i="29"/>
  <c r="I210" i="29"/>
  <c r="I211" i="29"/>
  <c r="I212" i="29"/>
  <c r="I213" i="29"/>
  <c r="I204" i="29"/>
  <c r="I246" i="29"/>
  <c r="I247" i="29"/>
  <c r="I248" i="29"/>
  <c r="I249" i="29"/>
  <c r="I245" i="29"/>
  <c r="I236" i="29"/>
  <c r="I237" i="29"/>
  <c r="I238" i="29"/>
  <c r="I239" i="29"/>
  <c r="I240" i="29"/>
  <c r="I241" i="29"/>
  <c r="I242" i="29"/>
  <c r="I243" i="29"/>
  <c r="I244" i="29"/>
  <c r="I235" i="29"/>
  <c r="I246" i="28"/>
  <c r="I247" i="28"/>
  <c r="I248" i="28"/>
  <c r="I249" i="28"/>
  <c r="I245" i="28"/>
  <c r="I210" i="28"/>
  <c r="I211" i="28"/>
  <c r="I212" i="28"/>
  <c r="I213" i="28"/>
  <c r="I209" i="28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199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20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35" i="27"/>
  <c r="I246" i="1"/>
  <c r="I247" i="1"/>
  <c r="I248" i="1"/>
  <c r="I249" i="1"/>
  <c r="I245" i="1"/>
  <c r="I61" i="34"/>
  <c r="I62" i="34"/>
  <c r="I63" i="34"/>
  <c r="I64" i="34"/>
  <c r="I65" i="34"/>
  <c r="I66" i="34"/>
  <c r="I67" i="34"/>
  <c r="I68" i="34"/>
  <c r="I69" i="34"/>
  <c r="I60" i="34"/>
  <c r="I97" i="34"/>
  <c r="I98" i="34"/>
  <c r="I99" i="34"/>
  <c r="I100" i="34"/>
  <c r="I101" i="34"/>
  <c r="I102" i="34"/>
  <c r="I103" i="34"/>
  <c r="I104" i="34"/>
  <c r="I105" i="34"/>
  <c r="I96" i="34"/>
  <c r="I133" i="34"/>
  <c r="I134" i="34"/>
  <c r="I135" i="34"/>
  <c r="I136" i="34"/>
  <c r="I137" i="34"/>
  <c r="I138" i="34"/>
  <c r="I139" i="34"/>
  <c r="I140" i="34"/>
  <c r="I141" i="34"/>
  <c r="I132" i="34"/>
  <c r="I169" i="34"/>
  <c r="I170" i="34"/>
  <c r="I171" i="34"/>
  <c r="I172" i="34"/>
  <c r="I173" i="34"/>
  <c r="I174" i="34"/>
  <c r="I175" i="34"/>
  <c r="I176" i="34"/>
  <c r="I177" i="34"/>
  <c r="I168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199" i="34"/>
  <c r="I200" i="33"/>
  <c r="I201" i="33"/>
  <c r="I202" i="33"/>
  <c r="I203" i="33"/>
  <c r="I204" i="33"/>
  <c r="I205" i="33"/>
  <c r="I206" i="33"/>
  <c r="I207" i="33"/>
  <c r="I208" i="33"/>
  <c r="I209" i="33"/>
  <c r="I210" i="33"/>
  <c r="I211" i="33"/>
  <c r="I212" i="33"/>
  <c r="I213" i="33"/>
  <c r="I199" i="33"/>
  <c r="I231" i="33"/>
  <c r="I232" i="33"/>
  <c r="I233" i="33"/>
  <c r="I234" i="33"/>
  <c r="I235" i="33"/>
  <c r="I236" i="33"/>
  <c r="I237" i="33"/>
  <c r="I238" i="33"/>
  <c r="I239" i="33"/>
  <c r="I240" i="33"/>
  <c r="I241" i="33"/>
  <c r="I242" i="33"/>
  <c r="I243" i="33"/>
  <c r="I244" i="33"/>
  <c r="I245" i="33"/>
  <c r="I246" i="33"/>
  <c r="I247" i="33"/>
  <c r="I248" i="33"/>
  <c r="I249" i="33"/>
  <c r="I230" i="33"/>
  <c r="I241" i="32"/>
  <c r="I242" i="32"/>
  <c r="I243" i="32"/>
  <c r="I244" i="32"/>
  <c r="I240" i="32"/>
  <c r="I246" i="32"/>
  <c r="I247" i="32"/>
  <c r="I248" i="32"/>
  <c r="I249" i="32"/>
  <c r="I245" i="32"/>
  <c r="N241" i="32"/>
  <c r="N242" i="32"/>
  <c r="N243" i="32"/>
  <c r="N244" i="32"/>
  <c r="N245" i="32"/>
  <c r="N246" i="32"/>
  <c r="N247" i="32"/>
  <c r="N248" i="32"/>
  <c r="N249" i="32"/>
  <c r="N240" i="32"/>
  <c r="N210" i="32"/>
  <c r="N211" i="32"/>
  <c r="N212" i="32"/>
  <c r="N213" i="32"/>
  <c r="N209" i="32"/>
  <c r="I210" i="32"/>
  <c r="I211" i="32"/>
  <c r="I212" i="32"/>
  <c r="I213" i="32"/>
  <c r="I209" i="32"/>
  <c r="I241" i="31"/>
  <c r="I242" i="31"/>
  <c r="I243" i="31"/>
  <c r="I244" i="31"/>
  <c r="I245" i="31"/>
  <c r="I246" i="31"/>
  <c r="I247" i="31"/>
  <c r="I248" i="31"/>
  <c r="I249" i="31"/>
  <c r="I240" i="31"/>
  <c r="I238" i="31"/>
  <c r="I205" i="31"/>
  <c r="I206" i="31"/>
  <c r="I207" i="31"/>
  <c r="I208" i="31"/>
  <c r="I209" i="31"/>
  <c r="I210" i="31"/>
  <c r="I211" i="31"/>
  <c r="I212" i="31"/>
  <c r="I213" i="31"/>
  <c r="I204" i="31"/>
  <c r="I240" i="30"/>
  <c r="I241" i="30"/>
  <c r="I242" i="30"/>
  <c r="I243" i="30"/>
  <c r="I244" i="30"/>
  <c r="I194" i="30"/>
  <c r="I195" i="30"/>
  <c r="I196" i="30"/>
  <c r="I197" i="30"/>
  <c r="I198" i="30"/>
  <c r="I199" i="30"/>
  <c r="I200" i="30"/>
  <c r="I201" i="30"/>
  <c r="I202" i="30"/>
  <c r="I203" i="30"/>
  <c r="I205" i="30"/>
  <c r="I206" i="30"/>
  <c r="I207" i="30"/>
  <c r="I208" i="30"/>
  <c r="I209" i="30"/>
  <c r="I210" i="30"/>
  <c r="I211" i="30"/>
  <c r="I212" i="30"/>
  <c r="I213" i="30"/>
  <c r="I204" i="30"/>
  <c r="N205" i="30"/>
  <c r="N206" i="30"/>
  <c r="N207" i="30"/>
  <c r="N208" i="30"/>
  <c r="N209" i="30"/>
  <c r="N210" i="30"/>
  <c r="N211" i="30"/>
  <c r="N212" i="30"/>
  <c r="N213" i="30"/>
  <c r="N204" i="30"/>
  <c r="I231" i="30"/>
  <c r="I232" i="30"/>
  <c r="I233" i="30"/>
  <c r="I234" i="30"/>
  <c r="I235" i="30"/>
  <c r="I236" i="30"/>
  <c r="I237" i="30"/>
  <c r="I238" i="30"/>
  <c r="I239" i="30"/>
  <c r="I245" i="30"/>
  <c r="I246" i="30"/>
  <c r="I247" i="30"/>
  <c r="I248" i="30"/>
  <c r="I249" i="30"/>
  <c r="I230" i="30"/>
  <c r="N231" i="30"/>
  <c r="N232" i="30"/>
  <c r="N233" i="30"/>
  <c r="N234" i="30"/>
  <c r="N235" i="30"/>
  <c r="N236" i="30"/>
  <c r="N237" i="30"/>
  <c r="N238" i="30"/>
  <c r="N239" i="30"/>
  <c r="N240" i="30"/>
  <c r="N241" i="30"/>
  <c r="N242" i="30"/>
  <c r="N243" i="30"/>
  <c r="N244" i="30"/>
  <c r="N245" i="30"/>
  <c r="N246" i="30"/>
  <c r="N247" i="30"/>
  <c r="N248" i="30"/>
  <c r="N249" i="30"/>
  <c r="N230" i="30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194" i="28"/>
  <c r="N213" i="29"/>
  <c r="N212" i="29"/>
  <c r="N211" i="29"/>
  <c r="N210" i="29"/>
  <c r="N209" i="29"/>
  <c r="N208" i="29"/>
  <c r="N207" i="29"/>
  <c r="N206" i="29"/>
  <c r="N205" i="29"/>
  <c r="N204" i="29"/>
  <c r="N203" i="29"/>
  <c r="N202" i="29"/>
  <c r="N201" i="29"/>
  <c r="N200" i="29"/>
  <c r="N199" i="29"/>
  <c r="N198" i="29"/>
  <c r="N197" i="29"/>
  <c r="N196" i="29"/>
  <c r="N195" i="29"/>
  <c r="N194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30" i="29"/>
  <c r="N246" i="1"/>
  <c r="N247" i="1"/>
  <c r="N248" i="1"/>
  <c r="N249" i="1"/>
  <c r="N245" i="1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20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199" i="27"/>
  <c r="N246" i="28"/>
  <c r="N247" i="28"/>
  <c r="N248" i="28"/>
  <c r="N249" i="28"/>
  <c r="N245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20" i="30"/>
  <c r="I221" i="30"/>
  <c r="I222" i="30"/>
  <c r="I223" i="30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230" i="33"/>
  <c r="N231" i="33"/>
  <c r="N232" i="33"/>
  <c r="N233" i="33"/>
  <c r="N234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199" i="34"/>
  <c r="N169" i="34"/>
  <c r="N170" i="34"/>
  <c r="N171" i="34"/>
  <c r="N172" i="34"/>
  <c r="N173" i="34"/>
  <c r="N174" i="34"/>
  <c r="N175" i="34"/>
  <c r="N176" i="34"/>
  <c r="N177" i="34"/>
  <c r="N168" i="34"/>
  <c r="N133" i="34"/>
  <c r="N134" i="34"/>
  <c r="N135" i="34"/>
  <c r="N136" i="34"/>
  <c r="N137" i="34"/>
  <c r="N138" i="34"/>
  <c r="N139" i="34"/>
  <c r="N140" i="34"/>
  <c r="N141" i="34"/>
  <c r="N132" i="34"/>
  <c r="N97" i="34"/>
  <c r="N98" i="34"/>
  <c r="N99" i="34"/>
  <c r="N100" i="34"/>
  <c r="N101" i="34"/>
  <c r="N102" i="34"/>
  <c r="N103" i="34"/>
  <c r="N104" i="34"/>
  <c r="N105" i="34"/>
  <c r="N96" i="34"/>
  <c r="N61" i="34"/>
  <c r="N62" i="34"/>
  <c r="N63" i="34"/>
  <c r="N64" i="34"/>
  <c r="N65" i="34"/>
  <c r="N66" i="34"/>
  <c r="N67" i="34"/>
  <c r="N68" i="34"/>
  <c r="N69" i="34"/>
  <c r="N60" i="34"/>
  <c r="N25" i="34"/>
  <c r="N26" i="34"/>
  <c r="N27" i="34"/>
  <c r="N28" i="34"/>
  <c r="N29" i="34"/>
  <c r="N30" i="34"/>
  <c r="N31" i="34"/>
  <c r="N32" i="34"/>
  <c r="N33" i="34"/>
  <c r="N24" i="34"/>
  <c r="AE40" i="34"/>
  <c r="AE41" i="34"/>
  <c r="AE42" i="34"/>
  <c r="AE43" i="34"/>
  <c r="AE39" i="34"/>
  <c r="AD40" i="34"/>
  <c r="AD41" i="34"/>
  <c r="AD42" i="34"/>
  <c r="AD43" i="34"/>
  <c r="AD39" i="34"/>
  <c r="AE35" i="34"/>
  <c r="AE36" i="34"/>
  <c r="AE37" i="34"/>
  <c r="AE38" i="34"/>
  <c r="AE34" i="34"/>
  <c r="AD35" i="34"/>
  <c r="AD36" i="34"/>
  <c r="AD37" i="34"/>
  <c r="AD38" i="34"/>
  <c r="AD34" i="34"/>
  <c r="AC30" i="34"/>
  <c r="AC31" i="34"/>
  <c r="AC32" i="34"/>
  <c r="AC33" i="34"/>
  <c r="AC29" i="34"/>
  <c r="AC35" i="34"/>
  <c r="AC36" i="34"/>
  <c r="AC37" i="34"/>
  <c r="AC38" i="34"/>
  <c r="AC34" i="34"/>
  <c r="AC40" i="34"/>
  <c r="AC41" i="34"/>
  <c r="AC42" i="34"/>
  <c r="AC43" i="34"/>
  <c r="AC39" i="34"/>
  <c r="AC35" i="33"/>
  <c r="AC36" i="33"/>
  <c r="AC37" i="33"/>
  <c r="AC38" i="33"/>
  <c r="AC39" i="33"/>
  <c r="AC40" i="33"/>
  <c r="AC41" i="33"/>
  <c r="AC42" i="33"/>
  <c r="AC43" i="33"/>
  <c r="AC34" i="33"/>
  <c r="AD35" i="33"/>
  <c r="AD36" i="33"/>
  <c r="AD37" i="33"/>
  <c r="AD38" i="33"/>
  <c r="AD39" i="33"/>
  <c r="AD40" i="33"/>
  <c r="AD41" i="33"/>
  <c r="AD42" i="33"/>
  <c r="AD43" i="33"/>
  <c r="AD34" i="33"/>
  <c r="AE35" i="33"/>
  <c r="AE36" i="33"/>
  <c r="AE37" i="33"/>
  <c r="AE38" i="33"/>
  <c r="AE39" i="33"/>
  <c r="AE40" i="33"/>
  <c r="AE41" i="33"/>
  <c r="AE42" i="33"/>
  <c r="AE43" i="33"/>
  <c r="AE34" i="33"/>
  <c r="AF30" i="33"/>
  <c r="AF31" i="33"/>
  <c r="AF32" i="33"/>
  <c r="AF33" i="33"/>
  <c r="AF34" i="33"/>
  <c r="AF35" i="33"/>
  <c r="AF36" i="33"/>
  <c r="AF37" i="33"/>
  <c r="AF38" i="33"/>
  <c r="AF39" i="33"/>
  <c r="AF40" i="33"/>
  <c r="AF41" i="33"/>
  <c r="AF42" i="33"/>
  <c r="AF43" i="33"/>
  <c r="AF29" i="33"/>
  <c r="AC35" i="32"/>
  <c r="AC36" i="32"/>
  <c r="AC37" i="32"/>
  <c r="AC38" i="32"/>
  <c r="AC39" i="32"/>
  <c r="AC40" i="32"/>
  <c r="AC41" i="32"/>
  <c r="AC42" i="32"/>
  <c r="AC43" i="32"/>
  <c r="AC34" i="32"/>
  <c r="AE40" i="32"/>
  <c r="AE41" i="32"/>
  <c r="AE42" i="32"/>
  <c r="AE43" i="32"/>
  <c r="AE39" i="32"/>
  <c r="AF35" i="32"/>
  <c r="AF36" i="32"/>
  <c r="AF37" i="32"/>
  <c r="AF38" i="32"/>
  <c r="AF34" i="32"/>
  <c r="AF40" i="32"/>
  <c r="AF41" i="32"/>
  <c r="AF42" i="32"/>
  <c r="AF43" i="32"/>
  <c r="AF39" i="32"/>
  <c r="AC40" i="30"/>
  <c r="AC41" i="30"/>
  <c r="AC42" i="30"/>
  <c r="AC43" i="30"/>
  <c r="AC39" i="30"/>
  <c r="AD40" i="30"/>
  <c r="AD41" i="30"/>
  <c r="AD42" i="30"/>
  <c r="AD43" i="30"/>
  <c r="AD39" i="30"/>
  <c r="AE35" i="30"/>
  <c r="AE36" i="30"/>
  <c r="AE37" i="30"/>
  <c r="AE38" i="30"/>
  <c r="AE39" i="30"/>
  <c r="AE40" i="30"/>
  <c r="AE41" i="30"/>
  <c r="AE42" i="30"/>
  <c r="AE43" i="30"/>
  <c r="AE34" i="30"/>
  <c r="AF35" i="30"/>
  <c r="AF36" i="30"/>
  <c r="AF37" i="30"/>
  <c r="AF38" i="30"/>
  <c r="AF39" i="30"/>
  <c r="AF40" i="30"/>
  <c r="AF41" i="30"/>
  <c r="AF42" i="30"/>
  <c r="AF43" i="30"/>
  <c r="AF34" i="30"/>
  <c r="AF34" i="29"/>
  <c r="AF40" i="28"/>
  <c r="AF41" i="28"/>
  <c r="AF42" i="28"/>
  <c r="AF43" i="28"/>
  <c r="AF39" i="28"/>
  <c r="W164" i="34"/>
  <c r="W163" i="34"/>
  <c r="V163" i="34"/>
  <c r="W162" i="34"/>
  <c r="V162" i="34"/>
  <c r="W161" i="34"/>
  <c r="V161" i="34"/>
  <c r="W160" i="34"/>
  <c r="V160" i="34"/>
  <c r="W152" i="34"/>
  <c r="W151" i="34"/>
  <c r="V151" i="34"/>
  <c r="W150" i="34"/>
  <c r="V150" i="34"/>
  <c r="W149" i="34"/>
  <c r="V149" i="34"/>
  <c r="W148" i="34"/>
  <c r="V148" i="34"/>
  <c r="W128" i="34"/>
  <c r="W127" i="34"/>
  <c r="V127" i="34"/>
  <c r="W126" i="34"/>
  <c r="V126" i="34"/>
  <c r="W125" i="34"/>
  <c r="V125" i="34"/>
  <c r="W124" i="34"/>
  <c r="V124" i="34"/>
  <c r="W116" i="34"/>
  <c r="W115" i="34"/>
  <c r="V115" i="34"/>
  <c r="W114" i="34"/>
  <c r="V114" i="34"/>
  <c r="W113" i="34"/>
  <c r="V113" i="34"/>
  <c r="W112" i="34"/>
  <c r="V112" i="34"/>
  <c r="W92" i="34"/>
  <c r="W91" i="34"/>
  <c r="V91" i="34"/>
  <c r="W90" i="34"/>
  <c r="V90" i="34"/>
  <c r="W89" i="34"/>
  <c r="V89" i="34"/>
  <c r="W88" i="34"/>
  <c r="V88" i="34"/>
  <c r="W80" i="34"/>
  <c r="W79" i="34"/>
  <c r="V79" i="34"/>
  <c r="W78" i="34"/>
  <c r="V78" i="34"/>
  <c r="W77" i="34"/>
  <c r="V77" i="34"/>
  <c r="W76" i="34"/>
  <c r="V76" i="34"/>
  <c r="V241" i="32" a="1"/>
  <c r="V241" i="32"/>
  <c r="T241" i="32" a="1"/>
  <c r="T241" i="32"/>
  <c r="P241" i="32" a="1"/>
  <c r="P241" i="32"/>
  <c r="W233" i="32"/>
  <c r="W234" i="32"/>
  <c r="W235" i="32"/>
  <c r="W236" i="32"/>
  <c r="W232" i="32"/>
  <c r="U233" i="32"/>
  <c r="U234" i="32"/>
  <c r="U235" i="32"/>
  <c r="U236" i="32"/>
  <c r="U232" i="32"/>
  <c r="Q236" i="32"/>
  <c r="Q235" i="32"/>
  <c r="Q234" i="32"/>
  <c r="Q233" i="32"/>
  <c r="Q232" i="32"/>
  <c r="K237" i="1"/>
  <c r="V241" i="31" a="1"/>
  <c r="V241" i="31"/>
  <c r="T241" i="31" a="1"/>
  <c r="T241" i="31"/>
  <c r="R241" i="31" a="1"/>
  <c r="R241" i="31"/>
  <c r="P241" i="31" a="1"/>
  <c r="P241" i="31"/>
  <c r="W233" i="31"/>
  <c r="W234" i="31"/>
  <c r="W235" i="31"/>
  <c r="W236" i="31"/>
  <c r="W232" i="31"/>
  <c r="U233" i="31"/>
  <c r="U234" i="31"/>
  <c r="U235" i="31"/>
  <c r="U236" i="31"/>
  <c r="U232" i="31"/>
  <c r="S233" i="31"/>
  <c r="S234" i="31"/>
  <c r="S235" i="31"/>
  <c r="S236" i="31"/>
  <c r="S232" i="31"/>
  <c r="Q233" i="31"/>
  <c r="Q234" i="31"/>
  <c r="Q235" i="31"/>
  <c r="Q236" i="31"/>
  <c r="Q232" i="31"/>
  <c r="V205" i="31" a="1"/>
  <c r="V205" i="31" s="1"/>
  <c r="W197" i="31"/>
  <c r="W198" i="31"/>
  <c r="W199" i="31"/>
  <c r="W200" i="31"/>
  <c r="W196" i="31"/>
  <c r="W185" i="31"/>
  <c r="W186" i="31"/>
  <c r="W187" i="31"/>
  <c r="W188" i="31"/>
  <c r="W184" i="31"/>
  <c r="V241" i="30" a="1"/>
  <c r="V241" i="30"/>
  <c r="T241" i="30" a="1"/>
  <c r="T241" i="30"/>
  <c r="R241" i="30" a="1"/>
  <c r="R241" i="30"/>
  <c r="P241" i="30" a="1"/>
  <c r="P241" i="30"/>
  <c r="U233" i="30"/>
  <c r="U234" i="30"/>
  <c r="U235" i="30"/>
  <c r="U236" i="30"/>
  <c r="U232" i="30"/>
  <c r="S233" i="30"/>
  <c r="S234" i="30"/>
  <c r="S235" i="30"/>
  <c r="S236" i="30"/>
  <c r="S232" i="30"/>
  <c r="Q233" i="30"/>
  <c r="Q234" i="30"/>
  <c r="Q235" i="30"/>
  <c r="Q236" i="30"/>
  <c r="Q232" i="30"/>
  <c r="W233" i="30"/>
  <c r="W234" i="30"/>
  <c r="W235" i="30"/>
  <c r="W236" i="30"/>
  <c r="W232" i="30"/>
  <c r="W221" i="30"/>
  <c r="W222" i="30"/>
  <c r="W223" i="30"/>
  <c r="W224" i="30"/>
  <c r="W220" i="30"/>
  <c r="U221" i="30"/>
  <c r="U222" i="30"/>
  <c r="U223" i="30"/>
  <c r="U224" i="30"/>
  <c r="U220" i="30"/>
  <c r="S221" i="30"/>
  <c r="S222" i="30"/>
  <c r="S223" i="30"/>
  <c r="S224" i="30"/>
  <c r="S220" i="30"/>
  <c r="Q221" i="30"/>
  <c r="Q222" i="30"/>
  <c r="Q223" i="30"/>
  <c r="Q224" i="30"/>
  <c r="Q220" i="30"/>
  <c r="V205" i="30" a="1"/>
  <c r="V205" i="30"/>
  <c r="W197" i="30"/>
  <c r="W198" i="30"/>
  <c r="W199" i="30"/>
  <c r="W200" i="30"/>
  <c r="W196" i="30"/>
  <c r="W185" i="30"/>
  <c r="W186" i="30"/>
  <c r="W187" i="30"/>
  <c r="W188" i="30"/>
  <c r="W184" i="30"/>
  <c r="T241" i="29" a="1"/>
  <c r="T241" i="29"/>
  <c r="R241" i="29" a="1"/>
  <c r="R241" i="29"/>
  <c r="U233" i="29"/>
  <c r="U234" i="29"/>
  <c r="U235" i="29"/>
  <c r="U236" i="29"/>
  <c r="U232" i="29"/>
  <c r="S233" i="29"/>
  <c r="S234" i="29"/>
  <c r="S235" i="29"/>
  <c r="S236" i="29"/>
  <c r="S232" i="29"/>
  <c r="V241" i="29" a="1"/>
  <c r="V241" i="29" s="1"/>
  <c r="W233" i="29"/>
  <c r="W234" i="29"/>
  <c r="W235" i="29"/>
  <c r="W236" i="29"/>
  <c r="W232" i="29"/>
  <c r="W221" i="29"/>
  <c r="W222" i="29"/>
  <c r="W223" i="29"/>
  <c r="W224" i="29"/>
  <c r="W220" i="29"/>
  <c r="W185" i="29"/>
  <c r="W186" i="29"/>
  <c r="W187" i="29"/>
  <c r="W188" i="29"/>
  <c r="W184" i="29"/>
  <c r="V205" i="29" a="1"/>
  <c r="V205" i="29"/>
  <c r="W197" i="29"/>
  <c r="W198" i="29"/>
  <c r="W199" i="29"/>
  <c r="W200" i="29"/>
  <c r="W196" i="29"/>
  <c r="T201" i="32"/>
  <c r="R201" i="32"/>
  <c r="P201" i="32"/>
  <c r="W200" i="32"/>
  <c r="V200" i="32"/>
  <c r="U200" i="32"/>
  <c r="T200" i="32"/>
  <c r="S200" i="32"/>
  <c r="R200" i="32"/>
  <c r="Q200" i="32"/>
  <c r="P200" i="32"/>
  <c r="W199" i="32"/>
  <c r="V199" i="32"/>
  <c r="U199" i="32"/>
  <c r="T199" i="32"/>
  <c r="S199" i="32"/>
  <c r="R199" i="32"/>
  <c r="Q199" i="32"/>
  <c r="P199" i="32"/>
  <c r="W198" i="32"/>
  <c r="V198" i="32"/>
  <c r="U198" i="32"/>
  <c r="T198" i="32"/>
  <c r="S198" i="32"/>
  <c r="R198" i="32"/>
  <c r="Q198" i="32"/>
  <c r="P198" i="32"/>
  <c r="W197" i="32"/>
  <c r="V197" i="32"/>
  <c r="U197" i="32"/>
  <c r="T197" i="32"/>
  <c r="S197" i="32"/>
  <c r="R197" i="32"/>
  <c r="Q197" i="32"/>
  <c r="P197" i="32"/>
  <c r="W196" i="32"/>
  <c r="V196" i="32"/>
  <c r="U196" i="32"/>
  <c r="T196" i="32"/>
  <c r="S196" i="32"/>
  <c r="R196" i="32"/>
  <c r="Q196" i="32"/>
  <c r="P196" i="32"/>
  <c r="V189" i="32"/>
  <c r="T189" i="32"/>
  <c r="R189" i="32"/>
  <c r="P189" i="32"/>
  <c r="W188" i="32"/>
  <c r="V188" i="32"/>
  <c r="U188" i="32"/>
  <c r="T188" i="32"/>
  <c r="S188" i="32"/>
  <c r="R188" i="32"/>
  <c r="Q188" i="32"/>
  <c r="P188" i="32"/>
  <c r="W187" i="32"/>
  <c r="V187" i="32"/>
  <c r="U187" i="32"/>
  <c r="T187" i="32"/>
  <c r="S187" i="32"/>
  <c r="R187" i="32"/>
  <c r="Q187" i="32"/>
  <c r="P187" i="32"/>
  <c r="W186" i="32"/>
  <c r="V186" i="32"/>
  <c r="U186" i="32"/>
  <c r="T186" i="32"/>
  <c r="S186" i="32"/>
  <c r="R186" i="32"/>
  <c r="Q186" i="32"/>
  <c r="P186" i="32"/>
  <c r="W185" i="32"/>
  <c r="V185" i="32"/>
  <c r="U185" i="32"/>
  <c r="T185" i="32"/>
  <c r="S185" i="32"/>
  <c r="R185" i="32"/>
  <c r="Q185" i="32"/>
  <c r="P185" i="32"/>
  <c r="W184" i="32"/>
  <c r="V184" i="32"/>
  <c r="U184" i="32"/>
  <c r="T184" i="32"/>
  <c r="S184" i="32"/>
  <c r="R184" i="32"/>
  <c r="Q184" i="32"/>
  <c r="P184" i="32"/>
  <c r="V205" i="33" a="1"/>
  <c r="V205" i="33"/>
  <c r="W197" i="33"/>
  <c r="W198" i="33"/>
  <c r="W199" i="33"/>
  <c r="W200" i="33"/>
  <c r="W196" i="33"/>
  <c r="V198" i="33"/>
  <c r="W185" i="33"/>
  <c r="W186" i="33"/>
  <c r="W187" i="33"/>
  <c r="W188" i="33"/>
  <c r="W184" i="33"/>
  <c r="V186" i="33"/>
  <c r="S202" i="33"/>
  <c r="U200" i="33"/>
  <c r="S200" i="33"/>
  <c r="Q200" i="33"/>
  <c r="U199" i="33"/>
  <c r="T199" i="33"/>
  <c r="S199" i="33"/>
  <c r="R199" i="33"/>
  <c r="Q199" i="33"/>
  <c r="U198" i="33"/>
  <c r="T198" i="33"/>
  <c r="S198" i="33"/>
  <c r="R198" i="33"/>
  <c r="Q198" i="33"/>
  <c r="P198" i="33"/>
  <c r="V197" i="33"/>
  <c r="U197" i="33"/>
  <c r="T197" i="33"/>
  <c r="S197" i="33"/>
  <c r="R197" i="33"/>
  <c r="Q197" i="33"/>
  <c r="P197" i="33"/>
  <c r="V196" i="33"/>
  <c r="U196" i="33"/>
  <c r="T196" i="33"/>
  <c r="S196" i="33"/>
  <c r="R196" i="33"/>
  <c r="Q196" i="33"/>
  <c r="P196" i="33"/>
  <c r="U188" i="33"/>
  <c r="S188" i="33"/>
  <c r="Q188" i="33"/>
  <c r="U187" i="33"/>
  <c r="T187" i="33"/>
  <c r="S187" i="33"/>
  <c r="R187" i="33"/>
  <c r="Q187" i="33"/>
  <c r="U186" i="33"/>
  <c r="T186" i="33"/>
  <c r="S186" i="33"/>
  <c r="R186" i="33"/>
  <c r="Q186" i="33"/>
  <c r="P186" i="33"/>
  <c r="V185" i="33"/>
  <c r="U185" i="33"/>
  <c r="T185" i="33"/>
  <c r="S185" i="33"/>
  <c r="R185" i="33"/>
  <c r="Q185" i="33"/>
  <c r="P185" i="33"/>
  <c r="V184" i="33"/>
  <c r="U184" i="33"/>
  <c r="T184" i="33"/>
  <c r="S184" i="33"/>
  <c r="R184" i="33"/>
  <c r="Q184" i="33"/>
  <c r="P184" i="33"/>
  <c r="W236" i="33"/>
  <c r="U236" i="33"/>
  <c r="S236" i="33"/>
  <c r="Q236" i="33"/>
  <c r="W235" i="33"/>
  <c r="U235" i="33"/>
  <c r="T235" i="33"/>
  <c r="S235" i="33"/>
  <c r="R235" i="33"/>
  <c r="Q235" i="33"/>
  <c r="W234" i="33"/>
  <c r="U234" i="33"/>
  <c r="T234" i="33"/>
  <c r="S234" i="33"/>
  <c r="R234" i="33"/>
  <c r="Q234" i="33"/>
  <c r="P234" i="33"/>
  <c r="W233" i="33"/>
  <c r="V233" i="33"/>
  <c r="U233" i="33"/>
  <c r="T233" i="33"/>
  <c r="S233" i="33"/>
  <c r="R233" i="33"/>
  <c r="Q233" i="33"/>
  <c r="P233" i="33"/>
  <c r="W232" i="33"/>
  <c r="V232" i="33"/>
  <c r="U232" i="33"/>
  <c r="T232" i="33"/>
  <c r="S232" i="33"/>
  <c r="R232" i="33"/>
  <c r="Q232" i="33"/>
  <c r="P232" i="33"/>
  <c r="W224" i="33"/>
  <c r="U224" i="33"/>
  <c r="S224" i="33"/>
  <c r="Q224" i="33"/>
  <c r="W223" i="33"/>
  <c r="U223" i="33"/>
  <c r="T223" i="33"/>
  <c r="S223" i="33"/>
  <c r="R223" i="33"/>
  <c r="Q223" i="33"/>
  <c r="W222" i="33"/>
  <c r="U222" i="33"/>
  <c r="T222" i="33"/>
  <c r="S222" i="33"/>
  <c r="R222" i="33"/>
  <c r="Q222" i="33"/>
  <c r="P222" i="33"/>
  <c r="W221" i="33"/>
  <c r="V221" i="33"/>
  <c r="U221" i="33"/>
  <c r="T221" i="33"/>
  <c r="S221" i="33"/>
  <c r="R221" i="33"/>
  <c r="Q221" i="33"/>
  <c r="P221" i="33"/>
  <c r="W220" i="33"/>
  <c r="V220" i="33"/>
  <c r="U220" i="33"/>
  <c r="T220" i="33"/>
  <c r="S220" i="33"/>
  <c r="R220" i="33"/>
  <c r="Q220" i="33"/>
  <c r="P220" i="33"/>
  <c r="T201" i="28"/>
  <c r="R201" i="28"/>
  <c r="P201" i="28"/>
  <c r="W200" i="28"/>
  <c r="V200" i="28"/>
  <c r="U200" i="28"/>
  <c r="T200" i="28"/>
  <c r="S200" i="28"/>
  <c r="R200" i="28"/>
  <c r="Q200" i="28"/>
  <c r="P200" i="28"/>
  <c r="W199" i="28"/>
  <c r="V199" i="28"/>
  <c r="U199" i="28"/>
  <c r="T199" i="28"/>
  <c r="S199" i="28"/>
  <c r="R199" i="28"/>
  <c r="Q199" i="28"/>
  <c r="P199" i="28"/>
  <c r="W198" i="28"/>
  <c r="V198" i="28"/>
  <c r="U198" i="28"/>
  <c r="T198" i="28"/>
  <c r="S198" i="28"/>
  <c r="R198" i="28"/>
  <c r="Q198" i="28"/>
  <c r="P198" i="28"/>
  <c r="W197" i="28"/>
  <c r="V197" i="28"/>
  <c r="U197" i="28"/>
  <c r="T197" i="28"/>
  <c r="S197" i="28"/>
  <c r="R197" i="28"/>
  <c r="Q197" i="28"/>
  <c r="P197" i="28"/>
  <c r="W196" i="28"/>
  <c r="V196" i="28"/>
  <c r="U196" i="28"/>
  <c r="T196" i="28"/>
  <c r="S196" i="28"/>
  <c r="R196" i="28"/>
  <c r="Q196" i="28"/>
  <c r="P196" i="28"/>
  <c r="V189" i="28"/>
  <c r="T189" i="28"/>
  <c r="R189" i="28"/>
  <c r="P189" i="28"/>
  <c r="W188" i="28"/>
  <c r="V188" i="28"/>
  <c r="U188" i="28"/>
  <c r="T188" i="28"/>
  <c r="S188" i="28"/>
  <c r="R188" i="28"/>
  <c r="Q188" i="28"/>
  <c r="P188" i="28"/>
  <c r="W187" i="28"/>
  <c r="V187" i="28"/>
  <c r="U187" i="28"/>
  <c r="T187" i="28"/>
  <c r="S187" i="28"/>
  <c r="R187" i="28"/>
  <c r="Q187" i="28"/>
  <c r="P187" i="28"/>
  <c r="W186" i="28"/>
  <c r="V186" i="28"/>
  <c r="U186" i="28"/>
  <c r="T186" i="28"/>
  <c r="S186" i="28"/>
  <c r="R186" i="28"/>
  <c r="Q186" i="28"/>
  <c r="P186" i="28"/>
  <c r="W185" i="28"/>
  <c r="V185" i="28"/>
  <c r="U185" i="28"/>
  <c r="T185" i="28"/>
  <c r="S185" i="28"/>
  <c r="R185" i="28"/>
  <c r="Q185" i="28"/>
  <c r="P185" i="28"/>
  <c r="W184" i="28"/>
  <c r="V184" i="28"/>
  <c r="U184" i="28"/>
  <c r="T184" i="28"/>
  <c r="S184" i="28"/>
  <c r="R184" i="28"/>
  <c r="Q184" i="28"/>
  <c r="P184" i="28"/>
  <c r="T237" i="28"/>
  <c r="R237" i="28"/>
  <c r="P237" i="28"/>
  <c r="W236" i="28"/>
  <c r="V236" i="28"/>
  <c r="U236" i="28"/>
  <c r="T236" i="28"/>
  <c r="S236" i="28"/>
  <c r="R236" i="28"/>
  <c r="Q236" i="28"/>
  <c r="P236" i="28"/>
  <c r="W235" i="28"/>
  <c r="V235" i="28"/>
  <c r="U235" i="28"/>
  <c r="T235" i="28"/>
  <c r="S235" i="28"/>
  <c r="R235" i="28"/>
  <c r="Q235" i="28"/>
  <c r="P235" i="28"/>
  <c r="W234" i="28"/>
  <c r="V234" i="28"/>
  <c r="U234" i="28"/>
  <c r="T234" i="28"/>
  <c r="S234" i="28"/>
  <c r="R234" i="28"/>
  <c r="Q234" i="28"/>
  <c r="P234" i="28"/>
  <c r="W233" i="28"/>
  <c r="V233" i="28"/>
  <c r="U233" i="28"/>
  <c r="T233" i="28"/>
  <c r="S233" i="28"/>
  <c r="R233" i="28"/>
  <c r="Q233" i="28"/>
  <c r="P233" i="28"/>
  <c r="W232" i="28"/>
  <c r="V232" i="28"/>
  <c r="U232" i="28"/>
  <c r="T232" i="28"/>
  <c r="S232" i="28"/>
  <c r="R232" i="28"/>
  <c r="Q232" i="28"/>
  <c r="P232" i="28"/>
  <c r="V225" i="28"/>
  <c r="T225" i="28"/>
  <c r="R225" i="28"/>
  <c r="P225" i="28"/>
  <c r="W224" i="28"/>
  <c r="V224" i="28"/>
  <c r="U224" i="28"/>
  <c r="T224" i="28"/>
  <c r="S224" i="28"/>
  <c r="R224" i="28"/>
  <c r="Q224" i="28"/>
  <c r="P224" i="28"/>
  <c r="W223" i="28"/>
  <c r="V223" i="28"/>
  <c r="U223" i="28"/>
  <c r="T223" i="28"/>
  <c r="S223" i="28"/>
  <c r="R223" i="28"/>
  <c r="Q223" i="28"/>
  <c r="P223" i="28"/>
  <c r="W222" i="28"/>
  <c r="V222" i="28"/>
  <c r="U222" i="28"/>
  <c r="T222" i="28"/>
  <c r="S222" i="28"/>
  <c r="R222" i="28"/>
  <c r="Q222" i="28"/>
  <c r="P222" i="28"/>
  <c r="W221" i="28"/>
  <c r="V221" i="28"/>
  <c r="U221" i="28"/>
  <c r="T221" i="28"/>
  <c r="S221" i="28"/>
  <c r="R221" i="28"/>
  <c r="Q221" i="28"/>
  <c r="P221" i="28"/>
  <c r="W220" i="28"/>
  <c r="V220" i="28"/>
  <c r="U220" i="28"/>
  <c r="T220" i="28"/>
  <c r="S220" i="28"/>
  <c r="R220" i="28"/>
  <c r="Q220" i="28"/>
  <c r="P220" i="28"/>
  <c r="V241" i="34" a="1"/>
  <c r="V241" i="34"/>
  <c r="U241" i="34" a="1"/>
  <c r="U241" i="34" s="1"/>
  <c r="T241" i="34" a="1"/>
  <c r="T241" i="34"/>
  <c r="R241" i="34" a="1"/>
  <c r="R241" i="34"/>
  <c r="P241" i="34" a="1"/>
  <c r="P241" i="34"/>
  <c r="U233" i="34"/>
  <c r="U234" i="34"/>
  <c r="U235" i="34"/>
  <c r="U236" i="34"/>
  <c r="U232" i="34"/>
  <c r="S233" i="34"/>
  <c r="S234" i="34"/>
  <c r="S235" i="34"/>
  <c r="S236" i="34"/>
  <c r="S232" i="34"/>
  <c r="Q233" i="34"/>
  <c r="Q234" i="34"/>
  <c r="Q235" i="34"/>
  <c r="Q236" i="34"/>
  <c r="Q232" i="34"/>
  <c r="S221" i="34"/>
  <c r="S222" i="34"/>
  <c r="S223" i="34"/>
  <c r="S224" i="34"/>
  <c r="S220" i="34"/>
  <c r="Q221" i="34"/>
  <c r="Q222" i="34"/>
  <c r="Q223" i="34"/>
  <c r="Q224" i="34"/>
  <c r="Q220" i="34"/>
  <c r="U221" i="34"/>
  <c r="U222" i="34"/>
  <c r="U223" i="34"/>
  <c r="U224" i="34"/>
  <c r="U220" i="34"/>
  <c r="W221" i="34"/>
  <c r="W222" i="34"/>
  <c r="W223" i="34"/>
  <c r="W224" i="34"/>
  <c r="W220" i="34"/>
  <c r="W233" i="34"/>
  <c r="W234" i="34"/>
  <c r="W235" i="34"/>
  <c r="W236" i="34"/>
  <c r="W232" i="34"/>
  <c r="V233" i="34"/>
  <c r="V232" i="34"/>
  <c r="T235" i="34"/>
  <c r="T234" i="34"/>
  <c r="T233" i="34"/>
  <c r="T232" i="34"/>
  <c r="R235" i="34"/>
  <c r="R234" i="34"/>
  <c r="R233" i="34"/>
  <c r="R232" i="34"/>
  <c r="P234" i="34"/>
  <c r="P233" i="34"/>
  <c r="P232" i="34"/>
  <c r="T205" i="34" a="1"/>
  <c r="T205" i="34"/>
  <c r="R205" i="34" a="1"/>
  <c r="R205" i="34"/>
  <c r="P205" i="34" a="1"/>
  <c r="P205" i="34"/>
  <c r="U197" i="34"/>
  <c r="U198" i="34"/>
  <c r="U199" i="34"/>
  <c r="U200" i="34"/>
  <c r="U196" i="34"/>
  <c r="S197" i="34"/>
  <c r="S198" i="34"/>
  <c r="S199" i="34"/>
  <c r="S200" i="34"/>
  <c r="S196" i="34"/>
  <c r="Q197" i="34"/>
  <c r="Q198" i="34"/>
  <c r="Q199" i="34"/>
  <c r="Q200" i="34"/>
  <c r="Q196" i="34"/>
  <c r="V205" i="34" a="1"/>
  <c r="V205" i="34"/>
  <c r="W197" i="34"/>
  <c r="W198" i="34"/>
  <c r="W199" i="34"/>
  <c r="W200" i="34"/>
  <c r="W196" i="34"/>
  <c r="W185" i="34"/>
  <c r="W186" i="34"/>
  <c r="W187" i="34"/>
  <c r="W188" i="34"/>
  <c r="W184" i="34"/>
  <c r="V221" i="34"/>
  <c r="V220" i="34"/>
  <c r="V198" i="34"/>
  <c r="V197" i="34"/>
  <c r="V196" i="34"/>
  <c r="V186" i="34"/>
  <c r="V185" i="34"/>
  <c r="V184" i="34"/>
  <c r="V61" i="34" a="1"/>
  <c r="V61" i="34"/>
  <c r="W53" i="34"/>
  <c r="W54" i="34"/>
  <c r="W55" i="34"/>
  <c r="W56" i="34"/>
  <c r="W52" i="34"/>
  <c r="W44" i="34"/>
  <c r="W40" i="34"/>
  <c r="W41" i="34"/>
  <c r="W42" i="34"/>
  <c r="W43" i="34"/>
  <c r="W16" i="34"/>
  <c r="W17" i="34"/>
  <c r="W18" i="34"/>
  <c r="W19" i="34"/>
  <c r="W20" i="34"/>
  <c r="V25" i="34" a="1"/>
  <c r="V25" i="34"/>
  <c r="T223" i="34"/>
  <c r="R223" i="34"/>
  <c r="T222" i="34"/>
  <c r="R222" i="34"/>
  <c r="P222" i="34"/>
  <c r="T221" i="34"/>
  <c r="R221" i="34"/>
  <c r="P221" i="34"/>
  <c r="T220" i="34"/>
  <c r="R220" i="34"/>
  <c r="P220" i="34"/>
  <c r="T200" i="34"/>
  <c r="R200" i="34"/>
  <c r="P200" i="34"/>
  <c r="T199" i="34"/>
  <c r="R199" i="34"/>
  <c r="P199" i="34"/>
  <c r="T198" i="34"/>
  <c r="R198" i="34"/>
  <c r="P198" i="34"/>
  <c r="T197" i="34"/>
  <c r="R197" i="34"/>
  <c r="P197" i="34"/>
  <c r="T196" i="34"/>
  <c r="R196" i="34"/>
  <c r="P196" i="34"/>
  <c r="T189" i="34"/>
  <c r="R189" i="34"/>
  <c r="P189" i="34"/>
  <c r="U188" i="34"/>
  <c r="T188" i="34"/>
  <c r="S188" i="34"/>
  <c r="R188" i="34"/>
  <c r="Q188" i="34"/>
  <c r="P188" i="34"/>
  <c r="U187" i="34"/>
  <c r="T187" i="34"/>
  <c r="S187" i="34"/>
  <c r="R187" i="34"/>
  <c r="Q187" i="34"/>
  <c r="P187" i="34"/>
  <c r="U186" i="34"/>
  <c r="T186" i="34"/>
  <c r="S186" i="34"/>
  <c r="R186" i="34"/>
  <c r="Q186" i="34"/>
  <c r="P186" i="34"/>
  <c r="U185" i="34"/>
  <c r="T185" i="34"/>
  <c r="S185" i="34"/>
  <c r="R185" i="34"/>
  <c r="Q185" i="34"/>
  <c r="P185" i="34"/>
  <c r="U184" i="34"/>
  <c r="T184" i="34"/>
  <c r="S184" i="34"/>
  <c r="R184" i="34"/>
  <c r="Q184" i="34"/>
  <c r="P184" i="34"/>
  <c r="T165" i="34"/>
  <c r="R165" i="34"/>
  <c r="P165" i="34"/>
  <c r="U164" i="34"/>
  <c r="T164" i="34"/>
  <c r="S164" i="34"/>
  <c r="R164" i="34"/>
  <c r="Q164" i="34"/>
  <c r="P164" i="34"/>
  <c r="U163" i="34"/>
  <c r="T163" i="34"/>
  <c r="S163" i="34"/>
  <c r="R163" i="34"/>
  <c r="Q163" i="34"/>
  <c r="P163" i="34"/>
  <c r="U162" i="34"/>
  <c r="T162" i="34"/>
  <c r="S162" i="34"/>
  <c r="R162" i="34"/>
  <c r="Q162" i="34"/>
  <c r="P162" i="34"/>
  <c r="U161" i="34"/>
  <c r="T161" i="34"/>
  <c r="S161" i="34"/>
  <c r="R161" i="34"/>
  <c r="Q161" i="34"/>
  <c r="P161" i="34"/>
  <c r="U160" i="34"/>
  <c r="T160" i="34"/>
  <c r="S160" i="34"/>
  <c r="R160" i="34"/>
  <c r="Q160" i="34"/>
  <c r="P160" i="34"/>
  <c r="T153" i="34"/>
  <c r="R153" i="34"/>
  <c r="P153" i="34"/>
  <c r="U152" i="34"/>
  <c r="T152" i="34"/>
  <c r="S152" i="34"/>
  <c r="R152" i="34"/>
  <c r="Q152" i="34"/>
  <c r="P152" i="34"/>
  <c r="U151" i="34"/>
  <c r="T151" i="34"/>
  <c r="S151" i="34"/>
  <c r="R151" i="34"/>
  <c r="Q151" i="34"/>
  <c r="P151" i="34"/>
  <c r="U150" i="34"/>
  <c r="T150" i="34"/>
  <c r="S150" i="34"/>
  <c r="R150" i="34"/>
  <c r="Q150" i="34"/>
  <c r="P150" i="34"/>
  <c r="U149" i="34"/>
  <c r="T149" i="34"/>
  <c r="S149" i="34"/>
  <c r="R149" i="34"/>
  <c r="Q149" i="34"/>
  <c r="P149" i="34"/>
  <c r="U148" i="34"/>
  <c r="T148" i="34"/>
  <c r="S148" i="34"/>
  <c r="R148" i="34"/>
  <c r="Q148" i="34"/>
  <c r="P148" i="34"/>
  <c r="T129" i="34"/>
  <c r="R129" i="34"/>
  <c r="P129" i="34"/>
  <c r="U128" i="34"/>
  <c r="T128" i="34"/>
  <c r="S128" i="34"/>
  <c r="R128" i="34"/>
  <c r="Q128" i="34"/>
  <c r="P128" i="34"/>
  <c r="U127" i="34"/>
  <c r="T127" i="34"/>
  <c r="S127" i="34"/>
  <c r="R127" i="34"/>
  <c r="Q127" i="34"/>
  <c r="P127" i="34"/>
  <c r="U126" i="34"/>
  <c r="T126" i="34"/>
  <c r="S126" i="34"/>
  <c r="R126" i="34"/>
  <c r="Q126" i="34"/>
  <c r="P126" i="34"/>
  <c r="U125" i="34"/>
  <c r="T125" i="34"/>
  <c r="S125" i="34"/>
  <c r="R125" i="34"/>
  <c r="Q125" i="34"/>
  <c r="P125" i="34"/>
  <c r="U124" i="34"/>
  <c r="T124" i="34"/>
  <c r="S124" i="34"/>
  <c r="R124" i="34"/>
  <c r="Q124" i="34"/>
  <c r="P124" i="34"/>
  <c r="T117" i="34"/>
  <c r="R117" i="34"/>
  <c r="P117" i="34"/>
  <c r="U116" i="34"/>
  <c r="T116" i="34"/>
  <c r="S116" i="34"/>
  <c r="R116" i="34"/>
  <c r="Q116" i="34"/>
  <c r="P116" i="34"/>
  <c r="U115" i="34"/>
  <c r="T115" i="34"/>
  <c r="S115" i="34"/>
  <c r="R115" i="34"/>
  <c r="Q115" i="34"/>
  <c r="P115" i="34"/>
  <c r="U114" i="34"/>
  <c r="T114" i="34"/>
  <c r="S114" i="34"/>
  <c r="R114" i="34"/>
  <c r="Q114" i="34"/>
  <c r="P114" i="34"/>
  <c r="U113" i="34"/>
  <c r="T113" i="34"/>
  <c r="S113" i="34"/>
  <c r="R113" i="34"/>
  <c r="Q113" i="34"/>
  <c r="P113" i="34"/>
  <c r="U112" i="34"/>
  <c r="T112" i="34"/>
  <c r="S112" i="34"/>
  <c r="R112" i="34"/>
  <c r="Q112" i="34"/>
  <c r="P112" i="34"/>
  <c r="T93" i="34"/>
  <c r="R93" i="34"/>
  <c r="P93" i="34"/>
  <c r="U92" i="34"/>
  <c r="T92" i="34"/>
  <c r="S92" i="34"/>
  <c r="R92" i="34"/>
  <c r="Q92" i="34"/>
  <c r="P92" i="34"/>
  <c r="U91" i="34"/>
  <c r="T91" i="34"/>
  <c r="S91" i="34"/>
  <c r="R91" i="34"/>
  <c r="Q91" i="34"/>
  <c r="P91" i="34"/>
  <c r="U90" i="34"/>
  <c r="T90" i="34"/>
  <c r="S90" i="34"/>
  <c r="R90" i="34"/>
  <c r="Q90" i="34"/>
  <c r="P90" i="34"/>
  <c r="U89" i="34"/>
  <c r="T89" i="34"/>
  <c r="S89" i="34"/>
  <c r="R89" i="34"/>
  <c r="Q89" i="34"/>
  <c r="P89" i="34"/>
  <c r="U88" i="34"/>
  <c r="T88" i="34"/>
  <c r="S88" i="34"/>
  <c r="R88" i="34"/>
  <c r="Q88" i="34"/>
  <c r="P88" i="34"/>
  <c r="T81" i="34"/>
  <c r="R81" i="34"/>
  <c r="P81" i="34"/>
  <c r="U80" i="34"/>
  <c r="T80" i="34"/>
  <c r="S80" i="34"/>
  <c r="R80" i="34"/>
  <c r="Q80" i="34"/>
  <c r="P80" i="34"/>
  <c r="U79" i="34"/>
  <c r="T79" i="34"/>
  <c r="S79" i="34"/>
  <c r="R79" i="34"/>
  <c r="Q79" i="34"/>
  <c r="P79" i="34"/>
  <c r="U78" i="34"/>
  <c r="T78" i="34"/>
  <c r="S78" i="34"/>
  <c r="R78" i="34"/>
  <c r="Q78" i="34"/>
  <c r="P78" i="34"/>
  <c r="U77" i="34"/>
  <c r="T77" i="34"/>
  <c r="S77" i="34"/>
  <c r="R77" i="34"/>
  <c r="Q77" i="34"/>
  <c r="P77" i="34"/>
  <c r="U76" i="34"/>
  <c r="T76" i="34"/>
  <c r="S76" i="34"/>
  <c r="R76" i="34"/>
  <c r="Q76" i="34"/>
  <c r="P76" i="34"/>
  <c r="T57" i="34"/>
  <c r="R57" i="34"/>
  <c r="P57" i="34"/>
  <c r="U56" i="34"/>
  <c r="T56" i="34"/>
  <c r="S56" i="34"/>
  <c r="R56" i="34"/>
  <c r="Q56" i="34"/>
  <c r="P56" i="34"/>
  <c r="V55" i="34"/>
  <c r="U55" i="34"/>
  <c r="T55" i="34"/>
  <c r="S55" i="34"/>
  <c r="R55" i="34"/>
  <c r="Q55" i="34"/>
  <c r="P55" i="34"/>
  <c r="V54" i="34"/>
  <c r="U54" i="34"/>
  <c r="T54" i="34"/>
  <c r="S54" i="34"/>
  <c r="R54" i="34"/>
  <c r="Q54" i="34"/>
  <c r="P54" i="34"/>
  <c r="V53" i="34"/>
  <c r="U53" i="34"/>
  <c r="T53" i="34"/>
  <c r="S53" i="34"/>
  <c r="R53" i="34"/>
  <c r="Q53" i="34"/>
  <c r="P53" i="34"/>
  <c r="V52" i="34"/>
  <c r="U52" i="34"/>
  <c r="T52" i="34"/>
  <c r="S52" i="34"/>
  <c r="R52" i="34"/>
  <c r="Q52" i="34"/>
  <c r="P52" i="34"/>
  <c r="T45" i="34"/>
  <c r="R45" i="34"/>
  <c r="P45" i="34"/>
  <c r="U44" i="34"/>
  <c r="T44" i="34"/>
  <c r="S44" i="34"/>
  <c r="R44" i="34"/>
  <c r="Q44" i="34"/>
  <c r="P44" i="34"/>
  <c r="V43" i="34"/>
  <c r="U43" i="34"/>
  <c r="T43" i="34"/>
  <c r="S43" i="34"/>
  <c r="R43" i="34"/>
  <c r="Q43" i="34"/>
  <c r="P43" i="34"/>
  <c r="V42" i="34"/>
  <c r="U42" i="34"/>
  <c r="T42" i="34"/>
  <c r="S42" i="34"/>
  <c r="R42" i="34"/>
  <c r="Q42" i="34"/>
  <c r="P42" i="34"/>
  <c r="V41" i="34"/>
  <c r="U41" i="34"/>
  <c r="T41" i="34"/>
  <c r="S41" i="34"/>
  <c r="R41" i="34"/>
  <c r="Q41" i="34"/>
  <c r="P41" i="34"/>
  <c r="V40" i="34"/>
  <c r="U40" i="34"/>
  <c r="T40" i="34"/>
  <c r="S40" i="34"/>
  <c r="R40" i="34"/>
  <c r="Q40" i="34"/>
  <c r="P40" i="34"/>
  <c r="T21" i="34"/>
  <c r="R21" i="34"/>
  <c r="P21" i="34"/>
  <c r="U20" i="34"/>
  <c r="T20" i="34"/>
  <c r="S20" i="34"/>
  <c r="R20" i="34"/>
  <c r="Q20" i="34"/>
  <c r="P20" i="34"/>
  <c r="V19" i="34"/>
  <c r="U19" i="34"/>
  <c r="T19" i="34"/>
  <c r="S19" i="34"/>
  <c r="R19" i="34"/>
  <c r="Q19" i="34"/>
  <c r="P19" i="34"/>
  <c r="V18" i="34"/>
  <c r="U18" i="34"/>
  <c r="T18" i="34"/>
  <c r="S18" i="34"/>
  <c r="R18" i="34"/>
  <c r="Q18" i="34"/>
  <c r="P18" i="34"/>
  <c r="V17" i="34"/>
  <c r="U17" i="34"/>
  <c r="T17" i="34"/>
  <c r="S17" i="34"/>
  <c r="R17" i="34"/>
  <c r="Q17" i="34"/>
  <c r="P17" i="34"/>
  <c r="V16" i="34"/>
  <c r="U16" i="34"/>
  <c r="T16" i="34"/>
  <c r="S16" i="34"/>
  <c r="R16" i="34"/>
  <c r="Q16" i="34"/>
  <c r="P16" i="34"/>
  <c r="T9" i="34"/>
  <c r="R9" i="34"/>
  <c r="P9" i="34"/>
  <c r="W8" i="34"/>
  <c r="U8" i="34"/>
  <c r="T8" i="34"/>
  <c r="S8" i="34"/>
  <c r="R8" i="34"/>
  <c r="Q8" i="34"/>
  <c r="P8" i="34"/>
  <c r="W7" i="34"/>
  <c r="V7" i="34"/>
  <c r="U7" i="34"/>
  <c r="T7" i="34"/>
  <c r="S7" i="34"/>
  <c r="R7" i="34"/>
  <c r="Q7" i="34"/>
  <c r="P7" i="34"/>
  <c r="W6" i="34"/>
  <c r="V6" i="34"/>
  <c r="U6" i="34"/>
  <c r="T6" i="34"/>
  <c r="S6" i="34"/>
  <c r="R6" i="34"/>
  <c r="Q6" i="34"/>
  <c r="P6" i="34"/>
  <c r="W5" i="34"/>
  <c r="V5" i="34"/>
  <c r="U5" i="34"/>
  <c r="T5" i="34"/>
  <c r="S5" i="34"/>
  <c r="R5" i="34"/>
  <c r="Q5" i="34"/>
  <c r="P5" i="34"/>
  <c r="W4" i="34"/>
  <c r="V4" i="34"/>
  <c r="U4" i="34"/>
  <c r="T4" i="34"/>
  <c r="S4" i="34"/>
  <c r="R4" i="34"/>
  <c r="Q4" i="34"/>
  <c r="P4" i="34"/>
  <c r="V165" i="33"/>
  <c r="T165" i="33"/>
  <c r="R165" i="33"/>
  <c r="P165" i="33"/>
  <c r="W164" i="33"/>
  <c r="V164" i="33"/>
  <c r="U164" i="33"/>
  <c r="T164" i="33"/>
  <c r="S164" i="33"/>
  <c r="R164" i="33"/>
  <c r="Q164" i="33"/>
  <c r="P164" i="33"/>
  <c r="W163" i="33"/>
  <c r="V163" i="33"/>
  <c r="U163" i="33"/>
  <c r="T163" i="33"/>
  <c r="S163" i="33"/>
  <c r="R163" i="33"/>
  <c r="Q163" i="33"/>
  <c r="P163" i="33"/>
  <c r="W162" i="33"/>
  <c r="V162" i="33"/>
  <c r="U162" i="33"/>
  <c r="T162" i="33"/>
  <c r="S162" i="33"/>
  <c r="R162" i="33"/>
  <c r="Q162" i="33"/>
  <c r="P162" i="33"/>
  <c r="W161" i="33"/>
  <c r="V161" i="33"/>
  <c r="U161" i="33"/>
  <c r="T161" i="33"/>
  <c r="S161" i="33"/>
  <c r="R161" i="33"/>
  <c r="Q161" i="33"/>
  <c r="P161" i="33"/>
  <c r="W160" i="33"/>
  <c r="V160" i="33"/>
  <c r="U160" i="33"/>
  <c r="T160" i="33"/>
  <c r="S160" i="33"/>
  <c r="R160" i="33"/>
  <c r="Q160" i="33"/>
  <c r="P160" i="33"/>
  <c r="V153" i="33"/>
  <c r="T153" i="33"/>
  <c r="R153" i="33"/>
  <c r="P153" i="33"/>
  <c r="W152" i="33"/>
  <c r="V152" i="33"/>
  <c r="U152" i="33"/>
  <c r="T152" i="33"/>
  <c r="S152" i="33"/>
  <c r="R152" i="33"/>
  <c r="Q152" i="33"/>
  <c r="P152" i="33"/>
  <c r="W151" i="33"/>
  <c r="V151" i="33"/>
  <c r="U151" i="33"/>
  <c r="T151" i="33"/>
  <c r="S151" i="33"/>
  <c r="R151" i="33"/>
  <c r="Q151" i="33"/>
  <c r="P151" i="33"/>
  <c r="W150" i="33"/>
  <c r="V150" i="33"/>
  <c r="U150" i="33"/>
  <c r="T150" i="33"/>
  <c r="S150" i="33"/>
  <c r="R150" i="33"/>
  <c r="Q150" i="33"/>
  <c r="P150" i="33"/>
  <c r="W149" i="33"/>
  <c r="V149" i="33"/>
  <c r="U149" i="33"/>
  <c r="T149" i="33"/>
  <c r="S149" i="33"/>
  <c r="R149" i="33"/>
  <c r="Q149" i="33"/>
  <c r="P149" i="33"/>
  <c r="W148" i="33"/>
  <c r="V148" i="33"/>
  <c r="U148" i="33"/>
  <c r="T148" i="33"/>
  <c r="S148" i="33"/>
  <c r="R148" i="33"/>
  <c r="Q148" i="33"/>
  <c r="P148" i="33"/>
  <c r="V129" i="33"/>
  <c r="T129" i="33"/>
  <c r="R129" i="33"/>
  <c r="P129" i="33"/>
  <c r="W128" i="33"/>
  <c r="V128" i="33"/>
  <c r="U128" i="33"/>
  <c r="T128" i="33"/>
  <c r="S128" i="33"/>
  <c r="R128" i="33"/>
  <c r="Q128" i="33"/>
  <c r="P128" i="33"/>
  <c r="W127" i="33"/>
  <c r="V127" i="33"/>
  <c r="U127" i="33"/>
  <c r="T127" i="33"/>
  <c r="S127" i="33"/>
  <c r="R127" i="33"/>
  <c r="Q127" i="33"/>
  <c r="P127" i="33"/>
  <c r="W126" i="33"/>
  <c r="V126" i="33"/>
  <c r="U126" i="33"/>
  <c r="T126" i="33"/>
  <c r="S126" i="33"/>
  <c r="R126" i="33"/>
  <c r="Q126" i="33"/>
  <c r="P126" i="33"/>
  <c r="W125" i="33"/>
  <c r="V125" i="33"/>
  <c r="U125" i="33"/>
  <c r="T125" i="33"/>
  <c r="S125" i="33"/>
  <c r="R125" i="33"/>
  <c r="Q125" i="33"/>
  <c r="P125" i="33"/>
  <c r="W124" i="33"/>
  <c r="V124" i="33"/>
  <c r="U124" i="33"/>
  <c r="T124" i="33"/>
  <c r="S124" i="33"/>
  <c r="R124" i="33"/>
  <c r="Q124" i="33"/>
  <c r="P124" i="33"/>
  <c r="V117" i="33"/>
  <c r="T117" i="33"/>
  <c r="R117" i="33"/>
  <c r="P117" i="33"/>
  <c r="W116" i="33"/>
  <c r="V116" i="33"/>
  <c r="U116" i="33"/>
  <c r="T116" i="33"/>
  <c r="S116" i="33"/>
  <c r="R116" i="33"/>
  <c r="Q116" i="33"/>
  <c r="P116" i="33"/>
  <c r="W115" i="33"/>
  <c r="V115" i="33"/>
  <c r="U115" i="33"/>
  <c r="T115" i="33"/>
  <c r="S115" i="33"/>
  <c r="R115" i="33"/>
  <c r="Q115" i="33"/>
  <c r="P115" i="33"/>
  <c r="W114" i="33"/>
  <c r="V114" i="33"/>
  <c r="U114" i="33"/>
  <c r="T114" i="33"/>
  <c r="S114" i="33"/>
  <c r="R114" i="33"/>
  <c r="Q114" i="33"/>
  <c r="P114" i="33"/>
  <c r="W113" i="33"/>
  <c r="V113" i="33"/>
  <c r="U113" i="33"/>
  <c r="T113" i="33"/>
  <c r="S113" i="33"/>
  <c r="R113" i="33"/>
  <c r="Q113" i="33"/>
  <c r="P113" i="33"/>
  <c r="W112" i="33"/>
  <c r="V112" i="33"/>
  <c r="U112" i="33"/>
  <c r="T112" i="33"/>
  <c r="S112" i="33"/>
  <c r="R112" i="33"/>
  <c r="Q112" i="33"/>
  <c r="P112" i="33"/>
  <c r="V93" i="33"/>
  <c r="T93" i="33"/>
  <c r="R93" i="33"/>
  <c r="P93" i="33"/>
  <c r="W92" i="33"/>
  <c r="V92" i="33"/>
  <c r="U92" i="33"/>
  <c r="T92" i="33"/>
  <c r="S92" i="33"/>
  <c r="R92" i="33"/>
  <c r="Q92" i="33"/>
  <c r="P92" i="33"/>
  <c r="W91" i="33"/>
  <c r="V91" i="33"/>
  <c r="U91" i="33"/>
  <c r="T91" i="33"/>
  <c r="S91" i="33"/>
  <c r="R91" i="33"/>
  <c r="Q91" i="33"/>
  <c r="P91" i="33"/>
  <c r="W90" i="33"/>
  <c r="V90" i="33"/>
  <c r="U90" i="33"/>
  <c r="T90" i="33"/>
  <c r="S90" i="33"/>
  <c r="R90" i="33"/>
  <c r="Q90" i="33"/>
  <c r="P90" i="33"/>
  <c r="W89" i="33"/>
  <c r="V89" i="33"/>
  <c r="U89" i="33"/>
  <c r="T89" i="33"/>
  <c r="S89" i="33"/>
  <c r="R89" i="33"/>
  <c r="Q89" i="33"/>
  <c r="P89" i="33"/>
  <c r="W88" i="33"/>
  <c r="V88" i="33"/>
  <c r="U88" i="33"/>
  <c r="T88" i="33"/>
  <c r="S88" i="33"/>
  <c r="R88" i="33"/>
  <c r="Q88" i="33"/>
  <c r="P88" i="33"/>
  <c r="V81" i="33"/>
  <c r="T81" i="33"/>
  <c r="R81" i="33"/>
  <c r="P81" i="33"/>
  <c r="W80" i="33"/>
  <c r="V80" i="33"/>
  <c r="U80" i="33"/>
  <c r="T80" i="33"/>
  <c r="S80" i="33"/>
  <c r="R80" i="33"/>
  <c r="Q80" i="33"/>
  <c r="P80" i="33"/>
  <c r="W79" i="33"/>
  <c r="V79" i="33"/>
  <c r="U79" i="33"/>
  <c r="T79" i="33"/>
  <c r="S79" i="33"/>
  <c r="R79" i="33"/>
  <c r="Q79" i="33"/>
  <c r="P79" i="33"/>
  <c r="W78" i="33"/>
  <c r="V78" i="33"/>
  <c r="U78" i="33"/>
  <c r="T78" i="33"/>
  <c r="S78" i="33"/>
  <c r="R78" i="33"/>
  <c r="Q78" i="33"/>
  <c r="P78" i="33"/>
  <c r="W77" i="33"/>
  <c r="V77" i="33"/>
  <c r="U77" i="33"/>
  <c r="T77" i="33"/>
  <c r="S77" i="33"/>
  <c r="R77" i="33"/>
  <c r="Q77" i="33"/>
  <c r="P77" i="33"/>
  <c r="W76" i="33"/>
  <c r="V76" i="33"/>
  <c r="U76" i="33"/>
  <c r="T76" i="33"/>
  <c r="S76" i="33"/>
  <c r="R76" i="33"/>
  <c r="Q76" i="33"/>
  <c r="P76" i="33"/>
  <c r="V57" i="33"/>
  <c r="T57" i="33"/>
  <c r="R57" i="33"/>
  <c r="P57" i="33"/>
  <c r="W56" i="33"/>
  <c r="V56" i="33"/>
  <c r="U56" i="33"/>
  <c r="T56" i="33"/>
  <c r="S56" i="33"/>
  <c r="R56" i="33"/>
  <c r="Q56" i="33"/>
  <c r="P56" i="33"/>
  <c r="W55" i="33"/>
  <c r="V55" i="33"/>
  <c r="U55" i="33"/>
  <c r="T55" i="33"/>
  <c r="S55" i="33"/>
  <c r="R55" i="33"/>
  <c r="Q55" i="33"/>
  <c r="P55" i="33"/>
  <c r="W54" i="33"/>
  <c r="V54" i="33"/>
  <c r="U54" i="33"/>
  <c r="T54" i="33"/>
  <c r="S54" i="33"/>
  <c r="R54" i="33"/>
  <c r="Q54" i="33"/>
  <c r="P54" i="33"/>
  <c r="W53" i="33"/>
  <c r="V53" i="33"/>
  <c r="U53" i="33"/>
  <c r="T53" i="33"/>
  <c r="S53" i="33"/>
  <c r="R53" i="33"/>
  <c r="Q53" i="33"/>
  <c r="P53" i="33"/>
  <c r="W52" i="33"/>
  <c r="V52" i="33"/>
  <c r="U52" i="33"/>
  <c r="T52" i="33"/>
  <c r="S52" i="33"/>
  <c r="R52" i="33"/>
  <c r="Q52" i="33"/>
  <c r="P52" i="33"/>
  <c r="V45" i="33"/>
  <c r="T45" i="33"/>
  <c r="R45" i="33"/>
  <c r="P45" i="33"/>
  <c r="W44" i="33"/>
  <c r="V44" i="33"/>
  <c r="U44" i="33"/>
  <c r="T44" i="33"/>
  <c r="S44" i="33"/>
  <c r="R44" i="33"/>
  <c r="Q44" i="33"/>
  <c r="P44" i="33"/>
  <c r="W43" i="33"/>
  <c r="V43" i="33"/>
  <c r="U43" i="33"/>
  <c r="T43" i="33"/>
  <c r="S43" i="33"/>
  <c r="R43" i="33"/>
  <c r="Q43" i="33"/>
  <c r="P43" i="33"/>
  <c r="W42" i="33"/>
  <c r="V42" i="33"/>
  <c r="U42" i="33"/>
  <c r="T42" i="33"/>
  <c r="S42" i="33"/>
  <c r="R42" i="33"/>
  <c r="Q42" i="33"/>
  <c r="P42" i="33"/>
  <c r="W41" i="33"/>
  <c r="V41" i="33"/>
  <c r="U41" i="33"/>
  <c r="T41" i="33"/>
  <c r="S41" i="33"/>
  <c r="R41" i="33"/>
  <c r="Q41" i="33"/>
  <c r="P41" i="33"/>
  <c r="W40" i="33"/>
  <c r="V40" i="33"/>
  <c r="U40" i="33"/>
  <c r="T40" i="33"/>
  <c r="S40" i="33"/>
  <c r="R40" i="33"/>
  <c r="Q40" i="33"/>
  <c r="P40" i="33"/>
  <c r="V21" i="33"/>
  <c r="T21" i="33"/>
  <c r="R21" i="33"/>
  <c r="P21" i="33"/>
  <c r="W20" i="33"/>
  <c r="V20" i="33"/>
  <c r="U20" i="33"/>
  <c r="T20" i="33"/>
  <c r="S20" i="33"/>
  <c r="R20" i="33"/>
  <c r="Q20" i="33"/>
  <c r="P20" i="33"/>
  <c r="W19" i="33"/>
  <c r="V19" i="33"/>
  <c r="U19" i="33"/>
  <c r="T19" i="33"/>
  <c r="S19" i="33"/>
  <c r="R19" i="33"/>
  <c r="Q19" i="33"/>
  <c r="P19" i="33"/>
  <c r="W18" i="33"/>
  <c r="V18" i="33"/>
  <c r="U18" i="33"/>
  <c r="T18" i="33"/>
  <c r="S18" i="33"/>
  <c r="R18" i="33"/>
  <c r="Q18" i="33"/>
  <c r="P18" i="33"/>
  <c r="W17" i="33"/>
  <c r="V17" i="33"/>
  <c r="U17" i="33"/>
  <c r="T17" i="33"/>
  <c r="S17" i="33"/>
  <c r="R17" i="33"/>
  <c r="Q17" i="33"/>
  <c r="P17" i="33"/>
  <c r="W16" i="33"/>
  <c r="V16" i="33"/>
  <c r="U16" i="33"/>
  <c r="T16" i="33"/>
  <c r="S16" i="33"/>
  <c r="R16" i="33"/>
  <c r="Q16" i="33"/>
  <c r="P16" i="33"/>
  <c r="V9" i="33"/>
  <c r="T9" i="33"/>
  <c r="R9" i="33"/>
  <c r="P9" i="33"/>
  <c r="W8" i="33"/>
  <c r="V8" i="33"/>
  <c r="U8" i="33"/>
  <c r="T8" i="33"/>
  <c r="S8" i="33"/>
  <c r="R8" i="33"/>
  <c r="Q8" i="33"/>
  <c r="P8" i="33"/>
  <c r="W7" i="33"/>
  <c r="V7" i="33"/>
  <c r="U7" i="33"/>
  <c r="T7" i="33"/>
  <c r="S7" i="33"/>
  <c r="R7" i="33"/>
  <c r="Q7" i="33"/>
  <c r="P7" i="33"/>
  <c r="W6" i="33"/>
  <c r="V6" i="33"/>
  <c r="U6" i="33"/>
  <c r="T6" i="33"/>
  <c r="S6" i="33"/>
  <c r="R6" i="33"/>
  <c r="Q6" i="33"/>
  <c r="P6" i="33"/>
  <c r="W5" i="33"/>
  <c r="V5" i="33"/>
  <c r="U5" i="33"/>
  <c r="T5" i="33"/>
  <c r="S5" i="33"/>
  <c r="R5" i="33"/>
  <c r="Q5" i="33"/>
  <c r="P5" i="33"/>
  <c r="W4" i="33"/>
  <c r="V4" i="33"/>
  <c r="U4" i="33"/>
  <c r="T4" i="33"/>
  <c r="S4" i="33"/>
  <c r="R4" i="33"/>
  <c r="Q4" i="33"/>
  <c r="P4" i="33"/>
  <c r="R237" i="32"/>
  <c r="T236" i="32"/>
  <c r="S236" i="32"/>
  <c r="R236" i="32"/>
  <c r="V235" i="32"/>
  <c r="T235" i="32"/>
  <c r="S235" i="32"/>
  <c r="R235" i="32"/>
  <c r="P235" i="32"/>
  <c r="V234" i="32"/>
  <c r="T234" i="32"/>
  <c r="S234" i="32"/>
  <c r="R234" i="32"/>
  <c r="P234" i="32"/>
  <c r="V233" i="32"/>
  <c r="T233" i="32"/>
  <c r="S233" i="32"/>
  <c r="R233" i="32"/>
  <c r="P233" i="32"/>
  <c r="V232" i="32"/>
  <c r="T232" i="32"/>
  <c r="S232" i="32"/>
  <c r="R232" i="32"/>
  <c r="P232" i="32"/>
  <c r="V225" i="32"/>
  <c r="T225" i="32"/>
  <c r="R225" i="32"/>
  <c r="P225" i="32"/>
  <c r="W224" i="32"/>
  <c r="V224" i="32"/>
  <c r="U224" i="32"/>
  <c r="T224" i="32"/>
  <c r="S224" i="32"/>
  <c r="R224" i="32"/>
  <c r="Q224" i="32"/>
  <c r="P224" i="32"/>
  <c r="W223" i="32"/>
  <c r="V223" i="32"/>
  <c r="U223" i="32"/>
  <c r="T223" i="32"/>
  <c r="S223" i="32"/>
  <c r="R223" i="32"/>
  <c r="Q223" i="32"/>
  <c r="P223" i="32"/>
  <c r="W222" i="32"/>
  <c r="V222" i="32"/>
  <c r="U222" i="32"/>
  <c r="T222" i="32"/>
  <c r="S222" i="32"/>
  <c r="R222" i="32"/>
  <c r="Q222" i="32"/>
  <c r="P222" i="32"/>
  <c r="W221" i="32"/>
  <c r="V221" i="32"/>
  <c r="U221" i="32"/>
  <c r="T221" i="32"/>
  <c r="S221" i="32"/>
  <c r="R221" i="32"/>
  <c r="Q221" i="32"/>
  <c r="P221" i="32"/>
  <c r="W220" i="32"/>
  <c r="V220" i="32"/>
  <c r="U220" i="32"/>
  <c r="T220" i="32"/>
  <c r="S220" i="32"/>
  <c r="R220" i="32"/>
  <c r="Q220" i="32"/>
  <c r="P220" i="32"/>
  <c r="V165" i="32"/>
  <c r="T165" i="32"/>
  <c r="R165" i="32"/>
  <c r="P165" i="32"/>
  <c r="W164" i="32"/>
  <c r="V164" i="32"/>
  <c r="U164" i="32"/>
  <c r="T164" i="32"/>
  <c r="S164" i="32"/>
  <c r="R164" i="32"/>
  <c r="Q164" i="32"/>
  <c r="P164" i="32"/>
  <c r="W163" i="32"/>
  <c r="V163" i="32"/>
  <c r="U163" i="32"/>
  <c r="T163" i="32"/>
  <c r="S163" i="32"/>
  <c r="R163" i="32"/>
  <c r="Q163" i="32"/>
  <c r="P163" i="32"/>
  <c r="W162" i="32"/>
  <c r="V162" i="32"/>
  <c r="U162" i="32"/>
  <c r="T162" i="32"/>
  <c r="S162" i="32"/>
  <c r="R162" i="32"/>
  <c r="Q162" i="32"/>
  <c r="P162" i="32"/>
  <c r="W161" i="32"/>
  <c r="V161" i="32"/>
  <c r="U161" i="32"/>
  <c r="T161" i="32"/>
  <c r="S161" i="32"/>
  <c r="R161" i="32"/>
  <c r="Q161" i="32"/>
  <c r="P161" i="32"/>
  <c r="W160" i="32"/>
  <c r="V160" i="32"/>
  <c r="U160" i="32"/>
  <c r="T160" i="32"/>
  <c r="S160" i="32"/>
  <c r="R160" i="32"/>
  <c r="Q160" i="32"/>
  <c r="P160" i="32"/>
  <c r="V153" i="32"/>
  <c r="T153" i="32"/>
  <c r="R153" i="32"/>
  <c r="P153" i="32"/>
  <c r="W152" i="32"/>
  <c r="V152" i="32"/>
  <c r="U152" i="32"/>
  <c r="T152" i="32"/>
  <c r="S152" i="32"/>
  <c r="R152" i="32"/>
  <c r="Q152" i="32"/>
  <c r="P152" i="32"/>
  <c r="W151" i="32"/>
  <c r="V151" i="32"/>
  <c r="U151" i="32"/>
  <c r="T151" i="32"/>
  <c r="S151" i="32"/>
  <c r="R151" i="32"/>
  <c r="Q151" i="32"/>
  <c r="P151" i="32"/>
  <c r="W150" i="32"/>
  <c r="V150" i="32"/>
  <c r="U150" i="32"/>
  <c r="T150" i="32"/>
  <c r="S150" i="32"/>
  <c r="R150" i="32"/>
  <c r="Q150" i="32"/>
  <c r="P150" i="32"/>
  <c r="W149" i="32"/>
  <c r="V149" i="32"/>
  <c r="U149" i="32"/>
  <c r="T149" i="32"/>
  <c r="S149" i="32"/>
  <c r="R149" i="32"/>
  <c r="Q149" i="32"/>
  <c r="P149" i="32"/>
  <c r="W148" i="32"/>
  <c r="V148" i="32"/>
  <c r="U148" i="32"/>
  <c r="T148" i="32"/>
  <c r="S148" i="32"/>
  <c r="R148" i="32"/>
  <c r="Q148" i="32"/>
  <c r="P148" i="32"/>
  <c r="V129" i="32"/>
  <c r="T129" i="32"/>
  <c r="R129" i="32"/>
  <c r="P129" i="32"/>
  <c r="W128" i="32"/>
  <c r="V128" i="32"/>
  <c r="U128" i="32"/>
  <c r="T128" i="32"/>
  <c r="S128" i="32"/>
  <c r="R128" i="32"/>
  <c r="Q128" i="32"/>
  <c r="P128" i="32"/>
  <c r="W127" i="32"/>
  <c r="V127" i="32"/>
  <c r="U127" i="32"/>
  <c r="T127" i="32"/>
  <c r="S127" i="32"/>
  <c r="R127" i="32"/>
  <c r="Q127" i="32"/>
  <c r="P127" i="32"/>
  <c r="W126" i="32"/>
  <c r="V126" i="32"/>
  <c r="U126" i="32"/>
  <c r="T126" i="32"/>
  <c r="S126" i="32"/>
  <c r="R126" i="32"/>
  <c r="Q126" i="32"/>
  <c r="P126" i="32"/>
  <c r="W125" i="32"/>
  <c r="V125" i="32"/>
  <c r="U125" i="32"/>
  <c r="T125" i="32"/>
  <c r="S125" i="32"/>
  <c r="R125" i="32"/>
  <c r="Q125" i="32"/>
  <c r="P125" i="32"/>
  <c r="W124" i="32"/>
  <c r="V124" i="32"/>
  <c r="U124" i="32"/>
  <c r="T124" i="32"/>
  <c r="S124" i="32"/>
  <c r="R124" i="32"/>
  <c r="Q124" i="32"/>
  <c r="P124" i="32"/>
  <c r="V117" i="32"/>
  <c r="T117" i="32"/>
  <c r="R117" i="32"/>
  <c r="P117" i="32"/>
  <c r="W116" i="32"/>
  <c r="V116" i="32"/>
  <c r="U116" i="32"/>
  <c r="T116" i="32"/>
  <c r="S116" i="32"/>
  <c r="R116" i="32"/>
  <c r="Q116" i="32"/>
  <c r="P116" i="32"/>
  <c r="W115" i="32"/>
  <c r="V115" i="32"/>
  <c r="U115" i="32"/>
  <c r="T115" i="32"/>
  <c r="S115" i="32"/>
  <c r="R115" i="32"/>
  <c r="Q115" i="32"/>
  <c r="P115" i="32"/>
  <c r="W114" i="32"/>
  <c r="V114" i="32"/>
  <c r="U114" i="32"/>
  <c r="T114" i="32"/>
  <c r="S114" i="32"/>
  <c r="R114" i="32"/>
  <c r="Q114" i="32"/>
  <c r="P114" i="32"/>
  <c r="W113" i="32"/>
  <c r="V113" i="32"/>
  <c r="U113" i="32"/>
  <c r="T113" i="32"/>
  <c r="S113" i="32"/>
  <c r="R113" i="32"/>
  <c r="Q113" i="32"/>
  <c r="P113" i="32"/>
  <c r="W112" i="32"/>
  <c r="V112" i="32"/>
  <c r="U112" i="32"/>
  <c r="T112" i="32"/>
  <c r="S112" i="32"/>
  <c r="R112" i="32"/>
  <c r="Q112" i="32"/>
  <c r="P112" i="32"/>
  <c r="Q97" i="32" a="1"/>
  <c r="Q97" i="32" s="1"/>
  <c r="V93" i="32"/>
  <c r="T93" i="32"/>
  <c r="R93" i="32"/>
  <c r="P93" i="32"/>
  <c r="W92" i="32"/>
  <c r="V92" i="32"/>
  <c r="U92" i="32"/>
  <c r="T92" i="32"/>
  <c r="S92" i="32"/>
  <c r="R92" i="32"/>
  <c r="Q92" i="32"/>
  <c r="P92" i="32"/>
  <c r="W91" i="32"/>
  <c r="V91" i="32"/>
  <c r="U91" i="32"/>
  <c r="T91" i="32"/>
  <c r="S91" i="32"/>
  <c r="R91" i="32"/>
  <c r="Q91" i="32"/>
  <c r="P91" i="32"/>
  <c r="W90" i="32"/>
  <c r="V90" i="32"/>
  <c r="U90" i="32"/>
  <c r="T90" i="32"/>
  <c r="S90" i="32"/>
  <c r="R90" i="32"/>
  <c r="Q90" i="32"/>
  <c r="P90" i="32"/>
  <c r="W89" i="32"/>
  <c r="V89" i="32"/>
  <c r="U89" i="32"/>
  <c r="T89" i="32"/>
  <c r="S89" i="32"/>
  <c r="R89" i="32"/>
  <c r="Q89" i="32"/>
  <c r="P89" i="32"/>
  <c r="W88" i="32"/>
  <c r="V88" i="32"/>
  <c r="U88" i="32"/>
  <c r="T88" i="32"/>
  <c r="S88" i="32"/>
  <c r="R88" i="32"/>
  <c r="Q88" i="32"/>
  <c r="P88" i="32"/>
  <c r="V81" i="32"/>
  <c r="T81" i="32"/>
  <c r="R81" i="32"/>
  <c r="P81" i="32"/>
  <c r="W80" i="32"/>
  <c r="V80" i="32"/>
  <c r="U80" i="32"/>
  <c r="T80" i="32"/>
  <c r="S80" i="32"/>
  <c r="R80" i="32"/>
  <c r="Q80" i="32"/>
  <c r="P80" i="32"/>
  <c r="W79" i="32"/>
  <c r="V79" i="32"/>
  <c r="U79" i="32"/>
  <c r="T79" i="32"/>
  <c r="S79" i="32"/>
  <c r="R79" i="32"/>
  <c r="Q79" i="32"/>
  <c r="P79" i="32"/>
  <c r="W78" i="32"/>
  <c r="V78" i="32"/>
  <c r="U78" i="32"/>
  <c r="T78" i="32"/>
  <c r="S78" i="32"/>
  <c r="R78" i="32"/>
  <c r="Q78" i="32"/>
  <c r="P78" i="32"/>
  <c r="W77" i="32"/>
  <c r="V77" i="32"/>
  <c r="U77" i="32"/>
  <c r="T77" i="32"/>
  <c r="S77" i="32"/>
  <c r="R77" i="32"/>
  <c r="Q77" i="32"/>
  <c r="P77" i="32"/>
  <c r="W76" i="32"/>
  <c r="V76" i="32"/>
  <c r="U76" i="32"/>
  <c r="T76" i="32"/>
  <c r="S76" i="32"/>
  <c r="R76" i="32"/>
  <c r="Q76" i="32"/>
  <c r="P76" i="32"/>
  <c r="V57" i="32"/>
  <c r="T57" i="32"/>
  <c r="R57" i="32"/>
  <c r="P57" i="32"/>
  <c r="W56" i="32"/>
  <c r="V56" i="32"/>
  <c r="U56" i="32"/>
  <c r="T56" i="32"/>
  <c r="S56" i="32"/>
  <c r="R56" i="32"/>
  <c r="Q56" i="32"/>
  <c r="P56" i="32"/>
  <c r="W55" i="32"/>
  <c r="V55" i="32"/>
  <c r="U55" i="32"/>
  <c r="T55" i="32"/>
  <c r="S55" i="32"/>
  <c r="R55" i="32"/>
  <c r="Q55" i="32"/>
  <c r="P55" i="32"/>
  <c r="W54" i="32"/>
  <c r="V54" i="32"/>
  <c r="U54" i="32"/>
  <c r="T54" i="32"/>
  <c r="S54" i="32"/>
  <c r="R54" i="32"/>
  <c r="Q54" i="32"/>
  <c r="P54" i="32"/>
  <c r="W53" i="32"/>
  <c r="V53" i="32"/>
  <c r="U53" i="32"/>
  <c r="T53" i="32"/>
  <c r="S53" i="32"/>
  <c r="R53" i="32"/>
  <c r="Q53" i="32"/>
  <c r="P53" i="32"/>
  <c r="W52" i="32"/>
  <c r="V52" i="32"/>
  <c r="U52" i="32"/>
  <c r="T52" i="32"/>
  <c r="S52" i="32"/>
  <c r="R52" i="32"/>
  <c r="Q52" i="32"/>
  <c r="P52" i="32"/>
  <c r="V45" i="32"/>
  <c r="T45" i="32"/>
  <c r="R45" i="32"/>
  <c r="P45" i="32"/>
  <c r="W44" i="32"/>
  <c r="V44" i="32"/>
  <c r="U44" i="32"/>
  <c r="T44" i="32"/>
  <c r="S44" i="32"/>
  <c r="R44" i="32"/>
  <c r="Q44" i="32"/>
  <c r="P44" i="32"/>
  <c r="W43" i="32"/>
  <c r="V43" i="32"/>
  <c r="U43" i="32"/>
  <c r="T43" i="32"/>
  <c r="S43" i="32"/>
  <c r="R43" i="32"/>
  <c r="Q43" i="32"/>
  <c r="P43" i="32"/>
  <c r="W42" i="32"/>
  <c r="V42" i="32"/>
  <c r="U42" i="32"/>
  <c r="T42" i="32"/>
  <c r="S42" i="32"/>
  <c r="R42" i="32"/>
  <c r="Q42" i="32"/>
  <c r="P42" i="32"/>
  <c r="W41" i="32"/>
  <c r="V41" i="32"/>
  <c r="U41" i="32"/>
  <c r="T41" i="32"/>
  <c r="S41" i="32"/>
  <c r="R41" i="32"/>
  <c r="Q41" i="32"/>
  <c r="P41" i="32"/>
  <c r="W40" i="32"/>
  <c r="V40" i="32"/>
  <c r="U40" i="32"/>
  <c r="T40" i="32"/>
  <c r="S40" i="32"/>
  <c r="R40" i="32"/>
  <c r="Q40" i="32"/>
  <c r="P40" i="32"/>
  <c r="V21" i="32"/>
  <c r="T21" i="32"/>
  <c r="R21" i="32"/>
  <c r="P21" i="32"/>
  <c r="W20" i="32"/>
  <c r="V20" i="32"/>
  <c r="U20" i="32"/>
  <c r="T20" i="32"/>
  <c r="S20" i="32"/>
  <c r="R20" i="32"/>
  <c r="Q20" i="32"/>
  <c r="P20" i="32"/>
  <c r="W19" i="32"/>
  <c r="V19" i="32"/>
  <c r="U19" i="32"/>
  <c r="T19" i="32"/>
  <c r="S19" i="32"/>
  <c r="R19" i="32"/>
  <c r="Q19" i="32"/>
  <c r="P19" i="32"/>
  <c r="W18" i="32"/>
  <c r="V18" i="32"/>
  <c r="U18" i="32"/>
  <c r="T18" i="32"/>
  <c r="S18" i="32"/>
  <c r="R18" i="32"/>
  <c r="Q18" i="32"/>
  <c r="P18" i="32"/>
  <c r="W17" i="32"/>
  <c r="V17" i="32"/>
  <c r="U17" i="32"/>
  <c r="T17" i="32"/>
  <c r="S17" i="32"/>
  <c r="R17" i="32"/>
  <c r="Q17" i="32"/>
  <c r="P17" i="32"/>
  <c r="W16" i="32"/>
  <c r="V16" i="32"/>
  <c r="U16" i="32"/>
  <c r="T16" i="32"/>
  <c r="S16" i="32"/>
  <c r="R16" i="32"/>
  <c r="Q16" i="32"/>
  <c r="P16" i="32"/>
  <c r="V9" i="32"/>
  <c r="T9" i="32"/>
  <c r="R9" i="32"/>
  <c r="P9" i="32"/>
  <c r="W8" i="32"/>
  <c r="V8" i="32"/>
  <c r="U8" i="32"/>
  <c r="T8" i="32"/>
  <c r="S8" i="32"/>
  <c r="R8" i="32"/>
  <c r="Q8" i="32"/>
  <c r="P8" i="32"/>
  <c r="W7" i="32"/>
  <c r="V7" i="32"/>
  <c r="U7" i="32"/>
  <c r="T7" i="32"/>
  <c r="S7" i="32"/>
  <c r="R7" i="32"/>
  <c r="Q7" i="32"/>
  <c r="P7" i="32"/>
  <c r="W6" i="32"/>
  <c r="V6" i="32"/>
  <c r="U6" i="32"/>
  <c r="T6" i="32"/>
  <c r="S6" i="32"/>
  <c r="R6" i="32"/>
  <c r="Q6" i="32"/>
  <c r="P6" i="32"/>
  <c r="W5" i="32"/>
  <c r="V5" i="32"/>
  <c r="U5" i="32"/>
  <c r="T5" i="32"/>
  <c r="S5" i="32"/>
  <c r="R5" i="32"/>
  <c r="Q5" i="32"/>
  <c r="P5" i="32"/>
  <c r="W4" i="32"/>
  <c r="V4" i="32"/>
  <c r="U4" i="32"/>
  <c r="T4" i="32"/>
  <c r="S4" i="32"/>
  <c r="R4" i="32"/>
  <c r="Q4" i="32"/>
  <c r="P4" i="32"/>
  <c r="R236" i="31"/>
  <c r="P236" i="31"/>
  <c r="V235" i="31"/>
  <c r="T235" i="31"/>
  <c r="R235" i="31"/>
  <c r="P235" i="31"/>
  <c r="V234" i="31"/>
  <c r="T234" i="31"/>
  <c r="R234" i="31"/>
  <c r="P234" i="31"/>
  <c r="V233" i="31"/>
  <c r="T233" i="31"/>
  <c r="R233" i="31"/>
  <c r="P233" i="31"/>
  <c r="V232" i="31"/>
  <c r="T232" i="31"/>
  <c r="R232" i="31"/>
  <c r="P232" i="31"/>
  <c r="W224" i="31"/>
  <c r="U224" i="31"/>
  <c r="S224" i="31"/>
  <c r="R224" i="31"/>
  <c r="Q224" i="31"/>
  <c r="P224" i="31"/>
  <c r="W223" i="31"/>
  <c r="V223" i="31"/>
  <c r="U223" i="31"/>
  <c r="T223" i="31"/>
  <c r="S223" i="31"/>
  <c r="R223" i="31"/>
  <c r="Q223" i="31"/>
  <c r="P223" i="31"/>
  <c r="W222" i="31"/>
  <c r="V222" i="31"/>
  <c r="U222" i="31"/>
  <c r="T222" i="31"/>
  <c r="S222" i="31"/>
  <c r="R222" i="31"/>
  <c r="Q222" i="31"/>
  <c r="P222" i="31"/>
  <c r="W221" i="31"/>
  <c r="V221" i="31"/>
  <c r="U221" i="31"/>
  <c r="T221" i="31"/>
  <c r="S221" i="31"/>
  <c r="R221" i="31"/>
  <c r="Q221" i="31"/>
  <c r="P221" i="31"/>
  <c r="W220" i="31"/>
  <c r="V220" i="31"/>
  <c r="U220" i="31"/>
  <c r="T220" i="31"/>
  <c r="S220" i="31"/>
  <c r="R220" i="31"/>
  <c r="Q220" i="31"/>
  <c r="P220" i="31"/>
  <c r="T201" i="31"/>
  <c r="R201" i="31"/>
  <c r="P201" i="31"/>
  <c r="U200" i="31"/>
  <c r="T200" i="31"/>
  <c r="S200" i="31"/>
  <c r="R200" i="31"/>
  <c r="Q200" i="31"/>
  <c r="P200" i="31"/>
  <c r="V199" i="31"/>
  <c r="U199" i="31"/>
  <c r="T199" i="31"/>
  <c r="S199" i="31"/>
  <c r="R199" i="31"/>
  <c r="Q199" i="31"/>
  <c r="P199" i="31"/>
  <c r="V198" i="31"/>
  <c r="U198" i="31"/>
  <c r="T198" i="31"/>
  <c r="S198" i="31"/>
  <c r="R198" i="31"/>
  <c r="Q198" i="31"/>
  <c r="P198" i="31"/>
  <c r="V197" i="31"/>
  <c r="U197" i="31"/>
  <c r="T197" i="31"/>
  <c r="S197" i="31"/>
  <c r="R197" i="31"/>
  <c r="Q197" i="31"/>
  <c r="P197" i="31"/>
  <c r="V196" i="31"/>
  <c r="U196" i="31"/>
  <c r="T196" i="31"/>
  <c r="S196" i="31"/>
  <c r="R196" i="31"/>
  <c r="Q196" i="31"/>
  <c r="P196" i="31"/>
  <c r="T189" i="31"/>
  <c r="R189" i="31"/>
  <c r="P189" i="31"/>
  <c r="U188" i="31"/>
  <c r="T188" i="31"/>
  <c r="S188" i="31"/>
  <c r="R188" i="31"/>
  <c r="Q188" i="31"/>
  <c r="P188" i="31"/>
  <c r="V187" i="31"/>
  <c r="U187" i="31"/>
  <c r="T187" i="31"/>
  <c r="S187" i="31"/>
  <c r="R187" i="31"/>
  <c r="Q187" i="31"/>
  <c r="P187" i="31"/>
  <c r="V186" i="31"/>
  <c r="U186" i="31"/>
  <c r="T186" i="31"/>
  <c r="S186" i="31"/>
  <c r="R186" i="31"/>
  <c r="Q186" i="31"/>
  <c r="P186" i="31"/>
  <c r="V185" i="31"/>
  <c r="U185" i="31"/>
  <c r="T185" i="31"/>
  <c r="S185" i="31"/>
  <c r="R185" i="31"/>
  <c r="Q185" i="31"/>
  <c r="P185" i="31"/>
  <c r="V184" i="31"/>
  <c r="U184" i="31"/>
  <c r="T184" i="31"/>
  <c r="S184" i="31"/>
  <c r="R184" i="31"/>
  <c r="Q184" i="31"/>
  <c r="P184" i="31"/>
  <c r="V165" i="31"/>
  <c r="T165" i="31"/>
  <c r="R165" i="31"/>
  <c r="P165" i="31"/>
  <c r="W164" i="31"/>
  <c r="V164" i="31"/>
  <c r="U164" i="31"/>
  <c r="T164" i="31"/>
  <c r="S164" i="31"/>
  <c r="R164" i="31"/>
  <c r="Q164" i="31"/>
  <c r="P164" i="31"/>
  <c r="W163" i="31"/>
  <c r="V163" i="31"/>
  <c r="U163" i="31"/>
  <c r="T163" i="31"/>
  <c r="S163" i="31"/>
  <c r="R163" i="31"/>
  <c r="Q163" i="31"/>
  <c r="P163" i="31"/>
  <c r="W162" i="31"/>
  <c r="V162" i="31"/>
  <c r="U162" i="31"/>
  <c r="T162" i="31"/>
  <c r="S162" i="31"/>
  <c r="R162" i="31"/>
  <c r="Q162" i="31"/>
  <c r="P162" i="31"/>
  <c r="W161" i="31"/>
  <c r="V161" i="31"/>
  <c r="U161" i="31"/>
  <c r="T161" i="31"/>
  <c r="S161" i="31"/>
  <c r="R161" i="31"/>
  <c r="Q161" i="31"/>
  <c r="P161" i="31"/>
  <c r="W160" i="31"/>
  <c r="V160" i="31"/>
  <c r="U160" i="31"/>
  <c r="T160" i="31"/>
  <c r="S160" i="31"/>
  <c r="R160" i="31"/>
  <c r="Q160" i="31"/>
  <c r="P160" i="31"/>
  <c r="V153" i="31"/>
  <c r="T153" i="31"/>
  <c r="R153" i="31"/>
  <c r="P153" i="31"/>
  <c r="W152" i="31"/>
  <c r="V152" i="31"/>
  <c r="U152" i="31"/>
  <c r="T152" i="31"/>
  <c r="S152" i="31"/>
  <c r="R152" i="31"/>
  <c r="Q152" i="31"/>
  <c r="P152" i="31"/>
  <c r="W151" i="31"/>
  <c r="V151" i="31"/>
  <c r="U151" i="31"/>
  <c r="T151" i="31"/>
  <c r="S151" i="31"/>
  <c r="R151" i="31"/>
  <c r="Q151" i="31"/>
  <c r="P151" i="31"/>
  <c r="W150" i="31"/>
  <c r="V150" i="31"/>
  <c r="U150" i="31"/>
  <c r="T150" i="31"/>
  <c r="S150" i="31"/>
  <c r="R150" i="31"/>
  <c r="Q150" i="31"/>
  <c r="P150" i="31"/>
  <c r="W149" i="31"/>
  <c r="V149" i="31"/>
  <c r="U149" i="31"/>
  <c r="T149" i="31"/>
  <c r="S149" i="31"/>
  <c r="R149" i="31"/>
  <c r="Q149" i="31"/>
  <c r="P149" i="31"/>
  <c r="W148" i="31"/>
  <c r="V148" i="31"/>
  <c r="U148" i="31"/>
  <c r="T148" i="31"/>
  <c r="S148" i="31"/>
  <c r="R148" i="31"/>
  <c r="Q148" i="31"/>
  <c r="P148" i="31"/>
  <c r="V129" i="31"/>
  <c r="T129" i="31"/>
  <c r="R129" i="31"/>
  <c r="P129" i="31"/>
  <c r="W128" i="31"/>
  <c r="V128" i="31"/>
  <c r="U128" i="31"/>
  <c r="T128" i="31"/>
  <c r="S128" i="31"/>
  <c r="R128" i="31"/>
  <c r="Q128" i="31"/>
  <c r="P128" i="31"/>
  <c r="W127" i="31"/>
  <c r="V127" i="31"/>
  <c r="U127" i="31"/>
  <c r="T127" i="31"/>
  <c r="S127" i="31"/>
  <c r="R127" i="31"/>
  <c r="Q127" i="31"/>
  <c r="P127" i="31"/>
  <c r="W126" i="31"/>
  <c r="V126" i="31"/>
  <c r="U126" i="31"/>
  <c r="T126" i="31"/>
  <c r="S126" i="31"/>
  <c r="R126" i="31"/>
  <c r="Q126" i="31"/>
  <c r="P126" i="31"/>
  <c r="W125" i="31"/>
  <c r="V125" i="31"/>
  <c r="U125" i="31"/>
  <c r="T125" i="31"/>
  <c r="S125" i="31"/>
  <c r="R125" i="31"/>
  <c r="Q125" i="31"/>
  <c r="P125" i="31"/>
  <c r="W124" i="31"/>
  <c r="V124" i="31"/>
  <c r="U124" i="31"/>
  <c r="T124" i="31"/>
  <c r="S124" i="31"/>
  <c r="R124" i="31"/>
  <c r="Q124" i="31"/>
  <c r="P124" i="31"/>
  <c r="V117" i="31"/>
  <c r="T117" i="31"/>
  <c r="R117" i="31"/>
  <c r="P117" i="31"/>
  <c r="W116" i="31"/>
  <c r="V116" i="31"/>
  <c r="U116" i="31"/>
  <c r="T116" i="31"/>
  <c r="S116" i="31"/>
  <c r="R116" i="31"/>
  <c r="Q116" i="31"/>
  <c r="P116" i="31"/>
  <c r="W115" i="31"/>
  <c r="V115" i="31"/>
  <c r="U115" i="31"/>
  <c r="T115" i="31"/>
  <c r="S115" i="31"/>
  <c r="R115" i="31"/>
  <c r="Q115" i="31"/>
  <c r="P115" i="31"/>
  <c r="W114" i="31"/>
  <c r="V114" i="31"/>
  <c r="U114" i="31"/>
  <c r="T114" i="31"/>
  <c r="S114" i="31"/>
  <c r="R114" i="31"/>
  <c r="Q114" i="31"/>
  <c r="P114" i="31"/>
  <c r="W113" i="31"/>
  <c r="V113" i="31"/>
  <c r="U113" i="31"/>
  <c r="T113" i="31"/>
  <c r="S113" i="31"/>
  <c r="R113" i="31"/>
  <c r="Q113" i="31"/>
  <c r="P113" i="31"/>
  <c r="W112" i="31"/>
  <c r="V112" i="31"/>
  <c r="U112" i="31"/>
  <c r="T112" i="31"/>
  <c r="S112" i="31"/>
  <c r="R112" i="31"/>
  <c r="Q112" i="31"/>
  <c r="P112" i="31"/>
  <c r="V93" i="31"/>
  <c r="T93" i="31"/>
  <c r="R93" i="31"/>
  <c r="P93" i="31"/>
  <c r="W92" i="31"/>
  <c r="V92" i="31"/>
  <c r="U92" i="31"/>
  <c r="T92" i="31"/>
  <c r="S92" i="31"/>
  <c r="R92" i="31"/>
  <c r="Q92" i="31"/>
  <c r="P92" i="31"/>
  <c r="W91" i="31"/>
  <c r="V91" i="31"/>
  <c r="U91" i="31"/>
  <c r="T91" i="31"/>
  <c r="S91" i="31"/>
  <c r="R91" i="31"/>
  <c r="Q91" i="31"/>
  <c r="P91" i="31"/>
  <c r="W90" i="31"/>
  <c r="V90" i="31"/>
  <c r="U90" i="31"/>
  <c r="T90" i="31"/>
  <c r="S90" i="31"/>
  <c r="R90" i="31"/>
  <c r="Q90" i="31"/>
  <c r="P90" i="31"/>
  <c r="W89" i="31"/>
  <c r="V89" i="31"/>
  <c r="U89" i="31"/>
  <c r="T89" i="31"/>
  <c r="S89" i="31"/>
  <c r="R89" i="31"/>
  <c r="Q89" i="31"/>
  <c r="P89" i="31"/>
  <c r="W88" i="31"/>
  <c r="V88" i="31"/>
  <c r="U88" i="31"/>
  <c r="T88" i="31"/>
  <c r="S88" i="31"/>
  <c r="R88" i="31"/>
  <c r="Q88" i="31"/>
  <c r="P88" i="31"/>
  <c r="V81" i="31"/>
  <c r="T81" i="31"/>
  <c r="R81" i="31"/>
  <c r="P81" i="31"/>
  <c r="W80" i="31"/>
  <c r="V80" i="31"/>
  <c r="U80" i="31"/>
  <c r="T80" i="31"/>
  <c r="S80" i="31"/>
  <c r="R80" i="31"/>
  <c r="Q80" i="31"/>
  <c r="P80" i="31"/>
  <c r="W79" i="31"/>
  <c r="V79" i="31"/>
  <c r="U79" i="31"/>
  <c r="T79" i="31"/>
  <c r="S79" i="31"/>
  <c r="R79" i="31"/>
  <c r="Q79" i="31"/>
  <c r="P79" i="31"/>
  <c r="W78" i="31"/>
  <c r="V78" i="31"/>
  <c r="U78" i="31"/>
  <c r="T78" i="31"/>
  <c r="S78" i="31"/>
  <c r="R78" i="31"/>
  <c r="Q78" i="31"/>
  <c r="P78" i="31"/>
  <c r="W77" i="31"/>
  <c r="V77" i="31"/>
  <c r="U77" i="31"/>
  <c r="T77" i="31"/>
  <c r="S77" i="31"/>
  <c r="R77" i="31"/>
  <c r="Q77" i="31"/>
  <c r="P77" i="31"/>
  <c r="W76" i="31"/>
  <c r="V76" i="31"/>
  <c r="U76" i="31"/>
  <c r="T76" i="31"/>
  <c r="S76" i="31"/>
  <c r="R76" i="31"/>
  <c r="Q76" i="31"/>
  <c r="P76" i="31"/>
  <c r="V57" i="31"/>
  <c r="T57" i="31"/>
  <c r="R57" i="31"/>
  <c r="P57" i="31"/>
  <c r="W56" i="31"/>
  <c r="V56" i="31"/>
  <c r="U56" i="31"/>
  <c r="T56" i="31"/>
  <c r="S56" i="31"/>
  <c r="R56" i="31"/>
  <c r="Q56" i="31"/>
  <c r="P56" i="31"/>
  <c r="W55" i="31"/>
  <c r="V55" i="31"/>
  <c r="U55" i="31"/>
  <c r="T55" i="31"/>
  <c r="S55" i="31"/>
  <c r="R55" i="31"/>
  <c r="Q55" i="31"/>
  <c r="P55" i="31"/>
  <c r="W54" i="31"/>
  <c r="V54" i="31"/>
  <c r="U54" i="31"/>
  <c r="T54" i="31"/>
  <c r="S54" i="31"/>
  <c r="R54" i="31"/>
  <c r="Q54" i="31"/>
  <c r="P54" i="31"/>
  <c r="W53" i="31"/>
  <c r="V53" i="31"/>
  <c r="U53" i="31"/>
  <c r="T53" i="31"/>
  <c r="S53" i="31"/>
  <c r="R53" i="31"/>
  <c r="Q53" i="31"/>
  <c r="P53" i="31"/>
  <c r="W52" i="31"/>
  <c r="V52" i="31"/>
  <c r="U52" i="31"/>
  <c r="T52" i="31"/>
  <c r="S52" i="31"/>
  <c r="R52" i="31"/>
  <c r="Q52" i="31"/>
  <c r="P52" i="31"/>
  <c r="V45" i="31"/>
  <c r="T45" i="31"/>
  <c r="R45" i="31"/>
  <c r="P45" i="31"/>
  <c r="W44" i="31"/>
  <c r="V44" i="31"/>
  <c r="U44" i="31"/>
  <c r="T44" i="31"/>
  <c r="S44" i="31"/>
  <c r="R44" i="31"/>
  <c r="Q44" i="31"/>
  <c r="P44" i="31"/>
  <c r="W43" i="31"/>
  <c r="V43" i="31"/>
  <c r="U43" i="31"/>
  <c r="T43" i="31"/>
  <c r="S43" i="31"/>
  <c r="R43" i="31"/>
  <c r="Q43" i="31"/>
  <c r="P43" i="31"/>
  <c r="W42" i="31"/>
  <c r="V42" i="31"/>
  <c r="U42" i="31"/>
  <c r="T42" i="31"/>
  <c r="S42" i="31"/>
  <c r="R42" i="31"/>
  <c r="Q42" i="31"/>
  <c r="P42" i="31"/>
  <c r="W41" i="31"/>
  <c r="V41" i="31"/>
  <c r="U41" i="31"/>
  <c r="T41" i="31"/>
  <c r="S41" i="31"/>
  <c r="R41" i="31"/>
  <c r="Q41" i="31"/>
  <c r="P41" i="31"/>
  <c r="W40" i="31"/>
  <c r="V40" i="31"/>
  <c r="U40" i="31"/>
  <c r="T40" i="31"/>
  <c r="S40" i="31"/>
  <c r="R40" i="31"/>
  <c r="Q40" i="31"/>
  <c r="P40" i="31"/>
  <c r="V21" i="31"/>
  <c r="T21" i="31"/>
  <c r="R21" i="31"/>
  <c r="P21" i="31"/>
  <c r="W20" i="31"/>
  <c r="V20" i="31"/>
  <c r="U20" i="31"/>
  <c r="T20" i="31"/>
  <c r="S20" i="31"/>
  <c r="R20" i="31"/>
  <c r="Q20" i="31"/>
  <c r="P20" i="31"/>
  <c r="W19" i="31"/>
  <c r="V19" i="31"/>
  <c r="U19" i="31"/>
  <c r="T19" i="31"/>
  <c r="S19" i="31"/>
  <c r="R19" i="31"/>
  <c r="Q19" i="31"/>
  <c r="P19" i="31"/>
  <c r="W18" i="31"/>
  <c r="V18" i="31"/>
  <c r="U18" i="31"/>
  <c r="T18" i="31"/>
  <c r="S18" i="31"/>
  <c r="R18" i="31"/>
  <c r="Q18" i="31"/>
  <c r="P18" i="31"/>
  <c r="W17" i="31"/>
  <c r="V17" i="31"/>
  <c r="U17" i="31"/>
  <c r="T17" i="31"/>
  <c r="S17" i="31"/>
  <c r="R17" i="31"/>
  <c r="Q17" i="31"/>
  <c r="P17" i="31"/>
  <c r="W16" i="31"/>
  <c r="V16" i="31"/>
  <c r="U16" i="31"/>
  <c r="T16" i="31"/>
  <c r="S16" i="31"/>
  <c r="R16" i="31"/>
  <c r="Q16" i="31"/>
  <c r="P16" i="31"/>
  <c r="V9" i="31"/>
  <c r="T9" i="31"/>
  <c r="R9" i="31"/>
  <c r="P9" i="31"/>
  <c r="W8" i="31"/>
  <c r="V8" i="31"/>
  <c r="U8" i="31"/>
  <c r="T8" i="31"/>
  <c r="S8" i="31"/>
  <c r="R8" i="31"/>
  <c r="Q8" i="31"/>
  <c r="P8" i="31"/>
  <c r="W7" i="31"/>
  <c r="V7" i="31"/>
  <c r="U7" i="31"/>
  <c r="T7" i="31"/>
  <c r="S7" i="31"/>
  <c r="R7" i="31"/>
  <c r="Q7" i="31"/>
  <c r="P7" i="31"/>
  <c r="W6" i="31"/>
  <c r="V6" i="31"/>
  <c r="U6" i="31"/>
  <c r="T6" i="31"/>
  <c r="S6" i="31"/>
  <c r="R6" i="31"/>
  <c r="Q6" i="31"/>
  <c r="P6" i="31"/>
  <c r="W5" i="31"/>
  <c r="V5" i="31"/>
  <c r="U5" i="31"/>
  <c r="T5" i="31"/>
  <c r="S5" i="31"/>
  <c r="R5" i="31"/>
  <c r="Q5" i="31"/>
  <c r="P5" i="31"/>
  <c r="W4" i="31"/>
  <c r="V4" i="31"/>
  <c r="U4" i="31"/>
  <c r="T4" i="31"/>
  <c r="S4" i="31"/>
  <c r="R4" i="31"/>
  <c r="Q4" i="31"/>
  <c r="P4" i="31"/>
  <c r="R236" i="30"/>
  <c r="P236" i="30"/>
  <c r="V235" i="30"/>
  <c r="T235" i="30"/>
  <c r="R235" i="30"/>
  <c r="P235" i="30"/>
  <c r="V234" i="30"/>
  <c r="T234" i="30"/>
  <c r="R234" i="30"/>
  <c r="P234" i="30"/>
  <c r="V233" i="30"/>
  <c r="T233" i="30"/>
  <c r="R233" i="30"/>
  <c r="P233" i="30"/>
  <c r="V232" i="30"/>
  <c r="T232" i="30"/>
  <c r="R232" i="30"/>
  <c r="P232" i="30"/>
  <c r="R224" i="30"/>
  <c r="P224" i="30"/>
  <c r="V223" i="30"/>
  <c r="T223" i="30"/>
  <c r="R223" i="30"/>
  <c r="P223" i="30"/>
  <c r="V222" i="30"/>
  <c r="T222" i="30"/>
  <c r="R222" i="30"/>
  <c r="P222" i="30"/>
  <c r="V221" i="30"/>
  <c r="T221" i="30"/>
  <c r="R221" i="30"/>
  <c r="P221" i="30"/>
  <c r="V220" i="30"/>
  <c r="T220" i="30"/>
  <c r="R220" i="30"/>
  <c r="P220" i="30"/>
  <c r="T201" i="30"/>
  <c r="R201" i="30"/>
  <c r="P201" i="30"/>
  <c r="U200" i="30"/>
  <c r="T200" i="30"/>
  <c r="S200" i="30"/>
  <c r="R200" i="30"/>
  <c r="Q200" i="30"/>
  <c r="P200" i="30"/>
  <c r="V199" i="30"/>
  <c r="U199" i="30"/>
  <c r="T199" i="30"/>
  <c r="S199" i="30"/>
  <c r="R199" i="30"/>
  <c r="Q199" i="30"/>
  <c r="P199" i="30"/>
  <c r="V198" i="30"/>
  <c r="U198" i="30"/>
  <c r="T198" i="30"/>
  <c r="S198" i="30"/>
  <c r="R198" i="30"/>
  <c r="Q198" i="30"/>
  <c r="P198" i="30"/>
  <c r="V197" i="30"/>
  <c r="U197" i="30"/>
  <c r="T197" i="30"/>
  <c r="S197" i="30"/>
  <c r="R197" i="30"/>
  <c r="Q197" i="30"/>
  <c r="P197" i="30"/>
  <c r="V196" i="30"/>
  <c r="U196" i="30"/>
  <c r="T196" i="30"/>
  <c r="S196" i="30"/>
  <c r="R196" i="30"/>
  <c r="Q196" i="30"/>
  <c r="P196" i="30"/>
  <c r="T189" i="30"/>
  <c r="R189" i="30"/>
  <c r="P189" i="30"/>
  <c r="U188" i="30"/>
  <c r="T188" i="30"/>
  <c r="S188" i="30"/>
  <c r="R188" i="30"/>
  <c r="Q188" i="30"/>
  <c r="P188" i="30"/>
  <c r="V187" i="30"/>
  <c r="U187" i="30"/>
  <c r="T187" i="30"/>
  <c r="S187" i="30"/>
  <c r="R187" i="30"/>
  <c r="Q187" i="30"/>
  <c r="P187" i="30"/>
  <c r="V186" i="30"/>
  <c r="U186" i="30"/>
  <c r="T186" i="30"/>
  <c r="S186" i="30"/>
  <c r="R186" i="30"/>
  <c r="Q186" i="30"/>
  <c r="P186" i="30"/>
  <c r="V185" i="30"/>
  <c r="U185" i="30"/>
  <c r="T185" i="30"/>
  <c r="S185" i="30"/>
  <c r="R185" i="30"/>
  <c r="Q185" i="30"/>
  <c r="P185" i="30"/>
  <c r="V184" i="30"/>
  <c r="U184" i="30"/>
  <c r="T184" i="30"/>
  <c r="S184" i="30"/>
  <c r="R184" i="30"/>
  <c r="Q184" i="30"/>
  <c r="P184" i="30"/>
  <c r="V165" i="30"/>
  <c r="T165" i="30"/>
  <c r="R165" i="30"/>
  <c r="P165" i="30"/>
  <c r="W164" i="30"/>
  <c r="V164" i="30"/>
  <c r="U164" i="30"/>
  <c r="T164" i="30"/>
  <c r="S164" i="30"/>
  <c r="R164" i="30"/>
  <c r="Q164" i="30"/>
  <c r="P164" i="30"/>
  <c r="W163" i="30"/>
  <c r="V163" i="30"/>
  <c r="U163" i="30"/>
  <c r="T163" i="30"/>
  <c r="S163" i="30"/>
  <c r="R163" i="30"/>
  <c r="Q163" i="30"/>
  <c r="P163" i="30"/>
  <c r="W162" i="30"/>
  <c r="V162" i="30"/>
  <c r="U162" i="30"/>
  <c r="T162" i="30"/>
  <c r="S162" i="30"/>
  <c r="R162" i="30"/>
  <c r="Q162" i="30"/>
  <c r="P162" i="30"/>
  <c r="W161" i="30"/>
  <c r="V161" i="30"/>
  <c r="U161" i="30"/>
  <c r="T161" i="30"/>
  <c r="S161" i="30"/>
  <c r="R161" i="30"/>
  <c r="Q161" i="30"/>
  <c r="P161" i="30"/>
  <c r="W160" i="30"/>
  <c r="V160" i="30"/>
  <c r="U160" i="30"/>
  <c r="T160" i="30"/>
  <c r="S160" i="30"/>
  <c r="R160" i="30"/>
  <c r="Q160" i="30"/>
  <c r="P160" i="30"/>
  <c r="V153" i="30"/>
  <c r="T153" i="30"/>
  <c r="R153" i="30"/>
  <c r="P153" i="30"/>
  <c r="W152" i="30"/>
  <c r="V152" i="30"/>
  <c r="U152" i="30"/>
  <c r="T152" i="30"/>
  <c r="S152" i="30"/>
  <c r="R152" i="30"/>
  <c r="Q152" i="30"/>
  <c r="P152" i="30"/>
  <c r="W151" i="30"/>
  <c r="V151" i="30"/>
  <c r="U151" i="30"/>
  <c r="T151" i="30"/>
  <c r="S151" i="30"/>
  <c r="R151" i="30"/>
  <c r="Q151" i="30"/>
  <c r="P151" i="30"/>
  <c r="W150" i="30"/>
  <c r="V150" i="30"/>
  <c r="U150" i="30"/>
  <c r="T150" i="30"/>
  <c r="S150" i="30"/>
  <c r="R150" i="30"/>
  <c r="Q150" i="30"/>
  <c r="P150" i="30"/>
  <c r="W149" i="30"/>
  <c r="V149" i="30"/>
  <c r="U149" i="30"/>
  <c r="T149" i="30"/>
  <c r="S149" i="30"/>
  <c r="R149" i="30"/>
  <c r="Q149" i="30"/>
  <c r="P149" i="30"/>
  <c r="W148" i="30"/>
  <c r="V148" i="30"/>
  <c r="U148" i="30"/>
  <c r="T148" i="30"/>
  <c r="S148" i="30"/>
  <c r="R148" i="30"/>
  <c r="Q148" i="30"/>
  <c r="P148" i="30"/>
  <c r="P131" i="30"/>
  <c r="V129" i="30"/>
  <c r="T129" i="30"/>
  <c r="R129" i="30"/>
  <c r="P129" i="30"/>
  <c r="W128" i="30"/>
  <c r="V128" i="30"/>
  <c r="U128" i="30"/>
  <c r="T128" i="30"/>
  <c r="S128" i="30"/>
  <c r="R128" i="30"/>
  <c r="Q128" i="30"/>
  <c r="P128" i="30"/>
  <c r="W127" i="30"/>
  <c r="V127" i="30"/>
  <c r="U127" i="30"/>
  <c r="T127" i="30"/>
  <c r="S127" i="30"/>
  <c r="R127" i="30"/>
  <c r="Q127" i="30"/>
  <c r="P127" i="30"/>
  <c r="W126" i="30"/>
  <c r="V126" i="30"/>
  <c r="U126" i="30"/>
  <c r="T126" i="30"/>
  <c r="S126" i="30"/>
  <c r="R126" i="30"/>
  <c r="Q126" i="30"/>
  <c r="P126" i="30"/>
  <c r="W125" i="30"/>
  <c r="V125" i="30"/>
  <c r="U125" i="30"/>
  <c r="T125" i="30"/>
  <c r="S125" i="30"/>
  <c r="R125" i="30"/>
  <c r="Q125" i="30"/>
  <c r="P125" i="30"/>
  <c r="W124" i="30"/>
  <c r="V124" i="30"/>
  <c r="U124" i="30"/>
  <c r="T124" i="30"/>
  <c r="S124" i="30"/>
  <c r="R124" i="30"/>
  <c r="Q124" i="30"/>
  <c r="P124" i="30"/>
  <c r="V117" i="30"/>
  <c r="T117" i="30"/>
  <c r="R117" i="30"/>
  <c r="P117" i="30"/>
  <c r="W116" i="30"/>
  <c r="V116" i="30"/>
  <c r="U116" i="30"/>
  <c r="T116" i="30"/>
  <c r="S116" i="30"/>
  <c r="R116" i="30"/>
  <c r="Q116" i="30"/>
  <c r="P116" i="30"/>
  <c r="W115" i="30"/>
  <c r="V115" i="30"/>
  <c r="U115" i="30"/>
  <c r="T115" i="30"/>
  <c r="S115" i="30"/>
  <c r="R115" i="30"/>
  <c r="Q115" i="30"/>
  <c r="P115" i="30"/>
  <c r="W114" i="30"/>
  <c r="V114" i="30"/>
  <c r="U114" i="30"/>
  <c r="T114" i="30"/>
  <c r="S114" i="30"/>
  <c r="R114" i="30"/>
  <c r="Q114" i="30"/>
  <c r="P114" i="30"/>
  <c r="W113" i="30"/>
  <c r="V113" i="30"/>
  <c r="U113" i="30"/>
  <c r="T113" i="30"/>
  <c r="S113" i="30"/>
  <c r="R113" i="30"/>
  <c r="Q113" i="30"/>
  <c r="P113" i="30"/>
  <c r="W112" i="30"/>
  <c r="V112" i="30"/>
  <c r="U112" i="30"/>
  <c r="T112" i="30"/>
  <c r="S112" i="30"/>
  <c r="R112" i="30"/>
  <c r="Q112" i="30"/>
  <c r="P112" i="30"/>
  <c r="V93" i="30"/>
  <c r="T93" i="30"/>
  <c r="R93" i="30"/>
  <c r="P93" i="30"/>
  <c r="W92" i="30"/>
  <c r="V92" i="30"/>
  <c r="U92" i="30"/>
  <c r="T92" i="30"/>
  <c r="S92" i="30"/>
  <c r="R92" i="30"/>
  <c r="Q92" i="30"/>
  <c r="P92" i="30"/>
  <c r="W91" i="30"/>
  <c r="V91" i="30"/>
  <c r="U91" i="30"/>
  <c r="T91" i="30"/>
  <c r="S91" i="30"/>
  <c r="R91" i="30"/>
  <c r="Q91" i="30"/>
  <c r="P91" i="30"/>
  <c r="W90" i="30"/>
  <c r="V90" i="30"/>
  <c r="U90" i="30"/>
  <c r="T90" i="30"/>
  <c r="S90" i="30"/>
  <c r="R90" i="30"/>
  <c r="Q90" i="30"/>
  <c r="P90" i="30"/>
  <c r="W89" i="30"/>
  <c r="V89" i="30"/>
  <c r="U89" i="30"/>
  <c r="T89" i="30"/>
  <c r="S89" i="30"/>
  <c r="R89" i="30"/>
  <c r="Q89" i="30"/>
  <c r="P89" i="30"/>
  <c r="W88" i="30"/>
  <c r="V88" i="30"/>
  <c r="U88" i="30"/>
  <c r="T88" i="30"/>
  <c r="S88" i="30"/>
  <c r="R88" i="30"/>
  <c r="Q88" i="30"/>
  <c r="P88" i="30"/>
  <c r="V81" i="30"/>
  <c r="T81" i="30"/>
  <c r="R81" i="30"/>
  <c r="P81" i="30"/>
  <c r="W80" i="30"/>
  <c r="V80" i="30"/>
  <c r="U80" i="30"/>
  <c r="T80" i="30"/>
  <c r="S80" i="30"/>
  <c r="R80" i="30"/>
  <c r="Q80" i="30"/>
  <c r="P80" i="30"/>
  <c r="W79" i="30"/>
  <c r="V79" i="30"/>
  <c r="U79" i="30"/>
  <c r="T79" i="30"/>
  <c r="S79" i="30"/>
  <c r="R79" i="30"/>
  <c r="Q79" i="30"/>
  <c r="P79" i="30"/>
  <c r="W78" i="30"/>
  <c r="V78" i="30"/>
  <c r="U78" i="30"/>
  <c r="T78" i="30"/>
  <c r="S78" i="30"/>
  <c r="R78" i="30"/>
  <c r="Q78" i="30"/>
  <c r="P78" i="30"/>
  <c r="W77" i="30"/>
  <c r="V77" i="30"/>
  <c r="U77" i="30"/>
  <c r="T77" i="30"/>
  <c r="S77" i="30"/>
  <c r="R77" i="30"/>
  <c r="Q77" i="30"/>
  <c r="P77" i="30"/>
  <c r="W76" i="30"/>
  <c r="V76" i="30"/>
  <c r="U76" i="30"/>
  <c r="T76" i="30"/>
  <c r="S76" i="30"/>
  <c r="R76" i="30"/>
  <c r="Q76" i="30"/>
  <c r="P76" i="30"/>
  <c r="U61" i="30" a="1"/>
  <c r="U61" i="30" s="1"/>
  <c r="V57" i="30"/>
  <c r="T57" i="30"/>
  <c r="R57" i="30"/>
  <c r="P57" i="30"/>
  <c r="W56" i="30"/>
  <c r="V56" i="30"/>
  <c r="U56" i="30"/>
  <c r="T56" i="30"/>
  <c r="S56" i="30"/>
  <c r="R56" i="30"/>
  <c r="Q56" i="30"/>
  <c r="P56" i="30"/>
  <c r="W55" i="30"/>
  <c r="V55" i="30"/>
  <c r="U55" i="30"/>
  <c r="T55" i="30"/>
  <c r="S55" i="30"/>
  <c r="R55" i="30"/>
  <c r="Q55" i="30"/>
  <c r="P55" i="30"/>
  <c r="W54" i="30"/>
  <c r="V54" i="30"/>
  <c r="U54" i="30"/>
  <c r="T54" i="30"/>
  <c r="S54" i="30"/>
  <c r="R54" i="30"/>
  <c r="Q54" i="30"/>
  <c r="P54" i="30"/>
  <c r="W53" i="30"/>
  <c r="V53" i="30"/>
  <c r="U53" i="30"/>
  <c r="T53" i="30"/>
  <c r="S53" i="30"/>
  <c r="R53" i="30"/>
  <c r="Q53" i="30"/>
  <c r="P53" i="30"/>
  <c r="W52" i="30"/>
  <c r="V52" i="30"/>
  <c r="U52" i="30"/>
  <c r="T52" i="30"/>
  <c r="S52" i="30"/>
  <c r="R52" i="30"/>
  <c r="Q52" i="30"/>
  <c r="P52" i="30"/>
  <c r="V45" i="30"/>
  <c r="T45" i="30"/>
  <c r="R45" i="30"/>
  <c r="P45" i="30"/>
  <c r="W44" i="30"/>
  <c r="V44" i="30"/>
  <c r="U44" i="30"/>
  <c r="T44" i="30"/>
  <c r="S44" i="30"/>
  <c r="R44" i="30"/>
  <c r="Q44" i="30"/>
  <c r="P44" i="30"/>
  <c r="W43" i="30"/>
  <c r="V43" i="30"/>
  <c r="U43" i="30"/>
  <c r="T43" i="30"/>
  <c r="S43" i="30"/>
  <c r="R43" i="30"/>
  <c r="Q43" i="30"/>
  <c r="P43" i="30"/>
  <c r="W42" i="30"/>
  <c r="V42" i="30"/>
  <c r="U42" i="30"/>
  <c r="T42" i="30"/>
  <c r="S42" i="30"/>
  <c r="R42" i="30"/>
  <c r="Q42" i="30"/>
  <c r="P42" i="30"/>
  <c r="W41" i="30"/>
  <c r="V41" i="30"/>
  <c r="U41" i="30"/>
  <c r="T41" i="30"/>
  <c r="S41" i="30"/>
  <c r="R41" i="30"/>
  <c r="Q41" i="30"/>
  <c r="P41" i="30"/>
  <c r="W40" i="30"/>
  <c r="V40" i="30"/>
  <c r="U40" i="30"/>
  <c r="T40" i="30"/>
  <c r="S40" i="30"/>
  <c r="R40" i="30"/>
  <c r="Q40" i="30"/>
  <c r="P40" i="30"/>
  <c r="V21" i="30"/>
  <c r="T21" i="30"/>
  <c r="R21" i="30"/>
  <c r="P21" i="30"/>
  <c r="W20" i="30"/>
  <c r="V20" i="30"/>
  <c r="U20" i="30"/>
  <c r="T20" i="30"/>
  <c r="S20" i="30"/>
  <c r="R20" i="30"/>
  <c r="Q20" i="30"/>
  <c r="P20" i="30"/>
  <c r="W19" i="30"/>
  <c r="V19" i="30"/>
  <c r="U19" i="30"/>
  <c r="T19" i="30"/>
  <c r="S19" i="30"/>
  <c r="R19" i="30"/>
  <c r="Q19" i="30"/>
  <c r="P19" i="30"/>
  <c r="W18" i="30"/>
  <c r="V18" i="30"/>
  <c r="U18" i="30"/>
  <c r="T18" i="30"/>
  <c r="S18" i="30"/>
  <c r="R18" i="30"/>
  <c r="Q18" i="30"/>
  <c r="P18" i="30"/>
  <c r="W17" i="30"/>
  <c r="V17" i="30"/>
  <c r="U17" i="30"/>
  <c r="T17" i="30"/>
  <c r="S17" i="30"/>
  <c r="R17" i="30"/>
  <c r="Q17" i="30"/>
  <c r="P17" i="30"/>
  <c r="W16" i="30"/>
  <c r="V16" i="30"/>
  <c r="U16" i="30"/>
  <c r="T16" i="30"/>
  <c r="S16" i="30"/>
  <c r="R16" i="30"/>
  <c r="Q16" i="30"/>
  <c r="P16" i="30"/>
  <c r="V9" i="30"/>
  <c r="T9" i="30"/>
  <c r="R9" i="30"/>
  <c r="P9" i="30"/>
  <c r="W8" i="30"/>
  <c r="V8" i="30"/>
  <c r="U8" i="30"/>
  <c r="T8" i="30"/>
  <c r="S8" i="30"/>
  <c r="R8" i="30"/>
  <c r="Q8" i="30"/>
  <c r="P8" i="30"/>
  <c r="W7" i="30"/>
  <c r="V7" i="30"/>
  <c r="U7" i="30"/>
  <c r="T7" i="30"/>
  <c r="S7" i="30"/>
  <c r="R7" i="30"/>
  <c r="Q7" i="30"/>
  <c r="P7" i="30"/>
  <c r="W6" i="30"/>
  <c r="V6" i="30"/>
  <c r="U6" i="30"/>
  <c r="T6" i="30"/>
  <c r="S6" i="30"/>
  <c r="R6" i="30"/>
  <c r="Q6" i="30"/>
  <c r="P6" i="30"/>
  <c r="W5" i="30"/>
  <c r="V5" i="30"/>
  <c r="U5" i="30"/>
  <c r="T5" i="30"/>
  <c r="S5" i="30"/>
  <c r="R5" i="30"/>
  <c r="Q5" i="30"/>
  <c r="P5" i="30"/>
  <c r="W4" i="30"/>
  <c r="V4" i="30"/>
  <c r="U4" i="30"/>
  <c r="T4" i="30"/>
  <c r="S4" i="30"/>
  <c r="R4" i="30"/>
  <c r="Q4" i="30"/>
  <c r="P4" i="30"/>
  <c r="P237" i="29"/>
  <c r="T236" i="29"/>
  <c r="R236" i="29"/>
  <c r="Q236" i="29"/>
  <c r="P236" i="29"/>
  <c r="T235" i="29"/>
  <c r="R235" i="29"/>
  <c r="Q235" i="29"/>
  <c r="P235" i="29"/>
  <c r="V234" i="29"/>
  <c r="T234" i="29"/>
  <c r="R234" i="29"/>
  <c r="Q234" i="29"/>
  <c r="P234" i="29"/>
  <c r="V233" i="29"/>
  <c r="T233" i="29"/>
  <c r="R233" i="29"/>
  <c r="Q233" i="29"/>
  <c r="P233" i="29"/>
  <c r="V232" i="29"/>
  <c r="T232" i="29"/>
  <c r="R232" i="29"/>
  <c r="Q232" i="29"/>
  <c r="P232" i="29"/>
  <c r="V225" i="29"/>
  <c r="T225" i="29"/>
  <c r="R225" i="29"/>
  <c r="P225" i="29"/>
  <c r="V224" i="29"/>
  <c r="U224" i="29"/>
  <c r="T224" i="29"/>
  <c r="S224" i="29"/>
  <c r="R224" i="29"/>
  <c r="Q224" i="29"/>
  <c r="P224" i="29"/>
  <c r="V223" i="29"/>
  <c r="U223" i="29"/>
  <c r="T223" i="29"/>
  <c r="S223" i="29"/>
  <c r="R223" i="29"/>
  <c r="Q223" i="29"/>
  <c r="P223" i="29"/>
  <c r="V222" i="29"/>
  <c r="U222" i="29"/>
  <c r="T222" i="29"/>
  <c r="S222" i="29"/>
  <c r="R222" i="29"/>
  <c r="Q222" i="29"/>
  <c r="P222" i="29"/>
  <c r="V221" i="29"/>
  <c r="U221" i="29"/>
  <c r="T221" i="29"/>
  <c r="S221" i="29"/>
  <c r="R221" i="29"/>
  <c r="Q221" i="29"/>
  <c r="P221" i="29"/>
  <c r="V220" i="29"/>
  <c r="U220" i="29"/>
  <c r="T220" i="29"/>
  <c r="S220" i="29"/>
  <c r="R220" i="29"/>
  <c r="Q220" i="29"/>
  <c r="P220" i="29"/>
  <c r="T201" i="29"/>
  <c r="R201" i="29"/>
  <c r="P201" i="29"/>
  <c r="U200" i="29"/>
  <c r="T200" i="29"/>
  <c r="S200" i="29"/>
  <c r="R200" i="29"/>
  <c r="Q200" i="29"/>
  <c r="P200" i="29"/>
  <c r="V199" i="29"/>
  <c r="U199" i="29"/>
  <c r="T199" i="29"/>
  <c r="S199" i="29"/>
  <c r="R199" i="29"/>
  <c r="Q199" i="29"/>
  <c r="P199" i="29"/>
  <c r="V198" i="29"/>
  <c r="U198" i="29"/>
  <c r="T198" i="29"/>
  <c r="S198" i="29"/>
  <c r="R198" i="29"/>
  <c r="Q198" i="29"/>
  <c r="P198" i="29"/>
  <c r="V197" i="29"/>
  <c r="U197" i="29"/>
  <c r="T197" i="29"/>
  <c r="S197" i="29"/>
  <c r="R197" i="29"/>
  <c r="Q197" i="29"/>
  <c r="P197" i="29"/>
  <c r="V196" i="29"/>
  <c r="U196" i="29"/>
  <c r="T196" i="29"/>
  <c r="S196" i="29"/>
  <c r="R196" i="29"/>
  <c r="Q196" i="29"/>
  <c r="P196" i="29"/>
  <c r="T189" i="29"/>
  <c r="R189" i="29"/>
  <c r="P189" i="29"/>
  <c r="U188" i="29"/>
  <c r="T188" i="29"/>
  <c r="S188" i="29"/>
  <c r="R188" i="29"/>
  <c r="Q188" i="29"/>
  <c r="P188" i="29"/>
  <c r="V187" i="29"/>
  <c r="U187" i="29"/>
  <c r="T187" i="29"/>
  <c r="S187" i="29"/>
  <c r="R187" i="29"/>
  <c r="Q187" i="29"/>
  <c r="P187" i="29"/>
  <c r="V186" i="29"/>
  <c r="U186" i="29"/>
  <c r="T186" i="29"/>
  <c r="S186" i="29"/>
  <c r="R186" i="29"/>
  <c r="Q186" i="29"/>
  <c r="P186" i="29"/>
  <c r="V185" i="29"/>
  <c r="U185" i="29"/>
  <c r="T185" i="29"/>
  <c r="S185" i="29"/>
  <c r="R185" i="29"/>
  <c r="Q185" i="29"/>
  <c r="P185" i="29"/>
  <c r="V184" i="29"/>
  <c r="U184" i="29"/>
  <c r="T184" i="29"/>
  <c r="S184" i="29"/>
  <c r="R184" i="29"/>
  <c r="Q184" i="29"/>
  <c r="P184" i="29"/>
  <c r="V165" i="29"/>
  <c r="T165" i="29"/>
  <c r="R165" i="29"/>
  <c r="P165" i="29"/>
  <c r="W164" i="29"/>
  <c r="V164" i="29"/>
  <c r="U164" i="29"/>
  <c r="T164" i="29"/>
  <c r="S164" i="29"/>
  <c r="R164" i="29"/>
  <c r="Q164" i="29"/>
  <c r="P164" i="29"/>
  <c r="W163" i="29"/>
  <c r="V163" i="29"/>
  <c r="U163" i="29"/>
  <c r="T163" i="29"/>
  <c r="S163" i="29"/>
  <c r="R163" i="29"/>
  <c r="Q163" i="29"/>
  <c r="P163" i="29"/>
  <c r="W162" i="29"/>
  <c r="V162" i="29"/>
  <c r="U162" i="29"/>
  <c r="T162" i="29"/>
  <c r="S162" i="29"/>
  <c r="R162" i="29"/>
  <c r="Q162" i="29"/>
  <c r="P162" i="29"/>
  <c r="W161" i="29"/>
  <c r="V161" i="29"/>
  <c r="U161" i="29"/>
  <c r="T161" i="29"/>
  <c r="S161" i="29"/>
  <c r="R161" i="29"/>
  <c r="Q161" i="29"/>
  <c r="P161" i="29"/>
  <c r="W160" i="29"/>
  <c r="V160" i="29"/>
  <c r="U160" i="29"/>
  <c r="T160" i="29"/>
  <c r="S160" i="29"/>
  <c r="R160" i="29"/>
  <c r="Q160" i="29"/>
  <c r="P160" i="29"/>
  <c r="V153" i="29"/>
  <c r="T153" i="29"/>
  <c r="R153" i="29"/>
  <c r="P153" i="29"/>
  <c r="W152" i="29"/>
  <c r="V152" i="29"/>
  <c r="U152" i="29"/>
  <c r="T152" i="29"/>
  <c r="S152" i="29"/>
  <c r="R152" i="29"/>
  <c r="Q152" i="29"/>
  <c r="P152" i="29"/>
  <c r="W151" i="29"/>
  <c r="V151" i="29"/>
  <c r="U151" i="29"/>
  <c r="T151" i="29"/>
  <c r="S151" i="29"/>
  <c r="R151" i="29"/>
  <c r="Q151" i="29"/>
  <c r="P151" i="29"/>
  <c r="W150" i="29"/>
  <c r="V150" i="29"/>
  <c r="U150" i="29"/>
  <c r="T150" i="29"/>
  <c r="S150" i="29"/>
  <c r="R150" i="29"/>
  <c r="Q150" i="29"/>
  <c r="P150" i="29"/>
  <c r="W149" i="29"/>
  <c r="V149" i="29"/>
  <c r="U149" i="29"/>
  <c r="T149" i="29"/>
  <c r="S149" i="29"/>
  <c r="R149" i="29"/>
  <c r="Q149" i="29"/>
  <c r="P149" i="29"/>
  <c r="W148" i="29"/>
  <c r="V148" i="29"/>
  <c r="U148" i="29"/>
  <c r="T148" i="29"/>
  <c r="S148" i="29"/>
  <c r="R148" i="29"/>
  <c r="Q148" i="29"/>
  <c r="P148" i="29"/>
  <c r="V129" i="29"/>
  <c r="T129" i="29"/>
  <c r="R129" i="29"/>
  <c r="P129" i="29"/>
  <c r="W128" i="29"/>
  <c r="V128" i="29"/>
  <c r="U128" i="29"/>
  <c r="T128" i="29"/>
  <c r="S128" i="29"/>
  <c r="R128" i="29"/>
  <c r="Q128" i="29"/>
  <c r="P128" i="29"/>
  <c r="W127" i="29"/>
  <c r="V127" i="29"/>
  <c r="U127" i="29"/>
  <c r="T127" i="29"/>
  <c r="S127" i="29"/>
  <c r="R127" i="29"/>
  <c r="Q127" i="29"/>
  <c r="P127" i="29"/>
  <c r="W126" i="29"/>
  <c r="V126" i="29"/>
  <c r="U126" i="29"/>
  <c r="T126" i="29"/>
  <c r="S126" i="29"/>
  <c r="R126" i="29"/>
  <c r="Q126" i="29"/>
  <c r="P126" i="29"/>
  <c r="W125" i="29"/>
  <c r="V125" i="29"/>
  <c r="U125" i="29"/>
  <c r="T125" i="29"/>
  <c r="S125" i="29"/>
  <c r="R125" i="29"/>
  <c r="Q125" i="29"/>
  <c r="P125" i="29"/>
  <c r="W124" i="29"/>
  <c r="V124" i="29"/>
  <c r="U124" i="29"/>
  <c r="T124" i="29"/>
  <c r="S124" i="29"/>
  <c r="R124" i="29"/>
  <c r="Q124" i="29"/>
  <c r="P124" i="29"/>
  <c r="V117" i="29"/>
  <c r="T117" i="29"/>
  <c r="R117" i="29"/>
  <c r="P117" i="29"/>
  <c r="W116" i="29"/>
  <c r="V116" i="29"/>
  <c r="U116" i="29"/>
  <c r="T116" i="29"/>
  <c r="S116" i="29"/>
  <c r="R116" i="29"/>
  <c r="Q116" i="29"/>
  <c r="P116" i="29"/>
  <c r="W115" i="29"/>
  <c r="V115" i="29"/>
  <c r="U115" i="29"/>
  <c r="T115" i="29"/>
  <c r="S115" i="29"/>
  <c r="R115" i="29"/>
  <c r="Q115" i="29"/>
  <c r="P115" i="29"/>
  <c r="W114" i="29"/>
  <c r="V114" i="29"/>
  <c r="U114" i="29"/>
  <c r="T114" i="29"/>
  <c r="S114" i="29"/>
  <c r="R114" i="29"/>
  <c r="Q114" i="29"/>
  <c r="P114" i="29"/>
  <c r="W113" i="29"/>
  <c r="V113" i="29"/>
  <c r="U113" i="29"/>
  <c r="T113" i="29"/>
  <c r="S113" i="29"/>
  <c r="R113" i="29"/>
  <c r="Q113" i="29"/>
  <c r="P113" i="29"/>
  <c r="W112" i="29"/>
  <c r="V112" i="29"/>
  <c r="U112" i="29"/>
  <c r="T112" i="29"/>
  <c r="S112" i="29"/>
  <c r="R112" i="29"/>
  <c r="Q112" i="29"/>
  <c r="P112" i="29"/>
  <c r="V93" i="29"/>
  <c r="T93" i="29"/>
  <c r="R93" i="29"/>
  <c r="P93" i="29"/>
  <c r="W92" i="29"/>
  <c r="V92" i="29"/>
  <c r="U92" i="29"/>
  <c r="T92" i="29"/>
  <c r="S92" i="29"/>
  <c r="R92" i="29"/>
  <c r="Q92" i="29"/>
  <c r="P92" i="29"/>
  <c r="W91" i="29"/>
  <c r="V91" i="29"/>
  <c r="U91" i="29"/>
  <c r="T91" i="29"/>
  <c r="S91" i="29"/>
  <c r="R91" i="29"/>
  <c r="Q91" i="29"/>
  <c r="P91" i="29"/>
  <c r="W90" i="29"/>
  <c r="V90" i="29"/>
  <c r="U90" i="29"/>
  <c r="T90" i="29"/>
  <c r="S90" i="29"/>
  <c r="R90" i="29"/>
  <c r="Q90" i="29"/>
  <c r="P90" i="29"/>
  <c r="W89" i="29"/>
  <c r="V89" i="29"/>
  <c r="U89" i="29"/>
  <c r="T89" i="29"/>
  <c r="S89" i="29"/>
  <c r="R89" i="29"/>
  <c r="Q89" i="29"/>
  <c r="P89" i="29"/>
  <c r="W88" i="29"/>
  <c r="V88" i="29"/>
  <c r="U88" i="29"/>
  <c r="T88" i="29"/>
  <c r="S88" i="29"/>
  <c r="R88" i="29"/>
  <c r="Q88" i="29"/>
  <c r="P88" i="29"/>
  <c r="V81" i="29"/>
  <c r="T81" i="29"/>
  <c r="R81" i="29"/>
  <c r="P81" i="29"/>
  <c r="W80" i="29"/>
  <c r="V80" i="29"/>
  <c r="U80" i="29"/>
  <c r="T80" i="29"/>
  <c r="S80" i="29"/>
  <c r="R80" i="29"/>
  <c r="Q80" i="29"/>
  <c r="P80" i="29"/>
  <c r="W79" i="29"/>
  <c r="V79" i="29"/>
  <c r="U79" i="29"/>
  <c r="T79" i="29"/>
  <c r="S79" i="29"/>
  <c r="R79" i="29"/>
  <c r="Q79" i="29"/>
  <c r="P79" i="29"/>
  <c r="W78" i="29"/>
  <c r="V78" i="29"/>
  <c r="U78" i="29"/>
  <c r="T78" i="29"/>
  <c r="S78" i="29"/>
  <c r="R78" i="29"/>
  <c r="Q78" i="29"/>
  <c r="P78" i="29"/>
  <c r="W77" i="29"/>
  <c r="V77" i="29"/>
  <c r="U77" i="29"/>
  <c r="T77" i="29"/>
  <c r="S77" i="29"/>
  <c r="R77" i="29"/>
  <c r="Q77" i="29"/>
  <c r="P77" i="29"/>
  <c r="W76" i="29"/>
  <c r="V76" i="29"/>
  <c r="U76" i="29"/>
  <c r="T76" i="29"/>
  <c r="S76" i="29"/>
  <c r="R76" i="29"/>
  <c r="Q76" i="29"/>
  <c r="P76" i="29"/>
  <c r="V57" i="29"/>
  <c r="T57" i="29"/>
  <c r="R57" i="29"/>
  <c r="P57" i="29"/>
  <c r="W56" i="29"/>
  <c r="V56" i="29"/>
  <c r="U56" i="29"/>
  <c r="T56" i="29"/>
  <c r="S56" i="29"/>
  <c r="R56" i="29"/>
  <c r="Q56" i="29"/>
  <c r="P56" i="29"/>
  <c r="W55" i="29"/>
  <c r="V55" i="29"/>
  <c r="U55" i="29"/>
  <c r="T55" i="29"/>
  <c r="S55" i="29"/>
  <c r="R55" i="29"/>
  <c r="Q55" i="29"/>
  <c r="P55" i="29"/>
  <c r="W54" i="29"/>
  <c r="V54" i="29"/>
  <c r="U54" i="29"/>
  <c r="T54" i="29"/>
  <c r="S54" i="29"/>
  <c r="R54" i="29"/>
  <c r="Q54" i="29"/>
  <c r="P54" i="29"/>
  <c r="W53" i="29"/>
  <c r="V53" i="29"/>
  <c r="U53" i="29"/>
  <c r="T53" i="29"/>
  <c r="S53" i="29"/>
  <c r="R53" i="29"/>
  <c r="Q53" i="29"/>
  <c r="P53" i="29"/>
  <c r="W52" i="29"/>
  <c r="V52" i="29"/>
  <c r="U52" i="29"/>
  <c r="T52" i="29"/>
  <c r="S52" i="29"/>
  <c r="R52" i="29"/>
  <c r="Q52" i="29"/>
  <c r="P52" i="29"/>
  <c r="V45" i="29"/>
  <c r="T45" i="29"/>
  <c r="R45" i="29"/>
  <c r="P45" i="29"/>
  <c r="W44" i="29"/>
  <c r="V44" i="29"/>
  <c r="U44" i="29"/>
  <c r="T44" i="29"/>
  <c r="S44" i="29"/>
  <c r="R44" i="29"/>
  <c r="Q44" i="29"/>
  <c r="P44" i="29"/>
  <c r="W43" i="29"/>
  <c r="V43" i="29"/>
  <c r="U43" i="29"/>
  <c r="T43" i="29"/>
  <c r="S43" i="29"/>
  <c r="R43" i="29"/>
  <c r="Q43" i="29"/>
  <c r="P43" i="29"/>
  <c r="W42" i="29"/>
  <c r="V42" i="29"/>
  <c r="U42" i="29"/>
  <c r="T42" i="29"/>
  <c r="S42" i="29"/>
  <c r="R42" i="29"/>
  <c r="Q42" i="29"/>
  <c r="P42" i="29"/>
  <c r="W41" i="29"/>
  <c r="V41" i="29"/>
  <c r="U41" i="29"/>
  <c r="T41" i="29"/>
  <c r="S41" i="29"/>
  <c r="R41" i="29"/>
  <c r="Q41" i="29"/>
  <c r="P41" i="29"/>
  <c r="W40" i="29"/>
  <c r="V40" i="29"/>
  <c r="U40" i="29"/>
  <c r="T40" i="29"/>
  <c r="S40" i="29"/>
  <c r="R40" i="29"/>
  <c r="Q40" i="29"/>
  <c r="P40" i="29"/>
  <c r="V21" i="29"/>
  <c r="T21" i="29"/>
  <c r="R21" i="29"/>
  <c r="P21" i="29"/>
  <c r="W20" i="29"/>
  <c r="V20" i="29"/>
  <c r="U20" i="29"/>
  <c r="T20" i="29"/>
  <c r="S20" i="29"/>
  <c r="R20" i="29"/>
  <c r="Q20" i="29"/>
  <c r="P20" i="29"/>
  <c r="W19" i="29"/>
  <c r="V19" i="29"/>
  <c r="U19" i="29"/>
  <c r="T19" i="29"/>
  <c r="S19" i="29"/>
  <c r="R19" i="29"/>
  <c r="Q19" i="29"/>
  <c r="P19" i="29"/>
  <c r="W18" i="29"/>
  <c r="V18" i="29"/>
  <c r="U18" i="29"/>
  <c r="T18" i="29"/>
  <c r="S18" i="29"/>
  <c r="R18" i="29"/>
  <c r="Q18" i="29"/>
  <c r="P18" i="29"/>
  <c r="W17" i="29"/>
  <c r="V17" i="29"/>
  <c r="U17" i="29"/>
  <c r="T17" i="29"/>
  <c r="S17" i="29"/>
  <c r="R17" i="29"/>
  <c r="Q17" i="29"/>
  <c r="P17" i="29"/>
  <c r="W16" i="29"/>
  <c r="V16" i="29"/>
  <c r="U16" i="29"/>
  <c r="T16" i="29"/>
  <c r="S16" i="29"/>
  <c r="R16" i="29"/>
  <c r="Q16" i="29"/>
  <c r="P16" i="29"/>
  <c r="V9" i="29"/>
  <c r="T9" i="29"/>
  <c r="R9" i="29"/>
  <c r="P9" i="29"/>
  <c r="W8" i="29"/>
  <c r="V8" i="29"/>
  <c r="U8" i="29"/>
  <c r="T8" i="29"/>
  <c r="S8" i="29"/>
  <c r="R8" i="29"/>
  <c r="Q8" i="29"/>
  <c r="P8" i="29"/>
  <c r="W7" i="29"/>
  <c r="V7" i="29"/>
  <c r="U7" i="29"/>
  <c r="T7" i="29"/>
  <c r="S7" i="29"/>
  <c r="R7" i="29"/>
  <c r="Q7" i="29"/>
  <c r="P7" i="29"/>
  <c r="W6" i="29"/>
  <c r="V6" i="29"/>
  <c r="U6" i="29"/>
  <c r="T6" i="29"/>
  <c r="S6" i="29"/>
  <c r="R6" i="29"/>
  <c r="Q6" i="29"/>
  <c r="P6" i="29"/>
  <c r="W5" i="29"/>
  <c r="V5" i="29"/>
  <c r="U5" i="29"/>
  <c r="T5" i="29"/>
  <c r="S5" i="29"/>
  <c r="R5" i="29"/>
  <c r="Q5" i="29"/>
  <c r="P5" i="29"/>
  <c r="W4" i="29"/>
  <c r="V4" i="29"/>
  <c r="U4" i="29"/>
  <c r="T4" i="29"/>
  <c r="S4" i="29"/>
  <c r="R4" i="29"/>
  <c r="Q4" i="29"/>
  <c r="P4" i="29"/>
  <c r="W169" i="28" a="1"/>
  <c r="W169" i="28" s="1"/>
  <c r="V169" i="28" a="1"/>
  <c r="V169" i="28" s="1"/>
  <c r="U169" i="28" a="1"/>
  <c r="U169" i="28" s="1"/>
  <c r="T169" i="28" a="1"/>
  <c r="T169" i="28" s="1"/>
  <c r="S169" i="28" a="1"/>
  <c r="S169" i="28" s="1"/>
  <c r="R169" i="28" a="1"/>
  <c r="R169" i="28" s="1"/>
  <c r="Q169" i="28" a="1"/>
  <c r="Q169" i="28" s="1"/>
  <c r="P169" i="28" a="1"/>
  <c r="P169" i="28" s="1"/>
  <c r="W133" i="28" a="1"/>
  <c r="W133" i="28" s="1"/>
  <c r="V133" i="28" a="1"/>
  <c r="V133" i="28" s="1"/>
  <c r="U133" i="28" a="1"/>
  <c r="U133" i="28" s="1"/>
  <c r="T133" i="28" a="1"/>
  <c r="T133" i="28" s="1"/>
  <c r="S133" i="28" a="1"/>
  <c r="S133" i="28" s="1"/>
  <c r="R133" i="28" a="1"/>
  <c r="R133" i="28" s="1"/>
  <c r="Q133" i="28" a="1"/>
  <c r="Q133" i="28" s="1"/>
  <c r="P133" i="28" a="1"/>
  <c r="P133" i="28" s="1"/>
  <c r="W97" i="28" a="1"/>
  <c r="W97" i="28" s="1"/>
  <c r="V97" i="28" a="1"/>
  <c r="V97" i="28" s="1"/>
  <c r="U97" i="28" a="1"/>
  <c r="U97" i="28" s="1"/>
  <c r="T97" i="28" a="1"/>
  <c r="T97" i="28" s="1"/>
  <c r="S97" i="28" a="1"/>
  <c r="S97" i="28" s="1"/>
  <c r="R97" i="28" a="1"/>
  <c r="R97" i="28" s="1"/>
  <c r="Q97" i="28" a="1"/>
  <c r="Q97" i="28" s="1"/>
  <c r="P97" i="28" a="1"/>
  <c r="P97" i="28" s="1"/>
  <c r="W61" i="28" a="1"/>
  <c r="W61" i="28" s="1"/>
  <c r="V61" i="28" a="1"/>
  <c r="V61" i="28" s="1"/>
  <c r="U61" i="28" a="1"/>
  <c r="U61" i="28" s="1"/>
  <c r="T61" i="28" a="1"/>
  <c r="T61" i="28" s="1"/>
  <c r="S61" i="28" a="1"/>
  <c r="S61" i="28" s="1"/>
  <c r="R61" i="28" a="1"/>
  <c r="R61" i="28" s="1"/>
  <c r="Q61" i="28" a="1"/>
  <c r="Q61" i="28" s="1"/>
  <c r="P61" i="28" a="1"/>
  <c r="P61" i="28" s="1"/>
  <c r="W25" i="28" a="1"/>
  <c r="W25" i="28" s="1"/>
  <c r="V25" i="28" a="1"/>
  <c r="V25" i="28" s="1"/>
  <c r="U25" i="28" a="1"/>
  <c r="U25" i="28" s="1"/>
  <c r="T25" i="28" a="1"/>
  <c r="T25" i="28" s="1"/>
  <c r="S25" i="28" a="1"/>
  <c r="S25" i="28" s="1"/>
  <c r="R25" i="28" a="1"/>
  <c r="R25" i="28" s="1"/>
  <c r="Q25" i="28" a="1"/>
  <c r="Q25" i="28" s="1"/>
  <c r="P25" i="28" a="1"/>
  <c r="P25" i="28" s="1"/>
  <c r="W25" i="27" a="1"/>
  <c r="W25" i="27" s="1"/>
  <c r="V25" i="27" a="1"/>
  <c r="V25" i="27" s="1"/>
  <c r="U25" i="27" a="1"/>
  <c r="U25" i="27" s="1"/>
  <c r="T25" i="27" a="1"/>
  <c r="T25" i="27" s="1"/>
  <c r="S25" i="27" a="1"/>
  <c r="S25" i="27" s="1"/>
  <c r="R25" i="27" a="1"/>
  <c r="R25" i="27" s="1"/>
  <c r="Q25" i="27" a="1"/>
  <c r="Q25" i="27" s="1"/>
  <c r="P25" i="27" a="1"/>
  <c r="P25" i="27" s="1"/>
  <c r="W61" i="27" a="1"/>
  <c r="W61" i="27" s="1"/>
  <c r="V61" i="27" a="1"/>
  <c r="V61" i="27" s="1"/>
  <c r="U61" i="27" a="1"/>
  <c r="U61" i="27" s="1"/>
  <c r="T61" i="27" a="1"/>
  <c r="T61" i="27" s="1"/>
  <c r="S61" i="27" a="1"/>
  <c r="S61" i="27" s="1"/>
  <c r="R61" i="27" a="1"/>
  <c r="R61" i="27" s="1"/>
  <c r="Q61" i="27" a="1"/>
  <c r="Q61" i="27" s="1"/>
  <c r="P61" i="27" a="1"/>
  <c r="P61" i="27" s="1"/>
  <c r="W97" i="27" a="1"/>
  <c r="W97" i="27" s="1"/>
  <c r="V97" i="27" a="1"/>
  <c r="V97" i="27" s="1"/>
  <c r="U97" i="27" a="1"/>
  <c r="U97" i="27" s="1"/>
  <c r="T97" i="27" a="1"/>
  <c r="T97" i="27" s="1"/>
  <c r="S97" i="27" a="1"/>
  <c r="S97" i="27" s="1"/>
  <c r="R97" i="27" a="1"/>
  <c r="R97" i="27" s="1"/>
  <c r="Q97" i="27" a="1"/>
  <c r="Q97" i="27" s="1"/>
  <c r="P97" i="27" a="1"/>
  <c r="P97" i="27" s="1"/>
  <c r="W133" i="27" a="1"/>
  <c r="W133" i="27" s="1"/>
  <c r="V133" i="27" a="1"/>
  <c r="V133" i="27" s="1"/>
  <c r="U133" i="27" a="1"/>
  <c r="U133" i="27" s="1"/>
  <c r="T133" i="27" a="1"/>
  <c r="T133" i="27" s="1"/>
  <c r="S133" i="27" a="1"/>
  <c r="S133" i="27" s="1"/>
  <c r="R133" i="27" a="1"/>
  <c r="R133" i="27" s="1"/>
  <c r="Q133" i="27" a="1"/>
  <c r="Q133" i="27" s="1"/>
  <c r="P133" i="27" a="1"/>
  <c r="P133" i="27" s="1"/>
  <c r="W169" i="27" a="1"/>
  <c r="W169" i="27" s="1"/>
  <c r="V169" i="27" a="1"/>
  <c r="V169" i="27" s="1"/>
  <c r="U169" i="27" a="1"/>
  <c r="U169" i="27" s="1"/>
  <c r="T169" i="27" a="1"/>
  <c r="T169" i="27" s="1"/>
  <c r="S169" i="27" a="1"/>
  <c r="S169" i="27" s="1"/>
  <c r="R169" i="27" a="1"/>
  <c r="R169" i="27" s="1"/>
  <c r="Q169" i="27" a="1"/>
  <c r="Q169" i="27" s="1"/>
  <c r="P169" i="27" a="1"/>
  <c r="P169" i="27" s="1"/>
  <c r="AF35" i="29"/>
  <c r="AF36" i="29"/>
  <c r="AF37" i="29"/>
  <c r="AF38" i="29"/>
  <c r="AF39" i="29"/>
  <c r="AF40" i="29"/>
  <c r="AF41" i="29"/>
  <c r="AF42" i="29"/>
  <c r="AF43" i="29"/>
  <c r="AD40" i="29"/>
  <c r="AD41" i="29"/>
  <c r="AD42" i="29"/>
  <c r="AD43" i="29"/>
  <c r="AD39" i="29"/>
  <c r="AE40" i="29"/>
  <c r="AE41" i="29"/>
  <c r="AE42" i="29"/>
  <c r="AE43" i="29"/>
  <c r="AE39" i="29"/>
  <c r="AF30" i="29"/>
  <c r="AF31" i="29"/>
  <c r="AF32" i="29"/>
  <c r="AF33" i="29"/>
  <c r="AF29" i="29"/>
  <c r="AD35" i="27"/>
  <c r="AD36" i="27"/>
  <c r="AD37" i="27"/>
  <c r="AD38" i="27"/>
  <c r="AD39" i="27"/>
  <c r="AD40" i="27"/>
  <c r="AD41" i="27"/>
  <c r="AD42" i="27"/>
  <c r="AD43" i="27"/>
  <c r="AD34" i="27"/>
  <c r="AC35" i="27"/>
  <c r="AC36" i="27"/>
  <c r="AC37" i="27"/>
  <c r="AC38" i="27"/>
  <c r="AC39" i="27"/>
  <c r="AC40" i="27"/>
  <c r="AC41" i="27"/>
  <c r="AC42" i="27"/>
  <c r="AC43" i="27"/>
  <c r="AC34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31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29" i="27"/>
  <c r="AF28" i="27"/>
  <c r="AF27" i="27"/>
  <c r="AF26" i="27"/>
  <c r="AF25" i="27"/>
  <c r="AF24" i="27"/>
  <c r="AF23" i="27"/>
  <c r="AF22" i="27"/>
  <c r="AF21" i="27"/>
  <c r="AF20" i="27"/>
  <c r="AF19" i="27"/>
  <c r="AF18" i="27"/>
  <c r="AF17" i="27"/>
  <c r="AF16" i="27"/>
  <c r="AF15" i="27"/>
  <c r="AF14" i="27"/>
  <c r="AF39" i="1"/>
  <c r="AF40" i="1"/>
  <c r="AF41" i="1"/>
  <c r="AF42" i="1"/>
  <c r="AF43" i="1"/>
  <c r="AF43" i="34"/>
  <c r="AF42" i="34"/>
  <c r="AF41" i="34"/>
  <c r="AF40" i="34"/>
  <c r="AF39" i="34"/>
  <c r="AF38" i="34"/>
  <c r="AF37" i="34"/>
  <c r="AF36" i="34"/>
  <c r="AF35" i="34"/>
  <c r="AF34" i="34"/>
  <c r="AF33" i="34"/>
  <c r="AE33" i="34"/>
  <c r="AD33" i="34"/>
  <c r="AF32" i="34"/>
  <c r="AE32" i="34"/>
  <c r="AD32" i="34"/>
  <c r="AF31" i="34"/>
  <c r="AE31" i="34"/>
  <c r="AD31" i="34"/>
  <c r="AF30" i="34"/>
  <c r="AE30" i="34"/>
  <c r="AD30" i="34"/>
  <c r="AF29" i="34"/>
  <c r="AE29" i="34"/>
  <c r="AD29" i="34"/>
  <c r="AF28" i="34"/>
  <c r="AE28" i="34"/>
  <c r="AD28" i="34"/>
  <c r="AC28" i="34"/>
  <c r="AF27" i="34"/>
  <c r="AE27" i="34"/>
  <c r="AD27" i="34"/>
  <c r="AC27" i="34"/>
  <c r="AF26" i="34"/>
  <c r="AE26" i="34"/>
  <c r="AD26" i="34"/>
  <c r="AC26" i="34"/>
  <c r="AF25" i="34"/>
  <c r="AE25" i="34"/>
  <c r="AD25" i="34"/>
  <c r="AC25" i="34"/>
  <c r="AF24" i="34"/>
  <c r="AE24" i="34"/>
  <c r="AD24" i="34"/>
  <c r="AC24" i="34"/>
  <c r="AF23" i="34"/>
  <c r="AE23" i="34"/>
  <c r="AD23" i="34"/>
  <c r="AC23" i="34"/>
  <c r="AF22" i="34"/>
  <c r="AE22" i="34"/>
  <c r="AD22" i="34"/>
  <c r="AC22" i="34"/>
  <c r="AF21" i="34"/>
  <c r="AE21" i="34"/>
  <c r="AD21" i="34"/>
  <c r="AC21" i="34"/>
  <c r="AF20" i="34"/>
  <c r="AE20" i="34"/>
  <c r="AD20" i="34"/>
  <c r="AC20" i="34"/>
  <c r="AF19" i="34"/>
  <c r="AE19" i="34"/>
  <c r="AD19" i="34"/>
  <c r="AC19" i="34"/>
  <c r="AF18" i="34"/>
  <c r="AE18" i="34"/>
  <c r="AD18" i="34"/>
  <c r="AC18" i="34"/>
  <c r="AF17" i="34"/>
  <c r="AE17" i="34"/>
  <c r="AD17" i="34"/>
  <c r="AC17" i="34"/>
  <c r="AF16" i="34"/>
  <c r="AE16" i="34"/>
  <c r="AD16" i="34"/>
  <c r="AC16" i="34"/>
  <c r="AF15" i="34"/>
  <c r="AE15" i="34"/>
  <c r="AD15" i="34"/>
  <c r="AC15" i="34"/>
  <c r="AF14" i="34"/>
  <c r="AE14" i="34"/>
  <c r="AD14" i="34"/>
  <c r="AC14" i="34"/>
  <c r="AE7" i="34"/>
  <c r="AD7" i="34"/>
  <c r="AC7" i="34"/>
  <c r="AB7" i="34"/>
  <c r="AE33" i="33"/>
  <c r="AD33" i="33"/>
  <c r="AC33" i="33"/>
  <c r="AE32" i="33"/>
  <c r="AD32" i="33"/>
  <c r="AC32" i="33"/>
  <c r="AE31" i="33"/>
  <c r="AD31" i="33"/>
  <c r="AC31" i="33"/>
  <c r="AE30" i="33"/>
  <c r="AD30" i="33"/>
  <c r="AC30" i="33"/>
  <c r="AE29" i="33"/>
  <c r="AD29" i="33"/>
  <c r="AC29" i="33"/>
  <c r="AF28" i="33"/>
  <c r="AE28" i="33"/>
  <c r="AD28" i="33"/>
  <c r="AC28" i="33"/>
  <c r="AF27" i="33"/>
  <c r="AE27" i="33"/>
  <c r="AD27" i="33"/>
  <c r="AC27" i="33"/>
  <c r="AF26" i="33"/>
  <c r="AE26" i="33"/>
  <c r="AD26" i="33"/>
  <c r="AC26" i="33"/>
  <c r="AF25" i="33"/>
  <c r="AE25" i="33"/>
  <c r="AD25" i="33"/>
  <c r="AC25" i="33"/>
  <c r="AF24" i="33"/>
  <c r="AE24" i="33"/>
  <c r="AD24" i="33"/>
  <c r="AC24" i="33"/>
  <c r="AF23" i="33"/>
  <c r="AE23" i="33"/>
  <c r="AD23" i="33"/>
  <c r="AC23" i="33"/>
  <c r="AF22" i="33"/>
  <c r="AE22" i="33"/>
  <c r="AD22" i="33"/>
  <c r="AC22" i="33"/>
  <c r="AF21" i="33"/>
  <c r="AE21" i="33"/>
  <c r="AD21" i="33"/>
  <c r="AC21" i="33"/>
  <c r="AF20" i="33"/>
  <c r="AE20" i="33"/>
  <c r="AD20" i="33"/>
  <c r="AC20" i="33"/>
  <c r="AF19" i="33"/>
  <c r="AE19" i="33"/>
  <c r="AD19" i="33"/>
  <c r="AC19" i="33"/>
  <c r="AF18" i="33"/>
  <c r="AE18" i="33"/>
  <c r="AD18" i="33"/>
  <c r="AC18" i="33"/>
  <c r="AF17" i="33"/>
  <c r="AE17" i="33"/>
  <c r="AD17" i="33"/>
  <c r="AC17" i="33"/>
  <c r="AF16" i="33"/>
  <c r="AE16" i="33"/>
  <c r="AD16" i="33"/>
  <c r="AC16" i="33"/>
  <c r="AF15" i="33"/>
  <c r="AE15" i="33"/>
  <c r="AD15" i="33"/>
  <c r="AC15" i="33"/>
  <c r="AF14" i="33"/>
  <c r="AE14" i="33"/>
  <c r="AD14" i="33"/>
  <c r="AC14" i="33"/>
  <c r="AE7" i="33"/>
  <c r="AD7" i="33"/>
  <c r="AC7" i="33"/>
  <c r="AB7" i="33"/>
  <c r="AD43" i="32"/>
  <c r="AD42" i="32"/>
  <c r="AD41" i="32"/>
  <c r="AD40" i="32"/>
  <c r="AD39" i="32"/>
  <c r="AE38" i="32"/>
  <c r="AD38" i="32"/>
  <c r="AE37" i="32"/>
  <c r="AD37" i="32"/>
  <c r="AE36" i="32"/>
  <c r="AD36" i="32"/>
  <c r="AE35" i="32"/>
  <c r="AD35" i="32"/>
  <c r="AE34" i="32"/>
  <c r="AD34" i="32"/>
  <c r="AF33" i="32"/>
  <c r="AE33" i="32"/>
  <c r="AD33" i="32"/>
  <c r="AC33" i="32"/>
  <c r="AF32" i="32"/>
  <c r="AE32" i="32"/>
  <c r="AD32" i="32"/>
  <c r="AC32" i="32"/>
  <c r="AF31" i="32"/>
  <c r="AE31" i="32"/>
  <c r="AD31" i="32"/>
  <c r="AC31" i="32"/>
  <c r="AF30" i="32"/>
  <c r="AE30" i="32"/>
  <c r="AD30" i="32"/>
  <c r="AC30" i="32"/>
  <c r="AF29" i="32"/>
  <c r="AE29" i="32"/>
  <c r="AD29" i="32"/>
  <c r="AC29" i="32"/>
  <c r="AF28" i="32"/>
  <c r="AE28" i="32"/>
  <c r="AD28" i="32"/>
  <c r="AC28" i="32"/>
  <c r="AF27" i="32"/>
  <c r="AE27" i="32"/>
  <c r="AD27" i="32"/>
  <c r="AC27" i="32"/>
  <c r="AF26" i="32"/>
  <c r="AE26" i="32"/>
  <c r="AD26" i="32"/>
  <c r="AC26" i="32"/>
  <c r="AF25" i="32"/>
  <c r="AE25" i="32"/>
  <c r="AD25" i="32"/>
  <c r="AC25" i="32"/>
  <c r="AF24" i="32"/>
  <c r="AE24" i="32"/>
  <c r="AD24" i="32"/>
  <c r="AC24" i="32"/>
  <c r="AF23" i="32"/>
  <c r="AE23" i="32"/>
  <c r="AD23" i="32"/>
  <c r="AC23" i="32"/>
  <c r="AF22" i="32"/>
  <c r="AE22" i="32"/>
  <c r="AD22" i="32"/>
  <c r="AC22" i="32"/>
  <c r="AF21" i="32"/>
  <c r="AE21" i="32"/>
  <c r="AD21" i="32"/>
  <c r="AC21" i="32"/>
  <c r="AF20" i="32"/>
  <c r="AE20" i="32"/>
  <c r="AD20" i="32"/>
  <c r="AC20" i="32"/>
  <c r="AF19" i="32"/>
  <c r="AE19" i="32"/>
  <c r="AD19" i="32"/>
  <c r="AC19" i="32"/>
  <c r="AF18" i="32"/>
  <c r="AE18" i="32"/>
  <c r="AD18" i="32"/>
  <c r="AC18" i="32"/>
  <c r="AF17" i="32"/>
  <c r="AE17" i="32"/>
  <c r="AD17" i="32"/>
  <c r="AC17" i="32"/>
  <c r="AF16" i="32"/>
  <c r="AE16" i="32"/>
  <c r="AD16" i="32"/>
  <c r="AC16" i="32"/>
  <c r="AF15" i="32"/>
  <c r="AE15" i="32"/>
  <c r="AD15" i="32"/>
  <c r="AC15" i="32"/>
  <c r="AF14" i="32"/>
  <c r="AE14" i="32"/>
  <c r="AD14" i="32"/>
  <c r="AC14" i="32"/>
  <c r="AE7" i="32"/>
  <c r="AD7" i="32"/>
  <c r="AC7" i="32"/>
  <c r="AB7" i="32"/>
  <c r="AF43" i="31"/>
  <c r="AE43" i="31"/>
  <c r="AD43" i="31"/>
  <c r="AC43" i="31"/>
  <c r="AF42" i="31"/>
  <c r="AE42" i="31"/>
  <c r="AD42" i="31"/>
  <c r="AC42" i="31"/>
  <c r="AF41" i="31"/>
  <c r="AE41" i="31"/>
  <c r="AD41" i="31"/>
  <c r="AC41" i="31"/>
  <c r="AF40" i="31"/>
  <c r="AE40" i="31"/>
  <c r="AD40" i="31"/>
  <c r="AC40" i="31"/>
  <c r="AF39" i="31"/>
  <c r="AE39" i="31"/>
  <c r="AD39" i="31"/>
  <c r="AC39" i="31"/>
  <c r="AF38" i="31"/>
  <c r="AE38" i="31"/>
  <c r="AD38" i="31"/>
  <c r="AC38" i="31"/>
  <c r="AF37" i="31"/>
  <c r="AE37" i="31"/>
  <c r="AD37" i="31"/>
  <c r="AC37" i="31"/>
  <c r="AF36" i="31"/>
  <c r="AE36" i="31"/>
  <c r="AD36" i="31"/>
  <c r="AC36" i="31"/>
  <c r="AF35" i="31"/>
  <c r="AE35" i="31"/>
  <c r="AD35" i="31"/>
  <c r="AC35" i="31"/>
  <c r="AF34" i="31"/>
  <c r="AE34" i="31"/>
  <c r="AD34" i="31"/>
  <c r="AC34" i="31"/>
  <c r="AF33" i="31"/>
  <c r="AE33" i="31"/>
  <c r="AD33" i="31"/>
  <c r="AC33" i="31"/>
  <c r="AF32" i="31"/>
  <c r="AE32" i="31"/>
  <c r="AD32" i="31"/>
  <c r="AC32" i="31"/>
  <c r="AF31" i="31"/>
  <c r="AE31" i="31"/>
  <c r="AD31" i="31"/>
  <c r="AC31" i="31"/>
  <c r="AF30" i="31"/>
  <c r="AE30" i="31"/>
  <c r="AD30" i="31"/>
  <c r="AC30" i="31"/>
  <c r="AF29" i="31"/>
  <c r="AE29" i="31"/>
  <c r="AD29" i="31"/>
  <c r="AC29" i="31"/>
  <c r="AF28" i="31"/>
  <c r="AE28" i="31"/>
  <c r="AD28" i="31"/>
  <c r="AC28" i="31"/>
  <c r="AF27" i="31"/>
  <c r="AE27" i="31"/>
  <c r="AD27" i="31"/>
  <c r="AC27" i="31"/>
  <c r="AF26" i="31"/>
  <c r="AE26" i="31"/>
  <c r="AD26" i="31"/>
  <c r="AC26" i="31"/>
  <c r="AF25" i="31"/>
  <c r="AE25" i="31"/>
  <c r="AD25" i="31"/>
  <c r="AC25" i="31"/>
  <c r="AF24" i="31"/>
  <c r="AE24" i="31"/>
  <c r="AD24" i="31"/>
  <c r="AC24" i="31"/>
  <c r="AF23" i="31"/>
  <c r="AE23" i="31"/>
  <c r="AD23" i="31"/>
  <c r="AC23" i="31"/>
  <c r="AF22" i="31"/>
  <c r="AE22" i="31"/>
  <c r="AD22" i="31"/>
  <c r="AC22" i="31"/>
  <c r="AF21" i="31"/>
  <c r="AE21" i="31"/>
  <c r="AD21" i="31"/>
  <c r="AC21" i="31"/>
  <c r="AF20" i="31"/>
  <c r="AE20" i="31"/>
  <c r="AD20" i="31"/>
  <c r="AC20" i="31"/>
  <c r="AF19" i="31"/>
  <c r="AE19" i="31"/>
  <c r="AD19" i="31"/>
  <c r="AC19" i="31"/>
  <c r="AF18" i="31"/>
  <c r="AE18" i="31"/>
  <c r="AD18" i="31"/>
  <c r="AC18" i="31"/>
  <c r="AF17" i="31"/>
  <c r="AE17" i="31"/>
  <c r="AD17" i="31"/>
  <c r="AC17" i="31"/>
  <c r="AF16" i="31"/>
  <c r="AE16" i="31"/>
  <c r="AD16" i="31"/>
  <c r="AC16" i="31"/>
  <c r="AF15" i="31"/>
  <c r="AE15" i="31"/>
  <c r="AD15" i="31"/>
  <c r="AC15" i="31"/>
  <c r="AF14" i="31"/>
  <c r="AE14" i="31"/>
  <c r="AD14" i="31"/>
  <c r="AC14" i="31"/>
  <c r="AE7" i="31"/>
  <c r="AD7" i="31"/>
  <c r="AC7" i="31"/>
  <c r="AB7" i="31"/>
  <c r="AD38" i="30"/>
  <c r="AC38" i="30"/>
  <c r="AD37" i="30"/>
  <c r="AC37" i="30"/>
  <c r="AD36" i="30"/>
  <c r="AC36" i="30"/>
  <c r="AD35" i="30"/>
  <c r="AC35" i="30"/>
  <c r="AD34" i="30"/>
  <c r="AC34" i="30"/>
  <c r="AF33" i="30"/>
  <c r="AE33" i="30"/>
  <c r="AD33" i="30"/>
  <c r="AC33" i="30"/>
  <c r="AF32" i="30"/>
  <c r="AE32" i="30"/>
  <c r="AD32" i="30"/>
  <c r="AC32" i="30"/>
  <c r="AF31" i="30"/>
  <c r="AE31" i="30"/>
  <c r="AD31" i="30"/>
  <c r="AC31" i="30"/>
  <c r="AF30" i="30"/>
  <c r="AE30" i="30"/>
  <c r="AD30" i="30"/>
  <c r="AC30" i="30"/>
  <c r="AF29" i="30"/>
  <c r="AE29" i="30"/>
  <c r="AD29" i="30"/>
  <c r="AC29" i="30"/>
  <c r="AF28" i="30"/>
  <c r="AE28" i="30"/>
  <c r="AD28" i="30"/>
  <c r="AC28" i="30"/>
  <c r="AF27" i="30"/>
  <c r="AE27" i="30"/>
  <c r="AD27" i="30"/>
  <c r="AC27" i="30"/>
  <c r="AF26" i="30"/>
  <c r="AE26" i="30"/>
  <c r="AD26" i="30"/>
  <c r="AC26" i="30"/>
  <c r="AF25" i="30"/>
  <c r="AE25" i="30"/>
  <c r="AD25" i="30"/>
  <c r="AC25" i="30"/>
  <c r="AF24" i="30"/>
  <c r="AE24" i="30"/>
  <c r="AD24" i="30"/>
  <c r="AC24" i="30"/>
  <c r="AF23" i="30"/>
  <c r="AE23" i="30"/>
  <c r="AD23" i="30"/>
  <c r="AC23" i="30"/>
  <c r="AF22" i="30"/>
  <c r="AE22" i="30"/>
  <c r="AD22" i="30"/>
  <c r="AC22" i="30"/>
  <c r="AF21" i="30"/>
  <c r="AE21" i="30"/>
  <c r="AD21" i="30"/>
  <c r="AC21" i="30"/>
  <c r="AF20" i="30"/>
  <c r="AE20" i="30"/>
  <c r="AD20" i="30"/>
  <c r="AC20" i="30"/>
  <c r="AF19" i="30"/>
  <c r="AE19" i="30"/>
  <c r="AD19" i="30"/>
  <c r="AC19" i="30"/>
  <c r="AF18" i="30"/>
  <c r="AE18" i="30"/>
  <c r="AD18" i="30"/>
  <c r="AC18" i="30"/>
  <c r="AF17" i="30"/>
  <c r="AE17" i="30"/>
  <c r="AD17" i="30"/>
  <c r="AC17" i="30"/>
  <c r="AF16" i="30"/>
  <c r="AE16" i="30"/>
  <c r="AD16" i="30"/>
  <c r="AC16" i="30"/>
  <c r="AF15" i="30"/>
  <c r="AE15" i="30"/>
  <c r="AD15" i="30"/>
  <c r="AC15" i="30"/>
  <c r="AF14" i="30"/>
  <c r="AE14" i="30"/>
  <c r="AD14" i="30"/>
  <c r="AC14" i="30"/>
  <c r="AE7" i="30"/>
  <c r="AD7" i="30"/>
  <c r="AC7" i="30"/>
  <c r="AB7" i="30"/>
  <c r="AC43" i="29"/>
  <c r="AC42" i="29"/>
  <c r="AC41" i="29"/>
  <c r="AC40" i="29"/>
  <c r="AC39" i="29"/>
  <c r="AE38" i="29"/>
  <c r="AD38" i="29"/>
  <c r="AC38" i="29"/>
  <c r="AE37" i="29"/>
  <c r="AD37" i="29"/>
  <c r="AC37" i="29"/>
  <c r="AE36" i="29"/>
  <c r="AD36" i="29"/>
  <c r="AC36" i="29"/>
  <c r="AE35" i="29"/>
  <c r="AD35" i="29"/>
  <c r="AC35" i="29"/>
  <c r="AE34" i="29"/>
  <c r="AD34" i="29"/>
  <c r="AC34" i="29"/>
  <c r="AE33" i="29"/>
  <c r="AD33" i="29"/>
  <c r="AC33" i="29"/>
  <c r="AE32" i="29"/>
  <c r="AD32" i="29"/>
  <c r="AC32" i="29"/>
  <c r="AE31" i="29"/>
  <c r="AD31" i="29"/>
  <c r="AC31" i="29"/>
  <c r="AE30" i="29"/>
  <c r="AD30" i="29"/>
  <c r="AC30" i="29"/>
  <c r="AE29" i="29"/>
  <c r="AD29" i="29"/>
  <c r="AC29" i="29"/>
  <c r="AF28" i="29"/>
  <c r="AE28" i="29"/>
  <c r="AD28" i="29"/>
  <c r="AC28" i="29"/>
  <c r="AF27" i="29"/>
  <c r="AE27" i="29"/>
  <c r="AD27" i="29"/>
  <c r="AC27" i="29"/>
  <c r="AF26" i="29"/>
  <c r="AE26" i="29"/>
  <c r="AD26" i="29"/>
  <c r="AC26" i="29"/>
  <c r="AF25" i="29"/>
  <c r="AE25" i="29"/>
  <c r="AD25" i="29"/>
  <c r="AC25" i="29"/>
  <c r="AF24" i="29"/>
  <c r="AE24" i="29"/>
  <c r="AD24" i="29"/>
  <c r="AC24" i="29"/>
  <c r="AF23" i="29"/>
  <c r="AE23" i="29"/>
  <c r="AD23" i="29"/>
  <c r="AC23" i="29"/>
  <c r="AF22" i="29"/>
  <c r="AE22" i="29"/>
  <c r="AD22" i="29"/>
  <c r="AC22" i="29"/>
  <c r="AF21" i="29"/>
  <c r="AE21" i="29"/>
  <c r="AD21" i="29"/>
  <c r="AC21" i="29"/>
  <c r="AF20" i="29"/>
  <c r="AE20" i="29"/>
  <c r="AD20" i="29"/>
  <c r="AC20" i="29"/>
  <c r="AF19" i="29"/>
  <c r="AE19" i="29"/>
  <c r="AD19" i="29"/>
  <c r="AC19" i="29"/>
  <c r="AF18" i="29"/>
  <c r="AE18" i="29"/>
  <c r="AD18" i="29"/>
  <c r="AC18" i="29"/>
  <c r="AF17" i="29"/>
  <c r="AE17" i="29"/>
  <c r="AD17" i="29"/>
  <c r="AC17" i="29"/>
  <c r="AF16" i="29"/>
  <c r="AE16" i="29"/>
  <c r="AD16" i="29"/>
  <c r="AC16" i="29"/>
  <c r="AF15" i="29"/>
  <c r="AE15" i="29"/>
  <c r="AD15" i="29"/>
  <c r="AC15" i="29"/>
  <c r="AF14" i="29"/>
  <c r="AE14" i="29"/>
  <c r="AD14" i="29"/>
  <c r="AC14" i="29"/>
  <c r="AE7" i="29"/>
  <c r="AD7" i="29"/>
  <c r="AC7" i="29"/>
  <c r="AB7" i="29"/>
  <c r="AE43" i="28"/>
  <c r="AD43" i="28"/>
  <c r="AC43" i="28"/>
  <c r="AE42" i="28"/>
  <c r="AD42" i="28"/>
  <c r="AC42" i="28"/>
  <c r="AE41" i="28"/>
  <c r="AD41" i="28"/>
  <c r="AC41" i="28"/>
  <c r="AE40" i="28"/>
  <c r="AD40" i="28"/>
  <c r="AC40" i="28"/>
  <c r="AE39" i="28"/>
  <c r="AD39" i="28"/>
  <c r="AC39" i="28"/>
  <c r="AF38" i="28"/>
  <c r="AE38" i="28"/>
  <c r="AD38" i="28"/>
  <c r="AC38" i="28"/>
  <c r="AF37" i="28"/>
  <c r="AE37" i="28"/>
  <c r="AD37" i="28"/>
  <c r="AC37" i="28"/>
  <c r="AF36" i="28"/>
  <c r="AE36" i="28"/>
  <c r="AD36" i="28"/>
  <c r="AC36" i="28"/>
  <c r="AF35" i="28"/>
  <c r="AE35" i="28"/>
  <c r="AD35" i="28"/>
  <c r="AC35" i="28"/>
  <c r="AF34" i="28"/>
  <c r="AE34" i="28"/>
  <c r="AD34" i="28"/>
  <c r="AC34" i="28"/>
  <c r="AF33" i="28"/>
  <c r="AE33" i="28"/>
  <c r="AD33" i="28"/>
  <c r="AC33" i="28"/>
  <c r="AF32" i="28"/>
  <c r="AE32" i="28"/>
  <c r="AD32" i="28"/>
  <c r="AC32" i="28"/>
  <c r="AF31" i="28"/>
  <c r="AE31" i="28"/>
  <c r="AD31" i="28"/>
  <c r="AC31" i="28"/>
  <c r="AF30" i="28"/>
  <c r="AE30" i="28"/>
  <c r="AD30" i="28"/>
  <c r="AC30" i="28"/>
  <c r="AF29" i="28"/>
  <c r="AE29" i="28"/>
  <c r="AD29" i="28"/>
  <c r="AC29" i="28"/>
  <c r="AF28" i="28"/>
  <c r="AE28" i="28"/>
  <c r="AD28" i="28"/>
  <c r="AC28" i="28"/>
  <c r="AF27" i="28"/>
  <c r="AE27" i="28"/>
  <c r="AD27" i="28"/>
  <c r="AC27" i="28"/>
  <c r="AF26" i="28"/>
  <c r="AE26" i="28"/>
  <c r="AD26" i="28"/>
  <c r="AC26" i="28"/>
  <c r="AF25" i="28"/>
  <c r="AE25" i="28"/>
  <c r="AD25" i="28"/>
  <c r="AC25" i="28"/>
  <c r="AF24" i="28"/>
  <c r="AE24" i="28"/>
  <c r="AD24" i="28"/>
  <c r="AC24" i="28"/>
  <c r="AF23" i="28"/>
  <c r="AE23" i="28"/>
  <c r="AD23" i="28"/>
  <c r="AC23" i="28"/>
  <c r="AF22" i="28"/>
  <c r="AE22" i="28"/>
  <c r="AD22" i="28"/>
  <c r="AC22" i="28"/>
  <c r="AF21" i="28"/>
  <c r="AE21" i="28"/>
  <c r="AD21" i="28"/>
  <c r="AC21" i="28"/>
  <c r="AF20" i="28"/>
  <c r="AE20" i="28"/>
  <c r="AD20" i="28"/>
  <c r="AC20" i="28"/>
  <c r="AF19" i="28"/>
  <c r="AE19" i="28"/>
  <c r="AD19" i="28"/>
  <c r="AC19" i="28"/>
  <c r="AF18" i="28"/>
  <c r="AE18" i="28"/>
  <c r="AD18" i="28"/>
  <c r="AC18" i="28"/>
  <c r="AF17" i="28"/>
  <c r="AE17" i="28"/>
  <c r="AD17" i="28"/>
  <c r="AC17" i="28"/>
  <c r="AF16" i="28"/>
  <c r="AE16" i="28"/>
  <c r="AD16" i="28"/>
  <c r="AC16" i="28"/>
  <c r="AF15" i="28"/>
  <c r="AE15" i="28"/>
  <c r="AD15" i="28"/>
  <c r="AC15" i="28"/>
  <c r="AF14" i="28"/>
  <c r="AE14" i="28"/>
  <c r="AD14" i="28"/>
  <c r="AC14" i="28"/>
  <c r="AE7" i="28"/>
  <c r="AD7" i="28"/>
  <c r="AC7" i="28"/>
  <c r="AB7" i="28"/>
  <c r="AD33" i="27"/>
  <c r="AC33" i="27"/>
  <c r="AD32" i="27"/>
  <c r="AC32" i="27"/>
  <c r="AD31" i="27"/>
  <c r="AC31" i="27"/>
  <c r="AE30" i="27"/>
  <c r="AD30" i="27"/>
  <c r="AC30" i="27"/>
  <c r="AE29" i="27"/>
  <c r="AD29" i="27"/>
  <c r="AC29" i="27"/>
  <c r="AE28" i="27"/>
  <c r="AD28" i="27"/>
  <c r="AC28" i="27"/>
  <c r="AE27" i="27"/>
  <c r="AD27" i="27"/>
  <c r="AC27" i="27"/>
  <c r="AE26" i="27"/>
  <c r="AD26" i="27"/>
  <c r="AC26" i="27"/>
  <c r="AE25" i="27"/>
  <c r="AD25" i="27"/>
  <c r="AC25" i="27"/>
  <c r="AE24" i="27"/>
  <c r="AD24" i="27"/>
  <c r="AC24" i="27"/>
  <c r="AE23" i="27"/>
  <c r="AD23" i="27"/>
  <c r="AC23" i="27"/>
  <c r="AE22" i="27"/>
  <c r="AD22" i="27"/>
  <c r="AC22" i="27"/>
  <c r="AE21" i="27"/>
  <c r="AD21" i="27"/>
  <c r="AC21" i="27"/>
  <c r="AE20" i="27"/>
  <c r="AD20" i="27"/>
  <c r="AC20" i="27"/>
  <c r="AE19" i="27"/>
  <c r="AD19" i="27"/>
  <c r="AC19" i="27"/>
  <c r="AE18" i="27"/>
  <c r="AD18" i="27"/>
  <c r="AC18" i="27"/>
  <c r="AE17" i="27"/>
  <c r="AD17" i="27"/>
  <c r="AC17" i="27"/>
  <c r="AE16" i="27"/>
  <c r="AD16" i="27"/>
  <c r="AC16" i="27"/>
  <c r="AE15" i="27"/>
  <c r="AD15" i="27"/>
  <c r="AC15" i="27"/>
  <c r="AE14" i="27"/>
  <c r="AD14" i="27"/>
  <c r="AC14" i="27"/>
  <c r="AE7" i="27"/>
  <c r="AD7" i="27"/>
  <c r="AC7" i="27"/>
  <c r="AB7" i="27"/>
  <c r="AD14" i="1"/>
  <c r="AE14" i="1"/>
  <c r="AF14" i="1"/>
  <c r="AD15" i="1"/>
  <c r="AE15" i="1"/>
  <c r="AF15" i="1"/>
  <c r="AD16" i="1"/>
  <c r="AE16" i="1"/>
  <c r="AF16" i="1"/>
  <c r="AD17" i="1"/>
  <c r="AE17" i="1"/>
  <c r="AF17" i="1"/>
  <c r="AD18" i="1"/>
  <c r="AE18" i="1"/>
  <c r="AF18" i="1"/>
  <c r="AD19" i="1"/>
  <c r="AE19" i="1"/>
  <c r="AF19" i="1"/>
  <c r="AD20" i="1"/>
  <c r="AE20" i="1"/>
  <c r="AF20" i="1"/>
  <c r="AD21" i="1"/>
  <c r="AE21" i="1"/>
  <c r="AF21" i="1"/>
  <c r="AD22" i="1"/>
  <c r="AE22" i="1"/>
  <c r="AF22" i="1"/>
  <c r="AD23" i="1"/>
  <c r="AE23" i="1"/>
  <c r="AF23" i="1"/>
  <c r="AD24" i="1"/>
  <c r="AE24" i="1"/>
  <c r="AF24" i="1"/>
  <c r="AD25" i="1"/>
  <c r="AE25" i="1"/>
  <c r="AF25" i="1"/>
  <c r="AD26" i="1"/>
  <c r="AE26" i="1"/>
  <c r="AF26" i="1"/>
  <c r="AD27" i="1"/>
  <c r="AE27" i="1"/>
  <c r="AF27" i="1"/>
  <c r="AD28" i="1"/>
  <c r="AE28" i="1"/>
  <c r="AF28" i="1"/>
  <c r="AD29" i="1"/>
  <c r="AE29" i="1"/>
  <c r="AF29" i="1"/>
  <c r="AD30" i="1"/>
  <c r="AE30" i="1"/>
  <c r="AF30" i="1"/>
  <c r="AD31" i="1"/>
  <c r="AE31" i="1"/>
  <c r="AF31" i="1"/>
  <c r="AD32" i="1"/>
  <c r="AE32" i="1"/>
  <c r="AF32" i="1"/>
  <c r="AD33" i="1"/>
  <c r="AE33" i="1"/>
  <c r="AF33" i="1"/>
  <c r="AD34" i="1"/>
  <c r="AE34" i="1"/>
  <c r="AF34" i="1"/>
  <c r="AD35" i="1"/>
  <c r="AE35" i="1"/>
  <c r="AF35" i="1"/>
  <c r="AD36" i="1"/>
  <c r="AE36" i="1"/>
  <c r="AF36" i="1"/>
  <c r="AD37" i="1"/>
  <c r="AE37" i="1"/>
  <c r="AF37" i="1"/>
  <c r="AD38" i="1"/>
  <c r="AE38" i="1"/>
  <c r="AF38" i="1"/>
  <c r="AD39" i="1"/>
  <c r="AE39" i="1"/>
  <c r="AD40" i="1"/>
  <c r="AE40" i="1"/>
  <c r="AD41" i="1"/>
  <c r="AE41" i="1"/>
  <c r="AD42" i="1"/>
  <c r="AE42" i="1"/>
  <c r="AD43" i="1"/>
  <c r="AE43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14" i="1"/>
  <c r="V165" i="28"/>
  <c r="T165" i="28"/>
  <c r="R165" i="28"/>
  <c r="P165" i="28"/>
  <c r="W164" i="28"/>
  <c r="V164" i="28"/>
  <c r="U164" i="28"/>
  <c r="T164" i="28"/>
  <c r="S164" i="28"/>
  <c r="R164" i="28"/>
  <c r="Q164" i="28"/>
  <c r="P164" i="28"/>
  <c r="W163" i="28"/>
  <c r="V163" i="28"/>
  <c r="U163" i="28"/>
  <c r="T163" i="28"/>
  <c r="S163" i="28"/>
  <c r="R163" i="28"/>
  <c r="Q163" i="28"/>
  <c r="P163" i="28"/>
  <c r="W162" i="28"/>
  <c r="V162" i="28"/>
  <c r="U162" i="28"/>
  <c r="T162" i="28"/>
  <c r="S162" i="28"/>
  <c r="R162" i="28"/>
  <c r="Q162" i="28"/>
  <c r="P162" i="28"/>
  <c r="W161" i="28"/>
  <c r="V161" i="28"/>
  <c r="U161" i="28"/>
  <c r="T161" i="28"/>
  <c r="S161" i="28"/>
  <c r="R161" i="28"/>
  <c r="Q161" i="28"/>
  <c r="P161" i="28"/>
  <c r="W160" i="28"/>
  <c r="V160" i="28"/>
  <c r="U160" i="28"/>
  <c r="T160" i="28"/>
  <c r="S160" i="28"/>
  <c r="R160" i="28"/>
  <c r="Q160" i="28"/>
  <c r="P160" i="28"/>
  <c r="V153" i="28"/>
  <c r="T153" i="28"/>
  <c r="R153" i="28"/>
  <c r="P153" i="28"/>
  <c r="W152" i="28"/>
  <c r="V152" i="28"/>
  <c r="U152" i="28"/>
  <c r="T152" i="28"/>
  <c r="S152" i="28"/>
  <c r="R152" i="28"/>
  <c r="Q152" i="28"/>
  <c r="P152" i="28"/>
  <c r="W151" i="28"/>
  <c r="V151" i="28"/>
  <c r="U151" i="28"/>
  <c r="T151" i="28"/>
  <c r="S151" i="28"/>
  <c r="R151" i="28"/>
  <c r="Q151" i="28"/>
  <c r="P151" i="28"/>
  <c r="W150" i="28"/>
  <c r="V150" i="28"/>
  <c r="U150" i="28"/>
  <c r="T150" i="28"/>
  <c r="S150" i="28"/>
  <c r="R150" i="28"/>
  <c r="Q150" i="28"/>
  <c r="P150" i="28"/>
  <c r="W149" i="28"/>
  <c r="V149" i="28"/>
  <c r="U149" i="28"/>
  <c r="T149" i="28"/>
  <c r="S149" i="28"/>
  <c r="R149" i="28"/>
  <c r="Q149" i="28"/>
  <c r="P149" i="28"/>
  <c r="W148" i="28"/>
  <c r="V148" i="28"/>
  <c r="U148" i="28"/>
  <c r="T148" i="28"/>
  <c r="S148" i="28"/>
  <c r="R148" i="28"/>
  <c r="Q148" i="28"/>
  <c r="P148" i="28"/>
  <c r="V129" i="28"/>
  <c r="T129" i="28"/>
  <c r="R129" i="28"/>
  <c r="P129" i="28"/>
  <c r="W128" i="28"/>
  <c r="V128" i="28"/>
  <c r="U128" i="28"/>
  <c r="T128" i="28"/>
  <c r="S128" i="28"/>
  <c r="R128" i="28"/>
  <c r="Q128" i="28"/>
  <c r="P128" i="28"/>
  <c r="W127" i="28"/>
  <c r="V127" i="28"/>
  <c r="U127" i="28"/>
  <c r="T127" i="28"/>
  <c r="S127" i="28"/>
  <c r="R127" i="28"/>
  <c r="Q127" i="28"/>
  <c r="P127" i="28"/>
  <c r="W126" i="28"/>
  <c r="V126" i="28"/>
  <c r="U126" i="28"/>
  <c r="T126" i="28"/>
  <c r="S126" i="28"/>
  <c r="R126" i="28"/>
  <c r="Q126" i="28"/>
  <c r="P126" i="28"/>
  <c r="W125" i="28"/>
  <c r="V125" i="28"/>
  <c r="U125" i="28"/>
  <c r="T125" i="28"/>
  <c r="S125" i="28"/>
  <c r="R125" i="28"/>
  <c r="Q125" i="28"/>
  <c r="P125" i="28"/>
  <c r="W124" i="28"/>
  <c r="V124" i="28"/>
  <c r="U124" i="28"/>
  <c r="T124" i="28"/>
  <c r="S124" i="28"/>
  <c r="R124" i="28"/>
  <c r="Q124" i="28"/>
  <c r="P124" i="28"/>
  <c r="V117" i="28"/>
  <c r="T117" i="28"/>
  <c r="R117" i="28"/>
  <c r="P117" i="28"/>
  <c r="W116" i="28"/>
  <c r="V116" i="28"/>
  <c r="U116" i="28"/>
  <c r="T116" i="28"/>
  <c r="S116" i="28"/>
  <c r="R116" i="28"/>
  <c r="Q116" i="28"/>
  <c r="P116" i="28"/>
  <c r="W115" i="28"/>
  <c r="V115" i="28"/>
  <c r="U115" i="28"/>
  <c r="T115" i="28"/>
  <c r="S115" i="28"/>
  <c r="R115" i="28"/>
  <c r="Q115" i="28"/>
  <c r="P115" i="28"/>
  <c r="W114" i="28"/>
  <c r="V114" i="28"/>
  <c r="U114" i="28"/>
  <c r="T114" i="28"/>
  <c r="S114" i="28"/>
  <c r="R114" i="28"/>
  <c r="Q114" i="28"/>
  <c r="P114" i="28"/>
  <c r="W113" i="28"/>
  <c r="V113" i="28"/>
  <c r="U113" i="28"/>
  <c r="T113" i="28"/>
  <c r="S113" i="28"/>
  <c r="R113" i="28"/>
  <c r="Q113" i="28"/>
  <c r="P113" i="28"/>
  <c r="W112" i="28"/>
  <c r="V112" i="28"/>
  <c r="U112" i="28"/>
  <c r="T112" i="28"/>
  <c r="S112" i="28"/>
  <c r="R112" i="28"/>
  <c r="Q112" i="28"/>
  <c r="P112" i="28"/>
  <c r="V93" i="28"/>
  <c r="T93" i="28"/>
  <c r="R93" i="28"/>
  <c r="P93" i="28"/>
  <c r="W92" i="28"/>
  <c r="V92" i="28"/>
  <c r="U92" i="28"/>
  <c r="T92" i="28"/>
  <c r="S92" i="28"/>
  <c r="R92" i="28"/>
  <c r="Q92" i="28"/>
  <c r="P92" i="28"/>
  <c r="W91" i="28"/>
  <c r="V91" i="28"/>
  <c r="U91" i="28"/>
  <c r="T91" i="28"/>
  <c r="S91" i="28"/>
  <c r="R91" i="28"/>
  <c r="Q91" i="28"/>
  <c r="P91" i="28"/>
  <c r="W90" i="28"/>
  <c r="V90" i="28"/>
  <c r="U90" i="28"/>
  <c r="T90" i="28"/>
  <c r="S90" i="28"/>
  <c r="R90" i="28"/>
  <c r="Q90" i="28"/>
  <c r="P90" i="28"/>
  <c r="W89" i="28"/>
  <c r="V89" i="28"/>
  <c r="U89" i="28"/>
  <c r="T89" i="28"/>
  <c r="S89" i="28"/>
  <c r="R89" i="28"/>
  <c r="Q89" i="28"/>
  <c r="P89" i="28"/>
  <c r="W88" i="28"/>
  <c r="V88" i="28"/>
  <c r="U88" i="28"/>
  <c r="T88" i="28"/>
  <c r="S88" i="28"/>
  <c r="R88" i="28"/>
  <c r="Q88" i="28"/>
  <c r="P88" i="28"/>
  <c r="V81" i="28"/>
  <c r="T81" i="28"/>
  <c r="R81" i="28"/>
  <c r="P81" i="28"/>
  <c r="W80" i="28"/>
  <c r="V80" i="28"/>
  <c r="U80" i="28"/>
  <c r="T80" i="28"/>
  <c r="S80" i="28"/>
  <c r="R80" i="28"/>
  <c r="Q80" i="28"/>
  <c r="P80" i="28"/>
  <c r="W79" i="28"/>
  <c r="V79" i="28"/>
  <c r="U79" i="28"/>
  <c r="T79" i="28"/>
  <c r="S79" i="28"/>
  <c r="R79" i="28"/>
  <c r="Q79" i="28"/>
  <c r="P79" i="28"/>
  <c r="W78" i="28"/>
  <c r="V78" i="28"/>
  <c r="U78" i="28"/>
  <c r="T78" i="28"/>
  <c r="S78" i="28"/>
  <c r="R78" i="28"/>
  <c r="Q78" i="28"/>
  <c r="P78" i="28"/>
  <c r="W77" i="28"/>
  <c r="V77" i="28"/>
  <c r="U77" i="28"/>
  <c r="T77" i="28"/>
  <c r="S77" i="28"/>
  <c r="R77" i="28"/>
  <c r="Q77" i="28"/>
  <c r="P77" i="28"/>
  <c r="W76" i="28"/>
  <c r="V76" i="28"/>
  <c r="U76" i="28"/>
  <c r="T76" i="28"/>
  <c r="S76" i="28"/>
  <c r="R76" i="28"/>
  <c r="Q76" i="28"/>
  <c r="P76" i="28"/>
  <c r="V57" i="28"/>
  <c r="T57" i="28"/>
  <c r="R57" i="28"/>
  <c r="P57" i="28"/>
  <c r="W56" i="28"/>
  <c r="V56" i="28"/>
  <c r="U56" i="28"/>
  <c r="T56" i="28"/>
  <c r="S56" i="28"/>
  <c r="R56" i="28"/>
  <c r="Q56" i="28"/>
  <c r="P56" i="28"/>
  <c r="W55" i="28"/>
  <c r="V55" i="28"/>
  <c r="U55" i="28"/>
  <c r="T55" i="28"/>
  <c r="S55" i="28"/>
  <c r="R55" i="28"/>
  <c r="Q55" i="28"/>
  <c r="P55" i="28"/>
  <c r="W54" i="28"/>
  <c r="V54" i="28"/>
  <c r="U54" i="28"/>
  <c r="T54" i="28"/>
  <c r="S54" i="28"/>
  <c r="R54" i="28"/>
  <c r="Q54" i="28"/>
  <c r="P54" i="28"/>
  <c r="W53" i="28"/>
  <c r="V53" i="28"/>
  <c r="U53" i="28"/>
  <c r="T53" i="28"/>
  <c r="S53" i="28"/>
  <c r="R53" i="28"/>
  <c r="Q53" i="28"/>
  <c r="P53" i="28"/>
  <c r="W52" i="28"/>
  <c r="V52" i="28"/>
  <c r="U52" i="28"/>
  <c r="T52" i="28"/>
  <c r="S52" i="28"/>
  <c r="R52" i="28"/>
  <c r="Q52" i="28"/>
  <c r="P52" i="28"/>
  <c r="V45" i="28"/>
  <c r="T45" i="28"/>
  <c r="R45" i="28"/>
  <c r="P45" i="28"/>
  <c r="W44" i="28"/>
  <c r="V44" i="28"/>
  <c r="U44" i="28"/>
  <c r="T44" i="28"/>
  <c r="S44" i="28"/>
  <c r="R44" i="28"/>
  <c r="Q44" i="28"/>
  <c r="P44" i="28"/>
  <c r="W43" i="28"/>
  <c r="V43" i="28"/>
  <c r="U43" i="28"/>
  <c r="T43" i="28"/>
  <c r="S43" i="28"/>
  <c r="R43" i="28"/>
  <c r="Q43" i="28"/>
  <c r="P43" i="28"/>
  <c r="W42" i="28"/>
  <c r="V42" i="28"/>
  <c r="U42" i="28"/>
  <c r="T42" i="28"/>
  <c r="S42" i="28"/>
  <c r="R42" i="28"/>
  <c r="Q42" i="28"/>
  <c r="P42" i="28"/>
  <c r="W41" i="28"/>
  <c r="V41" i="28"/>
  <c r="U41" i="28"/>
  <c r="T41" i="28"/>
  <c r="S41" i="28"/>
  <c r="R41" i="28"/>
  <c r="Q41" i="28"/>
  <c r="P41" i="28"/>
  <c r="W40" i="28"/>
  <c r="V40" i="28"/>
  <c r="U40" i="28"/>
  <c r="T40" i="28"/>
  <c r="S40" i="28"/>
  <c r="R40" i="28"/>
  <c r="Q40" i="28"/>
  <c r="P40" i="28"/>
  <c r="V21" i="28"/>
  <c r="T21" i="28"/>
  <c r="R21" i="28"/>
  <c r="P21" i="28"/>
  <c r="W20" i="28"/>
  <c r="V20" i="28"/>
  <c r="U20" i="28"/>
  <c r="T20" i="28"/>
  <c r="S20" i="28"/>
  <c r="R20" i="28"/>
  <c r="Q20" i="28"/>
  <c r="P20" i="28"/>
  <c r="W19" i="28"/>
  <c r="V19" i="28"/>
  <c r="U19" i="28"/>
  <c r="T19" i="28"/>
  <c r="S19" i="28"/>
  <c r="R19" i="28"/>
  <c r="Q19" i="28"/>
  <c r="P19" i="28"/>
  <c r="W18" i="28"/>
  <c r="V18" i="28"/>
  <c r="U18" i="28"/>
  <c r="T18" i="28"/>
  <c r="S18" i="28"/>
  <c r="R18" i="28"/>
  <c r="Q18" i="28"/>
  <c r="P18" i="28"/>
  <c r="W17" i="28"/>
  <c r="V17" i="28"/>
  <c r="U17" i="28"/>
  <c r="T17" i="28"/>
  <c r="S17" i="28"/>
  <c r="R17" i="28"/>
  <c r="Q17" i="28"/>
  <c r="P17" i="28"/>
  <c r="W16" i="28"/>
  <c r="V16" i="28"/>
  <c r="U16" i="28"/>
  <c r="T16" i="28"/>
  <c r="S16" i="28"/>
  <c r="R16" i="28"/>
  <c r="Q16" i="28"/>
  <c r="P16" i="28"/>
  <c r="V9" i="28"/>
  <c r="T9" i="28"/>
  <c r="R9" i="28"/>
  <c r="P9" i="28"/>
  <c r="W8" i="28"/>
  <c r="V8" i="28"/>
  <c r="U8" i="28"/>
  <c r="T8" i="28"/>
  <c r="S8" i="28"/>
  <c r="R8" i="28"/>
  <c r="Q8" i="28"/>
  <c r="P8" i="28"/>
  <c r="W7" i="28"/>
  <c r="V7" i="28"/>
  <c r="U7" i="28"/>
  <c r="T7" i="28"/>
  <c r="S7" i="28"/>
  <c r="R7" i="28"/>
  <c r="Q7" i="28"/>
  <c r="P7" i="28"/>
  <c r="W6" i="28"/>
  <c r="V6" i="28"/>
  <c r="U6" i="28"/>
  <c r="T6" i="28"/>
  <c r="S6" i="28"/>
  <c r="R6" i="28"/>
  <c r="Q6" i="28"/>
  <c r="P6" i="28"/>
  <c r="W5" i="28"/>
  <c r="V5" i="28"/>
  <c r="U5" i="28"/>
  <c r="T5" i="28"/>
  <c r="S5" i="28"/>
  <c r="R5" i="28"/>
  <c r="Q5" i="28"/>
  <c r="P5" i="28"/>
  <c r="W4" i="28"/>
  <c r="V4" i="28"/>
  <c r="U4" i="28"/>
  <c r="T4" i="28"/>
  <c r="S4" i="28"/>
  <c r="R4" i="28"/>
  <c r="Q4" i="28"/>
  <c r="P4" i="28"/>
  <c r="V165" i="27"/>
  <c r="T165" i="27"/>
  <c r="R165" i="27"/>
  <c r="P165" i="27"/>
  <c r="W164" i="27"/>
  <c r="V164" i="27"/>
  <c r="U164" i="27"/>
  <c r="T164" i="27"/>
  <c r="S164" i="27"/>
  <c r="R164" i="27"/>
  <c r="Q164" i="27"/>
  <c r="P164" i="27"/>
  <c r="W163" i="27"/>
  <c r="V163" i="27"/>
  <c r="U163" i="27"/>
  <c r="T163" i="27"/>
  <c r="S163" i="27"/>
  <c r="R163" i="27"/>
  <c r="Q163" i="27"/>
  <c r="P163" i="27"/>
  <c r="W162" i="27"/>
  <c r="V162" i="27"/>
  <c r="U162" i="27"/>
  <c r="T162" i="27"/>
  <c r="S162" i="27"/>
  <c r="R162" i="27"/>
  <c r="Q162" i="27"/>
  <c r="P162" i="27"/>
  <c r="W161" i="27"/>
  <c r="V161" i="27"/>
  <c r="U161" i="27"/>
  <c r="T161" i="27"/>
  <c r="S161" i="27"/>
  <c r="R161" i="27"/>
  <c r="Q161" i="27"/>
  <c r="P161" i="27"/>
  <c r="W160" i="27"/>
  <c r="V160" i="27"/>
  <c r="U160" i="27"/>
  <c r="T160" i="27"/>
  <c r="S160" i="27"/>
  <c r="R160" i="27"/>
  <c r="Q160" i="27"/>
  <c r="P160" i="27"/>
  <c r="V153" i="27"/>
  <c r="T153" i="27"/>
  <c r="R153" i="27"/>
  <c r="P153" i="27"/>
  <c r="W152" i="27"/>
  <c r="V152" i="27"/>
  <c r="U152" i="27"/>
  <c r="T152" i="27"/>
  <c r="S152" i="27"/>
  <c r="R152" i="27"/>
  <c r="Q152" i="27"/>
  <c r="P152" i="27"/>
  <c r="W151" i="27"/>
  <c r="V151" i="27"/>
  <c r="U151" i="27"/>
  <c r="T151" i="27"/>
  <c r="S151" i="27"/>
  <c r="R151" i="27"/>
  <c r="Q151" i="27"/>
  <c r="P151" i="27"/>
  <c r="W150" i="27"/>
  <c r="V150" i="27"/>
  <c r="U150" i="27"/>
  <c r="T150" i="27"/>
  <c r="S150" i="27"/>
  <c r="R150" i="27"/>
  <c r="Q150" i="27"/>
  <c r="P150" i="27"/>
  <c r="W149" i="27"/>
  <c r="V149" i="27"/>
  <c r="U149" i="27"/>
  <c r="T149" i="27"/>
  <c r="S149" i="27"/>
  <c r="R149" i="27"/>
  <c r="Q149" i="27"/>
  <c r="P149" i="27"/>
  <c r="W148" i="27"/>
  <c r="V148" i="27"/>
  <c r="U148" i="27"/>
  <c r="T148" i="27"/>
  <c r="S148" i="27"/>
  <c r="R148" i="27"/>
  <c r="Q148" i="27"/>
  <c r="P148" i="27"/>
  <c r="V129" i="27"/>
  <c r="T129" i="27"/>
  <c r="R129" i="27"/>
  <c r="P129" i="27"/>
  <c r="W128" i="27"/>
  <c r="V128" i="27"/>
  <c r="U128" i="27"/>
  <c r="T128" i="27"/>
  <c r="S128" i="27"/>
  <c r="R128" i="27"/>
  <c r="Q128" i="27"/>
  <c r="P128" i="27"/>
  <c r="W127" i="27"/>
  <c r="V127" i="27"/>
  <c r="U127" i="27"/>
  <c r="T127" i="27"/>
  <c r="S127" i="27"/>
  <c r="R127" i="27"/>
  <c r="Q127" i="27"/>
  <c r="P127" i="27"/>
  <c r="W126" i="27"/>
  <c r="V126" i="27"/>
  <c r="U126" i="27"/>
  <c r="T126" i="27"/>
  <c r="S126" i="27"/>
  <c r="R126" i="27"/>
  <c r="Q126" i="27"/>
  <c r="P126" i="27"/>
  <c r="W125" i="27"/>
  <c r="V125" i="27"/>
  <c r="U125" i="27"/>
  <c r="T125" i="27"/>
  <c r="S125" i="27"/>
  <c r="R125" i="27"/>
  <c r="Q125" i="27"/>
  <c r="P125" i="27"/>
  <c r="W124" i="27"/>
  <c r="V124" i="27"/>
  <c r="U124" i="27"/>
  <c r="T124" i="27"/>
  <c r="S124" i="27"/>
  <c r="R124" i="27"/>
  <c r="Q124" i="27"/>
  <c r="P124" i="27"/>
  <c r="V117" i="27"/>
  <c r="T117" i="27"/>
  <c r="R117" i="27"/>
  <c r="P117" i="27"/>
  <c r="W116" i="27"/>
  <c r="V116" i="27"/>
  <c r="U116" i="27"/>
  <c r="T116" i="27"/>
  <c r="S116" i="27"/>
  <c r="R116" i="27"/>
  <c r="Q116" i="27"/>
  <c r="P116" i="27"/>
  <c r="W115" i="27"/>
  <c r="V115" i="27"/>
  <c r="U115" i="27"/>
  <c r="T115" i="27"/>
  <c r="S115" i="27"/>
  <c r="R115" i="27"/>
  <c r="Q115" i="27"/>
  <c r="P115" i="27"/>
  <c r="W114" i="27"/>
  <c r="V114" i="27"/>
  <c r="U114" i="27"/>
  <c r="T114" i="27"/>
  <c r="S114" i="27"/>
  <c r="R114" i="27"/>
  <c r="Q114" i="27"/>
  <c r="P114" i="27"/>
  <c r="W113" i="27"/>
  <c r="V113" i="27"/>
  <c r="U113" i="27"/>
  <c r="T113" i="27"/>
  <c r="S113" i="27"/>
  <c r="R113" i="27"/>
  <c r="Q113" i="27"/>
  <c r="P113" i="27"/>
  <c r="W112" i="27"/>
  <c r="V112" i="27"/>
  <c r="U112" i="27"/>
  <c r="T112" i="27"/>
  <c r="S112" i="27"/>
  <c r="R112" i="27"/>
  <c r="Q112" i="27"/>
  <c r="P112" i="27"/>
  <c r="V93" i="27"/>
  <c r="T93" i="27"/>
  <c r="R93" i="27"/>
  <c r="P93" i="27"/>
  <c r="W92" i="27"/>
  <c r="V92" i="27"/>
  <c r="U92" i="27"/>
  <c r="T92" i="27"/>
  <c r="S92" i="27"/>
  <c r="R92" i="27"/>
  <c r="Q92" i="27"/>
  <c r="P92" i="27"/>
  <c r="W91" i="27"/>
  <c r="V91" i="27"/>
  <c r="U91" i="27"/>
  <c r="T91" i="27"/>
  <c r="S91" i="27"/>
  <c r="R91" i="27"/>
  <c r="Q91" i="27"/>
  <c r="P91" i="27"/>
  <c r="W90" i="27"/>
  <c r="V90" i="27"/>
  <c r="U90" i="27"/>
  <c r="T90" i="27"/>
  <c r="S90" i="27"/>
  <c r="R90" i="27"/>
  <c r="Q90" i="27"/>
  <c r="P90" i="27"/>
  <c r="W89" i="27"/>
  <c r="V89" i="27"/>
  <c r="U89" i="27"/>
  <c r="T89" i="27"/>
  <c r="S89" i="27"/>
  <c r="R89" i="27"/>
  <c r="Q89" i="27"/>
  <c r="P89" i="27"/>
  <c r="W88" i="27"/>
  <c r="V88" i="27"/>
  <c r="U88" i="27"/>
  <c r="T88" i="27"/>
  <c r="S88" i="27"/>
  <c r="R88" i="27"/>
  <c r="Q88" i="27"/>
  <c r="P88" i="27"/>
  <c r="V81" i="27"/>
  <c r="T81" i="27"/>
  <c r="R81" i="27"/>
  <c r="P81" i="27"/>
  <c r="W80" i="27"/>
  <c r="V80" i="27"/>
  <c r="U80" i="27"/>
  <c r="T80" i="27"/>
  <c r="S80" i="27"/>
  <c r="R80" i="27"/>
  <c r="Q80" i="27"/>
  <c r="P80" i="27"/>
  <c r="W79" i="27"/>
  <c r="V79" i="27"/>
  <c r="U79" i="27"/>
  <c r="T79" i="27"/>
  <c r="S79" i="27"/>
  <c r="R79" i="27"/>
  <c r="Q79" i="27"/>
  <c r="P79" i="27"/>
  <c r="W78" i="27"/>
  <c r="V78" i="27"/>
  <c r="U78" i="27"/>
  <c r="T78" i="27"/>
  <c r="S78" i="27"/>
  <c r="R78" i="27"/>
  <c r="Q78" i="27"/>
  <c r="P78" i="27"/>
  <c r="W77" i="27"/>
  <c r="V77" i="27"/>
  <c r="U77" i="27"/>
  <c r="T77" i="27"/>
  <c r="S77" i="27"/>
  <c r="R77" i="27"/>
  <c r="Q77" i="27"/>
  <c r="P77" i="27"/>
  <c r="W76" i="27"/>
  <c r="V76" i="27"/>
  <c r="U76" i="27"/>
  <c r="T76" i="27"/>
  <c r="S76" i="27"/>
  <c r="R76" i="27"/>
  <c r="Q76" i="27"/>
  <c r="P76" i="27"/>
  <c r="V57" i="27"/>
  <c r="T57" i="27"/>
  <c r="R57" i="27"/>
  <c r="P57" i="27"/>
  <c r="W56" i="27"/>
  <c r="V56" i="27"/>
  <c r="U56" i="27"/>
  <c r="T56" i="27"/>
  <c r="S56" i="27"/>
  <c r="R56" i="27"/>
  <c r="Q56" i="27"/>
  <c r="P56" i="27"/>
  <c r="W55" i="27"/>
  <c r="V55" i="27"/>
  <c r="U55" i="27"/>
  <c r="T55" i="27"/>
  <c r="S55" i="27"/>
  <c r="R55" i="27"/>
  <c r="Q55" i="27"/>
  <c r="P55" i="27"/>
  <c r="W54" i="27"/>
  <c r="V54" i="27"/>
  <c r="U54" i="27"/>
  <c r="T54" i="27"/>
  <c r="S54" i="27"/>
  <c r="R54" i="27"/>
  <c r="Q54" i="27"/>
  <c r="P54" i="27"/>
  <c r="W53" i="27"/>
  <c r="V53" i="27"/>
  <c r="U53" i="27"/>
  <c r="T53" i="27"/>
  <c r="S53" i="27"/>
  <c r="R53" i="27"/>
  <c r="Q53" i="27"/>
  <c r="P53" i="27"/>
  <c r="W52" i="27"/>
  <c r="V52" i="27"/>
  <c r="U52" i="27"/>
  <c r="T52" i="27"/>
  <c r="S52" i="27"/>
  <c r="R52" i="27"/>
  <c r="Q52" i="27"/>
  <c r="P52" i="27"/>
  <c r="V45" i="27"/>
  <c r="T45" i="27"/>
  <c r="R45" i="27"/>
  <c r="P45" i="27"/>
  <c r="W44" i="27"/>
  <c r="V44" i="27"/>
  <c r="U44" i="27"/>
  <c r="T44" i="27"/>
  <c r="S44" i="27"/>
  <c r="R44" i="27"/>
  <c r="Q44" i="27"/>
  <c r="P44" i="27"/>
  <c r="W43" i="27"/>
  <c r="V43" i="27"/>
  <c r="U43" i="27"/>
  <c r="T43" i="27"/>
  <c r="S43" i="27"/>
  <c r="R43" i="27"/>
  <c r="Q43" i="27"/>
  <c r="P43" i="27"/>
  <c r="W42" i="27"/>
  <c r="V42" i="27"/>
  <c r="U42" i="27"/>
  <c r="T42" i="27"/>
  <c r="S42" i="27"/>
  <c r="R42" i="27"/>
  <c r="Q42" i="27"/>
  <c r="P42" i="27"/>
  <c r="W41" i="27"/>
  <c r="V41" i="27"/>
  <c r="U41" i="27"/>
  <c r="T41" i="27"/>
  <c r="S41" i="27"/>
  <c r="R41" i="27"/>
  <c r="Q41" i="27"/>
  <c r="P41" i="27"/>
  <c r="W40" i="27"/>
  <c r="V40" i="27"/>
  <c r="U40" i="27"/>
  <c r="T40" i="27"/>
  <c r="S40" i="27"/>
  <c r="R40" i="27"/>
  <c r="Q40" i="27"/>
  <c r="P40" i="27"/>
  <c r="V21" i="27"/>
  <c r="T21" i="27"/>
  <c r="R21" i="27"/>
  <c r="P21" i="27"/>
  <c r="W20" i="27"/>
  <c r="V20" i="27"/>
  <c r="U20" i="27"/>
  <c r="T20" i="27"/>
  <c r="S20" i="27"/>
  <c r="R20" i="27"/>
  <c r="Q20" i="27"/>
  <c r="P20" i="27"/>
  <c r="W19" i="27"/>
  <c r="V19" i="27"/>
  <c r="U19" i="27"/>
  <c r="T19" i="27"/>
  <c r="S19" i="27"/>
  <c r="R19" i="27"/>
  <c r="Q19" i="27"/>
  <c r="P19" i="27"/>
  <c r="W18" i="27"/>
  <c r="V18" i="27"/>
  <c r="U18" i="27"/>
  <c r="T18" i="27"/>
  <c r="S18" i="27"/>
  <c r="R18" i="27"/>
  <c r="Q18" i="27"/>
  <c r="P18" i="27"/>
  <c r="W17" i="27"/>
  <c r="V17" i="27"/>
  <c r="U17" i="27"/>
  <c r="T17" i="27"/>
  <c r="S17" i="27"/>
  <c r="R17" i="27"/>
  <c r="Q17" i="27"/>
  <c r="P17" i="27"/>
  <c r="W16" i="27"/>
  <c r="V16" i="27"/>
  <c r="U16" i="27"/>
  <c r="T16" i="27"/>
  <c r="S16" i="27"/>
  <c r="R16" i="27"/>
  <c r="Q16" i="27"/>
  <c r="P16" i="27"/>
  <c r="V9" i="27"/>
  <c r="T9" i="27"/>
  <c r="R9" i="27"/>
  <c r="P9" i="27"/>
  <c r="W8" i="27"/>
  <c r="V8" i="27"/>
  <c r="U8" i="27"/>
  <c r="T8" i="27"/>
  <c r="S8" i="27"/>
  <c r="R8" i="27"/>
  <c r="Q8" i="27"/>
  <c r="P8" i="27"/>
  <c r="W7" i="27"/>
  <c r="V7" i="27"/>
  <c r="U7" i="27"/>
  <c r="T7" i="27"/>
  <c r="S7" i="27"/>
  <c r="R7" i="27"/>
  <c r="Q7" i="27"/>
  <c r="P7" i="27"/>
  <c r="W6" i="27"/>
  <c r="V6" i="27"/>
  <c r="U6" i="27"/>
  <c r="T6" i="27"/>
  <c r="S6" i="27"/>
  <c r="R6" i="27"/>
  <c r="Q6" i="27"/>
  <c r="P6" i="27"/>
  <c r="W5" i="27"/>
  <c r="V5" i="27"/>
  <c r="U5" i="27"/>
  <c r="T5" i="27"/>
  <c r="S5" i="27"/>
  <c r="R5" i="27"/>
  <c r="Q5" i="27"/>
  <c r="P5" i="27"/>
  <c r="W4" i="27"/>
  <c r="V4" i="27"/>
  <c r="U4" i="27"/>
  <c r="T4" i="27"/>
  <c r="S4" i="27"/>
  <c r="R4" i="27"/>
  <c r="Q4" i="27"/>
  <c r="P4" i="27"/>
  <c r="T237" i="1"/>
  <c r="R237" i="1"/>
  <c r="P237" i="1"/>
  <c r="W236" i="1"/>
  <c r="V236" i="1"/>
  <c r="U236" i="1"/>
  <c r="T236" i="1"/>
  <c r="S236" i="1"/>
  <c r="R236" i="1"/>
  <c r="Q236" i="1"/>
  <c r="P236" i="1"/>
  <c r="W235" i="1"/>
  <c r="V235" i="1"/>
  <c r="U235" i="1"/>
  <c r="T235" i="1"/>
  <c r="S235" i="1"/>
  <c r="R235" i="1"/>
  <c r="Q235" i="1"/>
  <c r="P235" i="1"/>
  <c r="W234" i="1"/>
  <c r="V234" i="1"/>
  <c r="U234" i="1"/>
  <c r="T234" i="1"/>
  <c r="S234" i="1"/>
  <c r="R234" i="1"/>
  <c r="Q234" i="1"/>
  <c r="P234" i="1"/>
  <c r="W233" i="1"/>
  <c r="V233" i="1"/>
  <c r="U233" i="1"/>
  <c r="T233" i="1"/>
  <c r="S233" i="1"/>
  <c r="R233" i="1"/>
  <c r="Q233" i="1"/>
  <c r="P233" i="1"/>
  <c r="W232" i="1"/>
  <c r="W241" i="1" s="1" a="1"/>
  <c r="W241" i="1" s="1"/>
  <c r="V232" i="1"/>
  <c r="U232" i="1"/>
  <c r="U241" i="1" s="1" a="1"/>
  <c r="U241" i="1" s="1"/>
  <c r="T232" i="1"/>
  <c r="T241" i="1" s="1" a="1"/>
  <c r="T241" i="1" s="1"/>
  <c r="S232" i="1"/>
  <c r="S241" i="1" s="1" a="1"/>
  <c r="S241" i="1" s="1"/>
  <c r="R232" i="1"/>
  <c r="R241" i="1" s="1" a="1"/>
  <c r="R241" i="1" s="1"/>
  <c r="Q232" i="1"/>
  <c r="Q241" i="1" s="1" a="1"/>
  <c r="Q241" i="1" s="1"/>
  <c r="P232" i="1"/>
  <c r="P241" i="1" s="1" a="1"/>
  <c r="P241" i="1" s="1"/>
  <c r="V225" i="1"/>
  <c r="T225" i="1"/>
  <c r="R225" i="1"/>
  <c r="P225" i="1"/>
  <c r="W224" i="1"/>
  <c r="V224" i="1"/>
  <c r="U224" i="1"/>
  <c r="T224" i="1"/>
  <c r="S224" i="1"/>
  <c r="R224" i="1"/>
  <c r="Q224" i="1"/>
  <c r="P224" i="1"/>
  <c r="W223" i="1"/>
  <c r="V223" i="1"/>
  <c r="U223" i="1"/>
  <c r="T223" i="1"/>
  <c r="S223" i="1"/>
  <c r="R223" i="1"/>
  <c r="Q223" i="1"/>
  <c r="P223" i="1"/>
  <c r="W222" i="1"/>
  <c r="V222" i="1"/>
  <c r="U222" i="1"/>
  <c r="T222" i="1"/>
  <c r="S222" i="1"/>
  <c r="R222" i="1"/>
  <c r="Q222" i="1"/>
  <c r="P222" i="1"/>
  <c r="W221" i="1"/>
  <c r="V221" i="1"/>
  <c r="U221" i="1"/>
  <c r="T221" i="1"/>
  <c r="S221" i="1"/>
  <c r="R221" i="1"/>
  <c r="Q221" i="1"/>
  <c r="P221" i="1"/>
  <c r="W220" i="1"/>
  <c r="V220" i="1"/>
  <c r="U220" i="1"/>
  <c r="T220" i="1"/>
  <c r="S220" i="1"/>
  <c r="R220" i="1"/>
  <c r="Q220" i="1"/>
  <c r="P220" i="1"/>
  <c r="V201" i="1"/>
  <c r="T201" i="1"/>
  <c r="R201" i="1"/>
  <c r="P201" i="1"/>
  <c r="W200" i="1"/>
  <c r="V200" i="1"/>
  <c r="U200" i="1"/>
  <c r="T200" i="1"/>
  <c r="S200" i="1"/>
  <c r="R200" i="1"/>
  <c r="Q200" i="1"/>
  <c r="P200" i="1"/>
  <c r="W199" i="1"/>
  <c r="V199" i="1"/>
  <c r="U199" i="1"/>
  <c r="T199" i="1"/>
  <c r="S199" i="1"/>
  <c r="R199" i="1"/>
  <c r="Q199" i="1"/>
  <c r="P199" i="1"/>
  <c r="W198" i="1"/>
  <c r="V198" i="1"/>
  <c r="U198" i="1"/>
  <c r="T198" i="1"/>
  <c r="S198" i="1"/>
  <c r="R198" i="1"/>
  <c r="Q198" i="1"/>
  <c r="P198" i="1"/>
  <c r="W197" i="1"/>
  <c r="V197" i="1"/>
  <c r="U197" i="1"/>
  <c r="T197" i="1"/>
  <c r="S197" i="1"/>
  <c r="R197" i="1"/>
  <c r="Q197" i="1"/>
  <c r="P197" i="1"/>
  <c r="W196" i="1"/>
  <c r="W205" i="1" s="1" a="1"/>
  <c r="W205" i="1" s="1"/>
  <c r="V196" i="1"/>
  <c r="V205" i="1" s="1" a="1"/>
  <c r="V205" i="1" s="1"/>
  <c r="U196" i="1"/>
  <c r="U205" i="1" s="1" a="1"/>
  <c r="U205" i="1" s="1"/>
  <c r="T196" i="1"/>
  <c r="T205" i="1" s="1" a="1"/>
  <c r="T205" i="1" s="1"/>
  <c r="S196" i="1"/>
  <c r="S205" i="1" s="1" a="1"/>
  <c r="S205" i="1" s="1"/>
  <c r="R196" i="1"/>
  <c r="R205" i="1" s="1" a="1"/>
  <c r="R205" i="1" s="1"/>
  <c r="Q196" i="1"/>
  <c r="Q205" i="1" s="1" a="1"/>
  <c r="Q205" i="1" s="1"/>
  <c r="P196" i="1"/>
  <c r="P205" i="1" s="1" a="1"/>
  <c r="P205" i="1" s="1"/>
  <c r="V189" i="1"/>
  <c r="T189" i="1"/>
  <c r="R189" i="1"/>
  <c r="P189" i="1"/>
  <c r="W188" i="1"/>
  <c r="V188" i="1"/>
  <c r="U188" i="1"/>
  <c r="T188" i="1"/>
  <c r="S188" i="1"/>
  <c r="R188" i="1"/>
  <c r="Q188" i="1"/>
  <c r="P188" i="1"/>
  <c r="W187" i="1"/>
  <c r="V187" i="1"/>
  <c r="U187" i="1"/>
  <c r="T187" i="1"/>
  <c r="S187" i="1"/>
  <c r="R187" i="1"/>
  <c r="Q187" i="1"/>
  <c r="P187" i="1"/>
  <c r="W186" i="1"/>
  <c r="V186" i="1"/>
  <c r="U186" i="1"/>
  <c r="T186" i="1"/>
  <c r="S186" i="1"/>
  <c r="R186" i="1"/>
  <c r="Q186" i="1"/>
  <c r="P186" i="1"/>
  <c r="W185" i="1"/>
  <c r="V185" i="1"/>
  <c r="U185" i="1"/>
  <c r="T185" i="1"/>
  <c r="S185" i="1"/>
  <c r="R185" i="1"/>
  <c r="Q185" i="1"/>
  <c r="P185" i="1"/>
  <c r="W184" i="1"/>
  <c r="V184" i="1"/>
  <c r="U184" i="1"/>
  <c r="T184" i="1"/>
  <c r="S184" i="1"/>
  <c r="R184" i="1"/>
  <c r="Q184" i="1"/>
  <c r="P184" i="1"/>
  <c r="V165" i="1"/>
  <c r="T165" i="1"/>
  <c r="R165" i="1"/>
  <c r="P165" i="1"/>
  <c r="W164" i="1"/>
  <c r="V164" i="1"/>
  <c r="U164" i="1"/>
  <c r="T164" i="1"/>
  <c r="S164" i="1"/>
  <c r="R164" i="1"/>
  <c r="Q164" i="1"/>
  <c r="P164" i="1"/>
  <c r="W163" i="1"/>
  <c r="V163" i="1"/>
  <c r="U163" i="1"/>
  <c r="T163" i="1"/>
  <c r="S163" i="1"/>
  <c r="R163" i="1"/>
  <c r="Q163" i="1"/>
  <c r="P163" i="1"/>
  <c r="W162" i="1"/>
  <c r="V162" i="1"/>
  <c r="U162" i="1"/>
  <c r="T162" i="1"/>
  <c r="S162" i="1"/>
  <c r="R162" i="1"/>
  <c r="Q162" i="1"/>
  <c r="P162" i="1"/>
  <c r="W161" i="1"/>
  <c r="V161" i="1"/>
  <c r="U161" i="1"/>
  <c r="T161" i="1"/>
  <c r="S161" i="1"/>
  <c r="R161" i="1"/>
  <c r="Q161" i="1"/>
  <c r="P161" i="1"/>
  <c r="W160" i="1"/>
  <c r="W169" i="1" s="1" a="1"/>
  <c r="W169" i="1" s="1"/>
  <c r="V160" i="1"/>
  <c r="V169" i="1" s="1" a="1"/>
  <c r="V169" i="1" s="1"/>
  <c r="U160" i="1"/>
  <c r="U169" i="1" s="1" a="1"/>
  <c r="U169" i="1" s="1"/>
  <c r="T160" i="1"/>
  <c r="T169" i="1" s="1" a="1"/>
  <c r="T169" i="1" s="1"/>
  <c r="S160" i="1"/>
  <c r="S169" i="1" s="1" a="1"/>
  <c r="S169" i="1" s="1"/>
  <c r="R160" i="1"/>
  <c r="R169" i="1" s="1" a="1"/>
  <c r="R169" i="1" s="1"/>
  <c r="Q160" i="1"/>
  <c r="Q169" i="1" s="1" a="1"/>
  <c r="Q169" i="1" s="1"/>
  <c r="P160" i="1"/>
  <c r="P169" i="1" s="1" a="1"/>
  <c r="P169" i="1" s="1"/>
  <c r="V153" i="1"/>
  <c r="T153" i="1"/>
  <c r="R153" i="1"/>
  <c r="P153" i="1"/>
  <c r="W152" i="1"/>
  <c r="V152" i="1"/>
  <c r="U152" i="1"/>
  <c r="T152" i="1"/>
  <c r="S152" i="1"/>
  <c r="R152" i="1"/>
  <c r="Q152" i="1"/>
  <c r="P152" i="1"/>
  <c r="W151" i="1"/>
  <c r="V151" i="1"/>
  <c r="U151" i="1"/>
  <c r="T151" i="1"/>
  <c r="S151" i="1"/>
  <c r="R151" i="1"/>
  <c r="Q151" i="1"/>
  <c r="P151" i="1"/>
  <c r="W150" i="1"/>
  <c r="V150" i="1"/>
  <c r="U150" i="1"/>
  <c r="T150" i="1"/>
  <c r="S150" i="1"/>
  <c r="R150" i="1"/>
  <c r="Q150" i="1"/>
  <c r="P150" i="1"/>
  <c r="W149" i="1"/>
  <c r="V149" i="1"/>
  <c r="U149" i="1"/>
  <c r="T149" i="1"/>
  <c r="S149" i="1"/>
  <c r="R149" i="1"/>
  <c r="Q149" i="1"/>
  <c r="P149" i="1"/>
  <c r="W148" i="1"/>
  <c r="V148" i="1"/>
  <c r="U148" i="1"/>
  <c r="T148" i="1"/>
  <c r="S148" i="1"/>
  <c r="R148" i="1"/>
  <c r="Q148" i="1"/>
  <c r="P148" i="1"/>
  <c r="V129" i="1"/>
  <c r="T129" i="1"/>
  <c r="R129" i="1"/>
  <c r="P129" i="1"/>
  <c r="W128" i="1"/>
  <c r="V128" i="1"/>
  <c r="U128" i="1"/>
  <c r="T128" i="1"/>
  <c r="S128" i="1"/>
  <c r="R128" i="1"/>
  <c r="Q128" i="1"/>
  <c r="P128" i="1"/>
  <c r="W127" i="1"/>
  <c r="V127" i="1"/>
  <c r="U127" i="1"/>
  <c r="T127" i="1"/>
  <c r="S127" i="1"/>
  <c r="R127" i="1"/>
  <c r="Q127" i="1"/>
  <c r="P127" i="1"/>
  <c r="W126" i="1"/>
  <c r="V126" i="1"/>
  <c r="U126" i="1"/>
  <c r="T126" i="1"/>
  <c r="S126" i="1"/>
  <c r="R126" i="1"/>
  <c r="Q126" i="1"/>
  <c r="P126" i="1"/>
  <c r="W125" i="1"/>
  <c r="V125" i="1"/>
  <c r="U125" i="1"/>
  <c r="T125" i="1"/>
  <c r="S125" i="1"/>
  <c r="R125" i="1"/>
  <c r="Q125" i="1"/>
  <c r="P125" i="1"/>
  <c r="W124" i="1"/>
  <c r="W133" i="1" s="1" a="1"/>
  <c r="W133" i="1" s="1"/>
  <c r="V124" i="1"/>
  <c r="V133" i="1" s="1" a="1"/>
  <c r="V133" i="1" s="1"/>
  <c r="U124" i="1"/>
  <c r="U133" i="1" s="1" a="1"/>
  <c r="U133" i="1" s="1"/>
  <c r="T124" i="1"/>
  <c r="T133" i="1" s="1" a="1"/>
  <c r="T133" i="1" s="1"/>
  <c r="S124" i="1"/>
  <c r="S133" i="1" s="1" a="1"/>
  <c r="S133" i="1" s="1"/>
  <c r="R124" i="1"/>
  <c r="R133" i="1" s="1" a="1"/>
  <c r="R133" i="1" s="1"/>
  <c r="Q124" i="1"/>
  <c r="Q133" i="1" s="1" a="1"/>
  <c r="Q133" i="1" s="1"/>
  <c r="P124" i="1"/>
  <c r="P133" i="1" s="1" a="1"/>
  <c r="P133" i="1" s="1"/>
  <c r="V117" i="1"/>
  <c r="T117" i="1"/>
  <c r="R117" i="1"/>
  <c r="P117" i="1"/>
  <c r="W116" i="1"/>
  <c r="V116" i="1"/>
  <c r="U116" i="1"/>
  <c r="T116" i="1"/>
  <c r="S116" i="1"/>
  <c r="R116" i="1"/>
  <c r="Q116" i="1"/>
  <c r="P116" i="1"/>
  <c r="W115" i="1"/>
  <c r="V115" i="1"/>
  <c r="U115" i="1"/>
  <c r="T115" i="1"/>
  <c r="S115" i="1"/>
  <c r="R115" i="1"/>
  <c r="Q115" i="1"/>
  <c r="P115" i="1"/>
  <c r="W114" i="1"/>
  <c r="V114" i="1"/>
  <c r="U114" i="1"/>
  <c r="T114" i="1"/>
  <c r="S114" i="1"/>
  <c r="R114" i="1"/>
  <c r="Q114" i="1"/>
  <c r="P114" i="1"/>
  <c r="W113" i="1"/>
  <c r="V113" i="1"/>
  <c r="U113" i="1"/>
  <c r="T113" i="1"/>
  <c r="S113" i="1"/>
  <c r="R113" i="1"/>
  <c r="Q113" i="1"/>
  <c r="P113" i="1"/>
  <c r="W112" i="1"/>
  <c r="V112" i="1"/>
  <c r="U112" i="1"/>
  <c r="T112" i="1"/>
  <c r="S112" i="1"/>
  <c r="R112" i="1"/>
  <c r="Q112" i="1"/>
  <c r="P112" i="1"/>
  <c r="V93" i="1"/>
  <c r="T93" i="1"/>
  <c r="R93" i="1"/>
  <c r="P93" i="1"/>
  <c r="W92" i="1"/>
  <c r="V92" i="1"/>
  <c r="U92" i="1"/>
  <c r="T92" i="1"/>
  <c r="S92" i="1"/>
  <c r="R92" i="1"/>
  <c r="Q92" i="1"/>
  <c r="P92" i="1"/>
  <c r="W91" i="1"/>
  <c r="V91" i="1"/>
  <c r="U91" i="1"/>
  <c r="T91" i="1"/>
  <c r="S91" i="1"/>
  <c r="R91" i="1"/>
  <c r="Q91" i="1"/>
  <c r="P91" i="1"/>
  <c r="W90" i="1"/>
  <c r="V90" i="1"/>
  <c r="U90" i="1"/>
  <c r="T90" i="1"/>
  <c r="S90" i="1"/>
  <c r="R90" i="1"/>
  <c r="Q90" i="1"/>
  <c r="P90" i="1"/>
  <c r="W89" i="1"/>
  <c r="V89" i="1"/>
  <c r="U89" i="1"/>
  <c r="T89" i="1"/>
  <c r="S89" i="1"/>
  <c r="R89" i="1"/>
  <c r="Q89" i="1"/>
  <c r="P89" i="1"/>
  <c r="W88" i="1"/>
  <c r="W97" i="1" s="1" a="1"/>
  <c r="W97" i="1" s="1"/>
  <c r="V88" i="1"/>
  <c r="V97" i="1" s="1" a="1"/>
  <c r="V97" i="1" s="1"/>
  <c r="U88" i="1"/>
  <c r="U97" i="1" s="1" a="1"/>
  <c r="U97" i="1" s="1"/>
  <c r="T88" i="1"/>
  <c r="T97" i="1" s="1" a="1"/>
  <c r="T97" i="1" s="1"/>
  <c r="S88" i="1"/>
  <c r="S97" i="1" s="1" a="1"/>
  <c r="S97" i="1" s="1"/>
  <c r="R88" i="1"/>
  <c r="R97" i="1" s="1" a="1"/>
  <c r="R97" i="1" s="1"/>
  <c r="Q88" i="1"/>
  <c r="Q97" i="1" s="1" a="1"/>
  <c r="Q97" i="1" s="1"/>
  <c r="P88" i="1"/>
  <c r="P97" i="1" s="1" a="1"/>
  <c r="P97" i="1" s="1"/>
  <c r="V81" i="1"/>
  <c r="T81" i="1"/>
  <c r="R81" i="1"/>
  <c r="P81" i="1"/>
  <c r="W80" i="1"/>
  <c r="V80" i="1"/>
  <c r="U80" i="1"/>
  <c r="T80" i="1"/>
  <c r="S80" i="1"/>
  <c r="R80" i="1"/>
  <c r="Q80" i="1"/>
  <c r="P80" i="1"/>
  <c r="W79" i="1"/>
  <c r="V79" i="1"/>
  <c r="U79" i="1"/>
  <c r="T79" i="1"/>
  <c r="S79" i="1"/>
  <c r="R79" i="1"/>
  <c r="Q79" i="1"/>
  <c r="P79" i="1"/>
  <c r="W78" i="1"/>
  <c r="V78" i="1"/>
  <c r="U78" i="1"/>
  <c r="T78" i="1"/>
  <c r="S78" i="1"/>
  <c r="R78" i="1"/>
  <c r="Q78" i="1"/>
  <c r="P78" i="1"/>
  <c r="W77" i="1"/>
  <c r="V77" i="1"/>
  <c r="U77" i="1"/>
  <c r="T77" i="1"/>
  <c r="S77" i="1"/>
  <c r="R77" i="1"/>
  <c r="Q77" i="1"/>
  <c r="P77" i="1"/>
  <c r="W76" i="1"/>
  <c r="V76" i="1"/>
  <c r="U76" i="1"/>
  <c r="T76" i="1"/>
  <c r="S76" i="1"/>
  <c r="R76" i="1"/>
  <c r="Q76" i="1"/>
  <c r="P76" i="1"/>
  <c r="V57" i="1"/>
  <c r="T57" i="1"/>
  <c r="R57" i="1"/>
  <c r="P57" i="1"/>
  <c r="W56" i="1"/>
  <c r="V56" i="1"/>
  <c r="U56" i="1"/>
  <c r="T56" i="1"/>
  <c r="S56" i="1"/>
  <c r="R56" i="1"/>
  <c r="Q56" i="1"/>
  <c r="P56" i="1"/>
  <c r="W55" i="1"/>
  <c r="V55" i="1"/>
  <c r="U55" i="1"/>
  <c r="T55" i="1"/>
  <c r="S55" i="1"/>
  <c r="R55" i="1"/>
  <c r="Q55" i="1"/>
  <c r="P55" i="1"/>
  <c r="W54" i="1"/>
  <c r="V54" i="1"/>
  <c r="U54" i="1"/>
  <c r="T54" i="1"/>
  <c r="S54" i="1"/>
  <c r="R54" i="1"/>
  <c r="Q54" i="1"/>
  <c r="P54" i="1"/>
  <c r="W53" i="1"/>
  <c r="V53" i="1"/>
  <c r="U53" i="1"/>
  <c r="T53" i="1"/>
  <c r="S53" i="1"/>
  <c r="R53" i="1"/>
  <c r="Q53" i="1"/>
  <c r="P53" i="1"/>
  <c r="W52" i="1"/>
  <c r="W61" i="1" s="1" a="1"/>
  <c r="W61" i="1" s="1"/>
  <c r="V52" i="1"/>
  <c r="V61" i="1" s="1" a="1"/>
  <c r="V61" i="1" s="1"/>
  <c r="U52" i="1"/>
  <c r="U61" i="1" s="1" a="1"/>
  <c r="U61" i="1" s="1"/>
  <c r="T52" i="1"/>
  <c r="T61" i="1" s="1" a="1"/>
  <c r="T61" i="1" s="1"/>
  <c r="S52" i="1"/>
  <c r="S61" i="1" s="1" a="1"/>
  <c r="S61" i="1" s="1"/>
  <c r="R52" i="1"/>
  <c r="R61" i="1" s="1" a="1"/>
  <c r="R61" i="1" s="1"/>
  <c r="Q52" i="1"/>
  <c r="Q61" i="1" s="1" a="1"/>
  <c r="Q61" i="1" s="1"/>
  <c r="P52" i="1"/>
  <c r="P61" i="1" s="1" a="1"/>
  <c r="P61" i="1" s="1"/>
  <c r="V45" i="1"/>
  <c r="T45" i="1"/>
  <c r="R45" i="1"/>
  <c r="P45" i="1"/>
  <c r="W44" i="1"/>
  <c r="V44" i="1"/>
  <c r="U44" i="1"/>
  <c r="T44" i="1"/>
  <c r="S44" i="1"/>
  <c r="R44" i="1"/>
  <c r="Q44" i="1"/>
  <c r="P44" i="1"/>
  <c r="W43" i="1"/>
  <c r="V43" i="1"/>
  <c r="U43" i="1"/>
  <c r="T43" i="1"/>
  <c r="S43" i="1"/>
  <c r="R43" i="1"/>
  <c r="Q43" i="1"/>
  <c r="P43" i="1"/>
  <c r="W42" i="1"/>
  <c r="V42" i="1"/>
  <c r="U42" i="1"/>
  <c r="T42" i="1"/>
  <c r="S42" i="1"/>
  <c r="R42" i="1"/>
  <c r="Q42" i="1"/>
  <c r="P42" i="1"/>
  <c r="W41" i="1"/>
  <c r="V41" i="1"/>
  <c r="U41" i="1"/>
  <c r="T41" i="1"/>
  <c r="S41" i="1"/>
  <c r="R41" i="1"/>
  <c r="Q41" i="1"/>
  <c r="P41" i="1"/>
  <c r="W40" i="1"/>
  <c r="V40" i="1"/>
  <c r="U40" i="1"/>
  <c r="T40" i="1"/>
  <c r="S40" i="1"/>
  <c r="R40" i="1"/>
  <c r="Q40" i="1"/>
  <c r="P40" i="1"/>
  <c r="V21" i="1"/>
  <c r="T21" i="1"/>
  <c r="R21" i="1"/>
  <c r="P21" i="1"/>
  <c r="W20" i="1"/>
  <c r="V20" i="1"/>
  <c r="U20" i="1"/>
  <c r="T20" i="1"/>
  <c r="S20" i="1"/>
  <c r="R20" i="1"/>
  <c r="Q20" i="1"/>
  <c r="P20" i="1"/>
  <c r="W19" i="1"/>
  <c r="V19" i="1"/>
  <c r="U19" i="1"/>
  <c r="T19" i="1"/>
  <c r="S19" i="1"/>
  <c r="R19" i="1"/>
  <c r="Q19" i="1"/>
  <c r="P19" i="1"/>
  <c r="W18" i="1"/>
  <c r="V18" i="1"/>
  <c r="U18" i="1"/>
  <c r="T18" i="1"/>
  <c r="S18" i="1"/>
  <c r="R18" i="1"/>
  <c r="Q18" i="1"/>
  <c r="P18" i="1"/>
  <c r="W17" i="1"/>
  <c r="V17" i="1"/>
  <c r="U17" i="1"/>
  <c r="T17" i="1"/>
  <c r="S17" i="1"/>
  <c r="R17" i="1"/>
  <c r="Q17" i="1"/>
  <c r="P17" i="1"/>
  <c r="W16" i="1"/>
  <c r="W25" i="1" s="1" a="1"/>
  <c r="W25" i="1" s="1"/>
  <c r="V16" i="1"/>
  <c r="V25" i="1" s="1" a="1"/>
  <c r="V25" i="1" s="1"/>
  <c r="U16" i="1"/>
  <c r="U25" i="1" s="1" a="1"/>
  <c r="U25" i="1" s="1"/>
  <c r="T16" i="1"/>
  <c r="T25" i="1" s="1" a="1"/>
  <c r="T25" i="1" s="1"/>
  <c r="S16" i="1"/>
  <c r="S25" i="1" s="1" a="1"/>
  <c r="S25" i="1" s="1"/>
  <c r="R16" i="1"/>
  <c r="R25" i="1" s="1" a="1"/>
  <c r="R25" i="1" s="1"/>
  <c r="Q16" i="1"/>
  <c r="Q25" i="1" s="1" a="1"/>
  <c r="Q25" i="1" s="1"/>
  <c r="P16" i="1"/>
  <c r="V9" i="1"/>
  <c r="T9" i="1"/>
  <c r="R9" i="1"/>
  <c r="P9" i="1"/>
  <c r="W8" i="1"/>
  <c r="V8" i="1"/>
  <c r="U8" i="1"/>
  <c r="T8" i="1"/>
  <c r="S8" i="1"/>
  <c r="R8" i="1"/>
  <c r="Q8" i="1"/>
  <c r="P8" i="1"/>
  <c r="W7" i="1"/>
  <c r="V7" i="1"/>
  <c r="U7" i="1"/>
  <c r="T7" i="1"/>
  <c r="S7" i="1"/>
  <c r="R7" i="1"/>
  <c r="Q7" i="1"/>
  <c r="P7" i="1"/>
  <c r="W6" i="1"/>
  <c r="V6" i="1"/>
  <c r="U6" i="1"/>
  <c r="T6" i="1"/>
  <c r="S6" i="1"/>
  <c r="R6" i="1"/>
  <c r="Q6" i="1"/>
  <c r="P6" i="1"/>
  <c r="W5" i="1"/>
  <c r="V5" i="1"/>
  <c r="U5" i="1"/>
  <c r="T5" i="1"/>
  <c r="S5" i="1"/>
  <c r="R5" i="1"/>
  <c r="Q5" i="1"/>
  <c r="P5" i="1"/>
  <c r="W4" i="1"/>
  <c r="V4" i="1"/>
  <c r="U4" i="1"/>
  <c r="T4" i="1"/>
  <c r="S4" i="1"/>
  <c r="R4" i="1"/>
  <c r="Q4" i="1"/>
  <c r="P4" i="1"/>
  <c r="K236" i="1"/>
  <c r="K235" i="1"/>
  <c r="K234" i="1"/>
  <c r="K233" i="1"/>
  <c r="K232" i="1"/>
  <c r="K242" i="1" s="1" a="1"/>
  <c r="K242" i="1" s="1"/>
  <c r="K224" i="1"/>
  <c r="K223" i="1"/>
  <c r="K222" i="1"/>
  <c r="K221" i="1"/>
  <c r="K220" i="1"/>
  <c r="K201" i="1"/>
  <c r="K200" i="1"/>
  <c r="K199" i="1"/>
  <c r="K198" i="1"/>
  <c r="K197" i="1"/>
  <c r="K196" i="1"/>
  <c r="K189" i="1"/>
  <c r="K188" i="1"/>
  <c r="K187" i="1"/>
  <c r="K186" i="1"/>
  <c r="K185" i="1"/>
  <c r="K184" i="1"/>
  <c r="K165" i="1"/>
  <c r="K164" i="1"/>
  <c r="K163" i="1"/>
  <c r="K162" i="1"/>
  <c r="K161" i="1"/>
  <c r="K160" i="1"/>
  <c r="K153" i="1"/>
  <c r="K152" i="1"/>
  <c r="K151" i="1"/>
  <c r="K150" i="1"/>
  <c r="K149" i="1"/>
  <c r="K148" i="1"/>
  <c r="K129" i="1"/>
  <c r="K128" i="1"/>
  <c r="K127" i="1"/>
  <c r="K126" i="1"/>
  <c r="K125" i="1"/>
  <c r="K124" i="1"/>
  <c r="K117" i="1"/>
  <c r="K116" i="1"/>
  <c r="K115" i="1"/>
  <c r="K114" i="1"/>
  <c r="K113" i="1"/>
  <c r="K112" i="1"/>
  <c r="K93" i="1"/>
  <c r="K92" i="1"/>
  <c r="K91" i="1"/>
  <c r="K90" i="1"/>
  <c r="K89" i="1"/>
  <c r="K88" i="1"/>
  <c r="K81" i="1"/>
  <c r="K80" i="1"/>
  <c r="K79" i="1"/>
  <c r="K78" i="1"/>
  <c r="K77" i="1"/>
  <c r="K76" i="1"/>
  <c r="K57" i="1"/>
  <c r="K56" i="1"/>
  <c r="K55" i="1"/>
  <c r="K54" i="1"/>
  <c r="K53" i="1"/>
  <c r="K52" i="1"/>
  <c r="K45" i="1"/>
  <c r="K44" i="1"/>
  <c r="K43" i="1"/>
  <c r="K42" i="1"/>
  <c r="K41" i="1"/>
  <c r="K40" i="1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V225" i="35" s="1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E19" i="35"/>
  <c r="F19" i="35"/>
  <c r="G19" i="35"/>
  <c r="E20" i="35"/>
  <c r="F20" i="35"/>
  <c r="G20" i="35"/>
  <c r="E21" i="35"/>
  <c r="F21" i="35"/>
  <c r="G21" i="35"/>
  <c r="E22" i="35"/>
  <c r="F22" i="35"/>
  <c r="G22" i="35"/>
  <c r="E23" i="35"/>
  <c r="F23" i="35"/>
  <c r="G23" i="35"/>
  <c r="E24" i="35"/>
  <c r="F24" i="35"/>
  <c r="G24" i="35"/>
  <c r="E25" i="35"/>
  <c r="F25" i="35"/>
  <c r="G25" i="35"/>
  <c r="E26" i="35"/>
  <c r="F26" i="35"/>
  <c r="G26" i="35"/>
  <c r="E27" i="35"/>
  <c r="F27" i="35"/>
  <c r="G27" i="35"/>
  <c r="E28" i="35"/>
  <c r="F28" i="35"/>
  <c r="G28" i="35"/>
  <c r="E29" i="35"/>
  <c r="F29" i="35"/>
  <c r="G29" i="35"/>
  <c r="E30" i="35"/>
  <c r="F30" i="35"/>
  <c r="G30" i="35"/>
  <c r="E31" i="35"/>
  <c r="F31" i="35"/>
  <c r="G31" i="35"/>
  <c r="E32" i="35"/>
  <c r="F32" i="35"/>
  <c r="G32" i="35"/>
  <c r="E33" i="35"/>
  <c r="F33" i="35"/>
  <c r="G33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19" i="35"/>
  <c r="E4" i="35"/>
  <c r="F4" i="35"/>
  <c r="E5" i="35"/>
  <c r="F5" i="35"/>
  <c r="E6" i="35"/>
  <c r="F6" i="35"/>
  <c r="E7" i="35"/>
  <c r="F7" i="35"/>
  <c r="E8" i="35"/>
  <c r="F8" i="35"/>
  <c r="E9" i="35"/>
  <c r="F9" i="35"/>
  <c r="E10" i="35"/>
  <c r="F10" i="35"/>
  <c r="E11" i="35"/>
  <c r="F11" i="35"/>
  <c r="E12" i="35"/>
  <c r="F12" i="35"/>
  <c r="E13" i="35"/>
  <c r="F13" i="35"/>
  <c r="E14" i="35"/>
  <c r="F14" i="35"/>
  <c r="E15" i="35"/>
  <c r="F15" i="35"/>
  <c r="E16" i="35"/>
  <c r="F16" i="35"/>
  <c r="E17" i="35"/>
  <c r="F17" i="35"/>
  <c r="E18" i="35"/>
  <c r="F18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D4" i="35"/>
  <c r="H249" i="35"/>
  <c r="H248" i="35"/>
  <c r="H247" i="35"/>
  <c r="H246" i="35"/>
  <c r="H245" i="35"/>
  <c r="H244" i="35"/>
  <c r="H243" i="35"/>
  <c r="H242" i="35"/>
  <c r="H241" i="35"/>
  <c r="H240" i="35"/>
  <c r="H239" i="35"/>
  <c r="H238" i="35"/>
  <c r="H237" i="35"/>
  <c r="H236" i="35"/>
  <c r="H235" i="35"/>
  <c r="H234" i="35"/>
  <c r="H233" i="35"/>
  <c r="H232" i="35"/>
  <c r="H231" i="35"/>
  <c r="H230" i="35"/>
  <c r="H229" i="35"/>
  <c r="H228" i="35"/>
  <c r="H227" i="35"/>
  <c r="H226" i="35"/>
  <c r="H225" i="35"/>
  <c r="H224" i="35"/>
  <c r="H223" i="35"/>
  <c r="H222" i="35"/>
  <c r="H221" i="35"/>
  <c r="H220" i="35"/>
  <c r="H213" i="35"/>
  <c r="H212" i="35"/>
  <c r="H211" i="35"/>
  <c r="H210" i="35"/>
  <c r="H209" i="35"/>
  <c r="H208" i="35"/>
  <c r="H207" i="35"/>
  <c r="H206" i="35"/>
  <c r="H205" i="35"/>
  <c r="H204" i="35"/>
  <c r="H203" i="35"/>
  <c r="H202" i="35"/>
  <c r="H201" i="35"/>
  <c r="H200" i="35"/>
  <c r="H199" i="35"/>
  <c r="H198" i="35"/>
  <c r="H197" i="35"/>
  <c r="H196" i="35"/>
  <c r="H195" i="35"/>
  <c r="H194" i="35"/>
  <c r="H193" i="35"/>
  <c r="H192" i="35"/>
  <c r="H191" i="35"/>
  <c r="H190" i="35"/>
  <c r="H189" i="35"/>
  <c r="H188" i="35"/>
  <c r="H187" i="35"/>
  <c r="H186" i="35"/>
  <c r="H185" i="35"/>
  <c r="H184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H165" i="35"/>
  <c r="H164" i="35"/>
  <c r="H163" i="35"/>
  <c r="H162" i="35"/>
  <c r="H161" i="35"/>
  <c r="H160" i="35"/>
  <c r="H159" i="35"/>
  <c r="H158" i="35"/>
  <c r="H157" i="35"/>
  <c r="H156" i="35"/>
  <c r="H155" i="35"/>
  <c r="H154" i="35"/>
  <c r="H153" i="35"/>
  <c r="H152" i="35"/>
  <c r="H151" i="35"/>
  <c r="H150" i="35"/>
  <c r="H149" i="35"/>
  <c r="H148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H7" i="35"/>
  <c r="H6" i="35"/>
  <c r="H5" i="35"/>
  <c r="H4" i="35"/>
  <c r="G33" i="21"/>
  <c r="F33" i="21"/>
  <c r="E33" i="21"/>
  <c r="D33" i="21"/>
  <c r="G32" i="21"/>
  <c r="F32" i="21"/>
  <c r="E32" i="21"/>
  <c r="D32" i="21"/>
  <c r="G31" i="21"/>
  <c r="F31" i="21"/>
  <c r="E31" i="21"/>
  <c r="D31" i="21"/>
  <c r="G30" i="21"/>
  <c r="F30" i="21"/>
  <c r="E30" i="21"/>
  <c r="D30" i="21"/>
  <c r="G29" i="21"/>
  <c r="F29" i="21"/>
  <c r="E29" i="21"/>
  <c r="D29" i="21"/>
  <c r="G28" i="21"/>
  <c r="F28" i="21"/>
  <c r="E28" i="21"/>
  <c r="D28" i="21"/>
  <c r="G27" i="21"/>
  <c r="F27" i="21"/>
  <c r="E27" i="21"/>
  <c r="D27" i="21"/>
  <c r="G26" i="21"/>
  <c r="F26" i="21"/>
  <c r="E26" i="21"/>
  <c r="D26" i="21"/>
  <c r="G25" i="21"/>
  <c r="F25" i="21"/>
  <c r="E25" i="21"/>
  <c r="D25" i="21"/>
  <c r="G24" i="21"/>
  <c r="F24" i="21"/>
  <c r="E24" i="21"/>
  <c r="D24" i="21"/>
  <c r="G23" i="21"/>
  <c r="F23" i="21"/>
  <c r="E23" i="21"/>
  <c r="D23" i="21"/>
  <c r="G22" i="21"/>
  <c r="F22" i="21"/>
  <c r="E22" i="21"/>
  <c r="D22" i="21"/>
  <c r="G21" i="21"/>
  <c r="F21" i="21"/>
  <c r="E21" i="21"/>
  <c r="D21" i="21"/>
  <c r="G20" i="21"/>
  <c r="F20" i="21"/>
  <c r="E20" i="21"/>
  <c r="D20" i="21"/>
  <c r="G19" i="21"/>
  <c r="F19" i="21"/>
  <c r="E19" i="21"/>
  <c r="D19" i="21"/>
  <c r="G18" i="21"/>
  <c r="F18" i="21"/>
  <c r="E18" i="21"/>
  <c r="D18" i="21"/>
  <c r="G17" i="21"/>
  <c r="F17" i="21"/>
  <c r="E17" i="21"/>
  <c r="D17" i="21"/>
  <c r="G16" i="21"/>
  <c r="F16" i="21"/>
  <c r="E16" i="21"/>
  <c r="D16" i="21"/>
  <c r="G15" i="21"/>
  <c r="F15" i="21"/>
  <c r="E15" i="21"/>
  <c r="D15" i="21"/>
  <c r="G14" i="21"/>
  <c r="F14" i="21"/>
  <c r="E14" i="21"/>
  <c r="D14" i="21"/>
  <c r="G13" i="21"/>
  <c r="F13" i="21"/>
  <c r="E13" i="21"/>
  <c r="D13" i="21"/>
  <c r="G12" i="21"/>
  <c r="F12" i="21"/>
  <c r="E12" i="21"/>
  <c r="D12" i="21"/>
  <c r="G11" i="21"/>
  <c r="F11" i="21"/>
  <c r="E11" i="21"/>
  <c r="D11" i="21"/>
  <c r="G10" i="21"/>
  <c r="F10" i="21"/>
  <c r="E10" i="21"/>
  <c r="D10" i="21"/>
  <c r="G9" i="21"/>
  <c r="F9" i="21"/>
  <c r="E9" i="21"/>
  <c r="D9" i="21"/>
  <c r="G8" i="21"/>
  <c r="F8" i="21"/>
  <c r="E8" i="21"/>
  <c r="D8" i="21"/>
  <c r="G7" i="21"/>
  <c r="F7" i="21"/>
  <c r="E7" i="21"/>
  <c r="D7" i="21"/>
  <c r="G6" i="21"/>
  <c r="F6" i="21"/>
  <c r="E6" i="21"/>
  <c r="D6" i="21"/>
  <c r="G5" i="21"/>
  <c r="F5" i="21"/>
  <c r="E5" i="21"/>
  <c r="D5" i="21"/>
  <c r="G4" i="21"/>
  <c r="F4" i="21"/>
  <c r="E4" i="21"/>
  <c r="D4" i="21"/>
  <c r="G69" i="21"/>
  <c r="F69" i="21"/>
  <c r="E69" i="21"/>
  <c r="D69" i="21"/>
  <c r="G68" i="21"/>
  <c r="F68" i="21"/>
  <c r="E68" i="21"/>
  <c r="D68" i="21"/>
  <c r="G67" i="21"/>
  <c r="F67" i="21"/>
  <c r="E67" i="21"/>
  <c r="D67" i="21"/>
  <c r="G66" i="21"/>
  <c r="F66" i="21"/>
  <c r="E66" i="21"/>
  <c r="D66" i="21"/>
  <c r="G65" i="21"/>
  <c r="F65" i="21"/>
  <c r="E65" i="21"/>
  <c r="D65" i="21"/>
  <c r="G64" i="21"/>
  <c r="F64" i="21"/>
  <c r="E64" i="21"/>
  <c r="D64" i="21"/>
  <c r="G63" i="21"/>
  <c r="F63" i="21"/>
  <c r="E63" i="21"/>
  <c r="D63" i="21"/>
  <c r="G62" i="21"/>
  <c r="F62" i="21"/>
  <c r="E62" i="21"/>
  <c r="D62" i="21"/>
  <c r="G61" i="21"/>
  <c r="F61" i="21"/>
  <c r="E61" i="21"/>
  <c r="D61" i="21"/>
  <c r="K44" i="21" s="1"/>
  <c r="G60" i="21"/>
  <c r="F60" i="21"/>
  <c r="E60" i="21"/>
  <c r="D60" i="21"/>
  <c r="G59" i="21"/>
  <c r="F59" i="21"/>
  <c r="E59" i="21"/>
  <c r="D59" i="21"/>
  <c r="G58" i="21"/>
  <c r="F58" i="21"/>
  <c r="E58" i="21"/>
  <c r="D58" i="21"/>
  <c r="G57" i="21"/>
  <c r="F57" i="21"/>
  <c r="E57" i="21"/>
  <c r="D57" i="21"/>
  <c r="G56" i="21"/>
  <c r="F56" i="21"/>
  <c r="E56" i="21"/>
  <c r="D56" i="21"/>
  <c r="G55" i="21"/>
  <c r="F55" i="21"/>
  <c r="E55" i="21"/>
  <c r="D55" i="21"/>
  <c r="G54" i="21"/>
  <c r="F54" i="21"/>
  <c r="E54" i="21"/>
  <c r="D54" i="21"/>
  <c r="G53" i="21"/>
  <c r="F53" i="21"/>
  <c r="E53" i="21"/>
  <c r="D53" i="21"/>
  <c r="N53" i="21" s="1"/>
  <c r="G52" i="21"/>
  <c r="F52" i="21"/>
  <c r="E52" i="21"/>
  <c r="D52" i="21"/>
  <c r="G51" i="21"/>
  <c r="F51" i="21"/>
  <c r="E51" i="21"/>
  <c r="D51" i="21"/>
  <c r="G50" i="21"/>
  <c r="F50" i="21"/>
  <c r="E50" i="21"/>
  <c r="D50" i="21"/>
  <c r="G49" i="21"/>
  <c r="F49" i="21"/>
  <c r="E49" i="21"/>
  <c r="D49" i="21"/>
  <c r="G48" i="21"/>
  <c r="F48" i="21"/>
  <c r="E48" i="21"/>
  <c r="D48" i="21"/>
  <c r="G47" i="21"/>
  <c r="F47" i="21"/>
  <c r="E47" i="21"/>
  <c r="D47" i="21"/>
  <c r="G46" i="21"/>
  <c r="F46" i="21"/>
  <c r="E46" i="21"/>
  <c r="D46" i="21"/>
  <c r="G45" i="21"/>
  <c r="F45" i="21"/>
  <c r="E45" i="21"/>
  <c r="D45" i="21"/>
  <c r="G44" i="21"/>
  <c r="F44" i="21"/>
  <c r="E44" i="21"/>
  <c r="D44" i="21"/>
  <c r="G43" i="21"/>
  <c r="F43" i="21"/>
  <c r="E43" i="21"/>
  <c r="D43" i="21"/>
  <c r="G42" i="21"/>
  <c r="F42" i="21"/>
  <c r="E42" i="21"/>
  <c r="D42" i="21"/>
  <c r="G41" i="21"/>
  <c r="F41" i="21"/>
  <c r="E41" i="21"/>
  <c r="D41" i="21"/>
  <c r="G40" i="21"/>
  <c r="F40" i="21"/>
  <c r="E40" i="21"/>
  <c r="D40" i="21"/>
  <c r="G105" i="21"/>
  <c r="F105" i="21"/>
  <c r="E105" i="21"/>
  <c r="D105" i="21"/>
  <c r="G104" i="21"/>
  <c r="F104" i="21"/>
  <c r="E104" i="21"/>
  <c r="D104" i="21"/>
  <c r="G103" i="21"/>
  <c r="F103" i="21"/>
  <c r="E103" i="21"/>
  <c r="D103" i="21"/>
  <c r="G102" i="21"/>
  <c r="F102" i="21"/>
  <c r="E102" i="21"/>
  <c r="D102" i="21"/>
  <c r="G101" i="21"/>
  <c r="F101" i="21"/>
  <c r="E101" i="21"/>
  <c r="D101" i="21"/>
  <c r="G100" i="21"/>
  <c r="F100" i="21"/>
  <c r="E100" i="21"/>
  <c r="D100" i="21"/>
  <c r="G99" i="21"/>
  <c r="F99" i="21"/>
  <c r="E99" i="21"/>
  <c r="D99" i="21"/>
  <c r="G98" i="21"/>
  <c r="F98" i="21"/>
  <c r="E98" i="21"/>
  <c r="D98" i="21"/>
  <c r="G97" i="21"/>
  <c r="F97" i="21"/>
  <c r="E97" i="21"/>
  <c r="D97" i="21"/>
  <c r="G96" i="21"/>
  <c r="F96" i="21"/>
  <c r="E96" i="21"/>
  <c r="D96" i="21"/>
  <c r="G95" i="21"/>
  <c r="F95" i="21"/>
  <c r="E95" i="21"/>
  <c r="D95" i="21"/>
  <c r="G94" i="21"/>
  <c r="F94" i="21"/>
  <c r="E94" i="21"/>
  <c r="D94" i="21"/>
  <c r="G93" i="21"/>
  <c r="F93" i="21"/>
  <c r="E93" i="21"/>
  <c r="D93" i="21"/>
  <c r="G92" i="21"/>
  <c r="F92" i="21"/>
  <c r="E92" i="21"/>
  <c r="D92" i="21"/>
  <c r="G91" i="21"/>
  <c r="F91" i="21"/>
  <c r="E91" i="21"/>
  <c r="D91" i="21"/>
  <c r="G90" i="21"/>
  <c r="F90" i="21"/>
  <c r="E90" i="21"/>
  <c r="D90" i="21"/>
  <c r="G89" i="21"/>
  <c r="F89" i="21"/>
  <c r="E89" i="21"/>
  <c r="D89" i="21"/>
  <c r="G88" i="21"/>
  <c r="F88" i="21"/>
  <c r="E88" i="21"/>
  <c r="D88" i="21"/>
  <c r="G87" i="21"/>
  <c r="F87" i="21"/>
  <c r="E87" i="21"/>
  <c r="D87" i="21"/>
  <c r="G86" i="21"/>
  <c r="F86" i="21"/>
  <c r="E86" i="21"/>
  <c r="D86" i="21"/>
  <c r="G85" i="21"/>
  <c r="F85" i="21"/>
  <c r="E85" i="21"/>
  <c r="D85" i="21"/>
  <c r="G84" i="21"/>
  <c r="F84" i="21"/>
  <c r="E84" i="21"/>
  <c r="D84" i="21"/>
  <c r="G83" i="21"/>
  <c r="F83" i="21"/>
  <c r="E83" i="21"/>
  <c r="D83" i="21"/>
  <c r="G82" i="21"/>
  <c r="F82" i="21"/>
  <c r="E82" i="21"/>
  <c r="D82" i="21"/>
  <c r="G81" i="21"/>
  <c r="F81" i="21"/>
  <c r="E81" i="21"/>
  <c r="D81" i="21"/>
  <c r="G80" i="21"/>
  <c r="F80" i="21"/>
  <c r="E80" i="21"/>
  <c r="D80" i="21"/>
  <c r="G79" i="21"/>
  <c r="F79" i="21"/>
  <c r="E79" i="21"/>
  <c r="D79" i="21"/>
  <c r="G78" i="21"/>
  <c r="F78" i="21"/>
  <c r="E78" i="21"/>
  <c r="D78" i="21"/>
  <c r="G77" i="21"/>
  <c r="F77" i="21"/>
  <c r="E77" i="21"/>
  <c r="D77" i="21"/>
  <c r="G76" i="21"/>
  <c r="F76" i="21"/>
  <c r="E76" i="21"/>
  <c r="D76" i="21"/>
  <c r="G141" i="21"/>
  <c r="F141" i="21"/>
  <c r="E141" i="21"/>
  <c r="D141" i="21"/>
  <c r="G140" i="21"/>
  <c r="F140" i="21"/>
  <c r="E140" i="21"/>
  <c r="D140" i="21"/>
  <c r="G139" i="21"/>
  <c r="F139" i="21"/>
  <c r="E139" i="21"/>
  <c r="D139" i="21"/>
  <c r="G138" i="21"/>
  <c r="F138" i="21"/>
  <c r="E138" i="21"/>
  <c r="D138" i="21"/>
  <c r="G137" i="21"/>
  <c r="F137" i="21"/>
  <c r="E137" i="21"/>
  <c r="D137" i="21"/>
  <c r="G136" i="21"/>
  <c r="F136" i="21"/>
  <c r="E136" i="21"/>
  <c r="D136" i="21"/>
  <c r="G135" i="21"/>
  <c r="F135" i="21"/>
  <c r="E135" i="21"/>
  <c r="D135" i="21"/>
  <c r="G134" i="21"/>
  <c r="F134" i="21"/>
  <c r="E134" i="21"/>
  <c r="D134" i="21"/>
  <c r="G133" i="21"/>
  <c r="F133" i="21"/>
  <c r="E133" i="21"/>
  <c r="D133" i="21"/>
  <c r="G132" i="21"/>
  <c r="F132" i="21"/>
  <c r="E132" i="21"/>
  <c r="D132" i="21"/>
  <c r="G131" i="21"/>
  <c r="F131" i="21"/>
  <c r="E131" i="21"/>
  <c r="D131" i="21"/>
  <c r="G130" i="21"/>
  <c r="F130" i="21"/>
  <c r="E130" i="21"/>
  <c r="D130" i="21"/>
  <c r="G129" i="21"/>
  <c r="F129" i="21"/>
  <c r="E129" i="21"/>
  <c r="D129" i="21"/>
  <c r="G128" i="21"/>
  <c r="F128" i="21"/>
  <c r="E128" i="21"/>
  <c r="D128" i="21"/>
  <c r="G127" i="21"/>
  <c r="F127" i="21"/>
  <c r="E127" i="21"/>
  <c r="D127" i="21"/>
  <c r="G126" i="21"/>
  <c r="F126" i="21"/>
  <c r="E126" i="21"/>
  <c r="G125" i="21"/>
  <c r="F125" i="21"/>
  <c r="E125" i="21"/>
  <c r="G124" i="21"/>
  <c r="F124" i="21"/>
  <c r="E124" i="21"/>
  <c r="G123" i="21"/>
  <c r="F123" i="21"/>
  <c r="E123" i="21"/>
  <c r="G122" i="21"/>
  <c r="F122" i="21"/>
  <c r="E122" i="21"/>
  <c r="G121" i="21"/>
  <c r="F121" i="21"/>
  <c r="E121" i="21"/>
  <c r="G120" i="21"/>
  <c r="F120" i="21"/>
  <c r="E120" i="21"/>
  <c r="G119" i="21"/>
  <c r="F119" i="21"/>
  <c r="E119" i="21"/>
  <c r="G118" i="21"/>
  <c r="F118" i="21"/>
  <c r="E118" i="21"/>
  <c r="G117" i="21"/>
  <c r="F117" i="21"/>
  <c r="E117" i="21"/>
  <c r="G116" i="21"/>
  <c r="F116" i="21"/>
  <c r="E116" i="21"/>
  <c r="D116" i="21"/>
  <c r="G115" i="21"/>
  <c r="F115" i="21"/>
  <c r="E115" i="21"/>
  <c r="D115" i="21"/>
  <c r="G114" i="21"/>
  <c r="F114" i="21"/>
  <c r="E114" i="21"/>
  <c r="D114" i="21"/>
  <c r="G113" i="21"/>
  <c r="F113" i="21"/>
  <c r="E113" i="21"/>
  <c r="D113" i="21"/>
  <c r="G112" i="21"/>
  <c r="F112" i="21"/>
  <c r="E112" i="21"/>
  <c r="D112" i="21"/>
  <c r="G177" i="21"/>
  <c r="F177" i="21"/>
  <c r="E177" i="21"/>
  <c r="D177" i="21"/>
  <c r="G176" i="21"/>
  <c r="F176" i="21"/>
  <c r="E176" i="21"/>
  <c r="D176" i="21"/>
  <c r="G175" i="21"/>
  <c r="F175" i="21"/>
  <c r="E175" i="21"/>
  <c r="D175" i="21"/>
  <c r="G174" i="21"/>
  <c r="F174" i="21"/>
  <c r="E174" i="21"/>
  <c r="D174" i="21"/>
  <c r="G173" i="21"/>
  <c r="F173" i="21"/>
  <c r="E173" i="21"/>
  <c r="D173" i="21"/>
  <c r="G172" i="21"/>
  <c r="F172" i="21"/>
  <c r="E172" i="21"/>
  <c r="D172" i="21"/>
  <c r="G171" i="21"/>
  <c r="F171" i="21"/>
  <c r="E171" i="21"/>
  <c r="D171" i="21"/>
  <c r="G170" i="21"/>
  <c r="F170" i="21"/>
  <c r="E170" i="21"/>
  <c r="D170" i="21"/>
  <c r="G169" i="21"/>
  <c r="F169" i="21"/>
  <c r="E169" i="21"/>
  <c r="D169" i="21"/>
  <c r="G168" i="21"/>
  <c r="F168" i="21"/>
  <c r="E168" i="21"/>
  <c r="D168" i="21"/>
  <c r="G167" i="21"/>
  <c r="F167" i="21"/>
  <c r="E167" i="21"/>
  <c r="D167" i="21"/>
  <c r="G166" i="21"/>
  <c r="F166" i="21"/>
  <c r="E166" i="21"/>
  <c r="D166" i="21"/>
  <c r="G165" i="21"/>
  <c r="F165" i="21"/>
  <c r="E165" i="21"/>
  <c r="D165" i="21"/>
  <c r="G164" i="21"/>
  <c r="F164" i="21"/>
  <c r="E164" i="21"/>
  <c r="D164" i="21"/>
  <c r="G163" i="21"/>
  <c r="F163" i="21"/>
  <c r="E163" i="21"/>
  <c r="D163" i="21"/>
  <c r="G162" i="21"/>
  <c r="F162" i="21"/>
  <c r="E162" i="21"/>
  <c r="D162" i="21"/>
  <c r="G161" i="21"/>
  <c r="F161" i="21"/>
  <c r="E161" i="21"/>
  <c r="D161" i="21"/>
  <c r="G160" i="21"/>
  <c r="F160" i="21"/>
  <c r="E160" i="21"/>
  <c r="D160" i="21"/>
  <c r="G159" i="21"/>
  <c r="F159" i="21"/>
  <c r="E159" i="21"/>
  <c r="D159" i="21"/>
  <c r="G158" i="21"/>
  <c r="F158" i="21"/>
  <c r="E158" i="21"/>
  <c r="D158" i="21"/>
  <c r="G157" i="21"/>
  <c r="F157" i="21"/>
  <c r="E157" i="21"/>
  <c r="D157" i="21"/>
  <c r="G156" i="21"/>
  <c r="F156" i="21"/>
  <c r="E156" i="21"/>
  <c r="D156" i="21"/>
  <c r="G155" i="21"/>
  <c r="F155" i="21"/>
  <c r="E155" i="21"/>
  <c r="D155" i="21"/>
  <c r="G154" i="21"/>
  <c r="F154" i="21"/>
  <c r="E154" i="21"/>
  <c r="D154" i="21"/>
  <c r="G153" i="21"/>
  <c r="F153" i="21"/>
  <c r="E153" i="21"/>
  <c r="D153" i="21"/>
  <c r="G152" i="21"/>
  <c r="F152" i="21"/>
  <c r="E152" i="21"/>
  <c r="D152" i="21"/>
  <c r="G151" i="21"/>
  <c r="F151" i="21"/>
  <c r="E151" i="21"/>
  <c r="D151" i="21"/>
  <c r="G150" i="21"/>
  <c r="F150" i="21"/>
  <c r="E150" i="21"/>
  <c r="D150" i="21"/>
  <c r="G149" i="21"/>
  <c r="F149" i="21"/>
  <c r="E149" i="21"/>
  <c r="D149" i="21"/>
  <c r="G148" i="21"/>
  <c r="F148" i="21"/>
  <c r="E148" i="21"/>
  <c r="D148" i="21"/>
  <c r="G213" i="21"/>
  <c r="F213" i="21"/>
  <c r="E213" i="21"/>
  <c r="D213" i="21"/>
  <c r="G212" i="21"/>
  <c r="F212" i="21"/>
  <c r="E212" i="21"/>
  <c r="D212" i="21"/>
  <c r="G211" i="21"/>
  <c r="F211" i="21"/>
  <c r="E211" i="21"/>
  <c r="D211" i="21"/>
  <c r="G210" i="21"/>
  <c r="F210" i="21"/>
  <c r="E210" i="21"/>
  <c r="D210" i="21"/>
  <c r="G209" i="21"/>
  <c r="F209" i="21"/>
  <c r="E209" i="21"/>
  <c r="D209" i="21"/>
  <c r="G208" i="21"/>
  <c r="F208" i="21"/>
  <c r="E208" i="21"/>
  <c r="D208" i="21"/>
  <c r="G207" i="21"/>
  <c r="F207" i="21"/>
  <c r="E207" i="21"/>
  <c r="D207" i="21"/>
  <c r="G206" i="21"/>
  <c r="F206" i="21"/>
  <c r="E206" i="21"/>
  <c r="D206" i="21"/>
  <c r="G205" i="21"/>
  <c r="F205" i="21"/>
  <c r="E205" i="21"/>
  <c r="D205" i="21"/>
  <c r="G204" i="21"/>
  <c r="F204" i="21"/>
  <c r="E204" i="21"/>
  <c r="D204" i="21"/>
  <c r="G203" i="21"/>
  <c r="F203" i="21"/>
  <c r="E203" i="21"/>
  <c r="D203" i="21"/>
  <c r="G202" i="21"/>
  <c r="F202" i="21"/>
  <c r="E202" i="21"/>
  <c r="D202" i="21"/>
  <c r="G201" i="21"/>
  <c r="F201" i="21"/>
  <c r="E201" i="21"/>
  <c r="D201" i="21"/>
  <c r="G200" i="21"/>
  <c r="F200" i="21"/>
  <c r="E200" i="21"/>
  <c r="D200" i="21"/>
  <c r="G199" i="21"/>
  <c r="F199" i="21"/>
  <c r="E199" i="21"/>
  <c r="D199" i="21"/>
  <c r="G198" i="21"/>
  <c r="F198" i="21"/>
  <c r="E198" i="21"/>
  <c r="D198" i="21"/>
  <c r="G197" i="21"/>
  <c r="F197" i="21"/>
  <c r="E197" i="21"/>
  <c r="D197" i="21"/>
  <c r="G196" i="21"/>
  <c r="F196" i="21"/>
  <c r="E196" i="21"/>
  <c r="D196" i="21"/>
  <c r="G195" i="21"/>
  <c r="F195" i="21"/>
  <c r="E195" i="21"/>
  <c r="D195" i="21"/>
  <c r="G194" i="21"/>
  <c r="F194" i="21"/>
  <c r="E194" i="21"/>
  <c r="D194" i="21"/>
  <c r="G193" i="21"/>
  <c r="F193" i="21"/>
  <c r="E193" i="21"/>
  <c r="D193" i="21"/>
  <c r="G192" i="21"/>
  <c r="F192" i="21"/>
  <c r="E192" i="21"/>
  <c r="D192" i="21"/>
  <c r="G191" i="21"/>
  <c r="F191" i="21"/>
  <c r="E191" i="21"/>
  <c r="D191" i="21"/>
  <c r="G190" i="21"/>
  <c r="F190" i="21"/>
  <c r="E190" i="21"/>
  <c r="D190" i="21"/>
  <c r="G189" i="21"/>
  <c r="F189" i="21"/>
  <c r="E189" i="21"/>
  <c r="D189" i="21"/>
  <c r="G188" i="21"/>
  <c r="F188" i="21"/>
  <c r="E188" i="21"/>
  <c r="D188" i="21"/>
  <c r="G187" i="21"/>
  <c r="F187" i="21"/>
  <c r="E187" i="21"/>
  <c r="D187" i="21"/>
  <c r="G186" i="21"/>
  <c r="F186" i="21"/>
  <c r="E186" i="21"/>
  <c r="D186" i="21"/>
  <c r="G185" i="21"/>
  <c r="F185" i="21"/>
  <c r="E185" i="21"/>
  <c r="D185" i="21"/>
  <c r="G184" i="21"/>
  <c r="F184" i="21"/>
  <c r="E184" i="21"/>
  <c r="D184" i="21"/>
  <c r="G234" i="21"/>
  <c r="F234" i="21"/>
  <c r="E234" i="21"/>
  <c r="D234" i="21"/>
  <c r="G233" i="21"/>
  <c r="F233" i="21"/>
  <c r="E233" i="21"/>
  <c r="D233" i="21"/>
  <c r="G232" i="21"/>
  <c r="F232" i="21"/>
  <c r="E232" i="21"/>
  <c r="D232" i="21"/>
  <c r="G231" i="21"/>
  <c r="F231" i="21"/>
  <c r="E231" i="21"/>
  <c r="D231" i="21"/>
  <c r="G230" i="21"/>
  <c r="F230" i="21"/>
  <c r="E230" i="21"/>
  <c r="D230" i="21"/>
  <c r="G229" i="21"/>
  <c r="F229" i="21"/>
  <c r="E229" i="21"/>
  <c r="D229" i="21"/>
  <c r="G228" i="21"/>
  <c r="F228" i="21"/>
  <c r="E228" i="21"/>
  <c r="D228" i="21"/>
  <c r="G227" i="21"/>
  <c r="F227" i="21"/>
  <c r="E227" i="21"/>
  <c r="D227" i="21"/>
  <c r="G226" i="21"/>
  <c r="F226" i="21"/>
  <c r="E226" i="21"/>
  <c r="D226" i="21"/>
  <c r="G225" i="21"/>
  <c r="F225" i="21"/>
  <c r="E225" i="21"/>
  <c r="D225" i="21"/>
  <c r="G224" i="21"/>
  <c r="F224" i="21"/>
  <c r="E224" i="21"/>
  <c r="D224" i="21"/>
  <c r="G223" i="21"/>
  <c r="F223" i="21"/>
  <c r="E223" i="21"/>
  <c r="D223" i="21"/>
  <c r="G222" i="21"/>
  <c r="F222" i="21"/>
  <c r="E222" i="21"/>
  <c r="D222" i="21"/>
  <c r="G221" i="21"/>
  <c r="F221" i="21"/>
  <c r="E221" i="21"/>
  <c r="D221" i="21"/>
  <c r="G220" i="21"/>
  <c r="F220" i="21"/>
  <c r="E220" i="21"/>
  <c r="D220" i="21"/>
  <c r="G249" i="21"/>
  <c r="F249" i="21"/>
  <c r="F250" i="21" s="1"/>
  <c r="E249" i="21"/>
  <c r="E250" i="21" s="1"/>
  <c r="D249" i="21"/>
  <c r="G248" i="21"/>
  <c r="F248" i="21"/>
  <c r="E248" i="21"/>
  <c r="D248" i="21"/>
  <c r="G247" i="21"/>
  <c r="F247" i="21"/>
  <c r="E247" i="21"/>
  <c r="D247" i="21"/>
  <c r="G246" i="21"/>
  <c r="F246" i="21"/>
  <c r="E246" i="21"/>
  <c r="D246" i="21"/>
  <c r="G245" i="21"/>
  <c r="V225" i="21" s="1"/>
  <c r="F245" i="21"/>
  <c r="E245" i="21"/>
  <c r="D245" i="21"/>
  <c r="G244" i="21"/>
  <c r="G250" i="21" s="1"/>
  <c r="F244" i="21"/>
  <c r="E244" i="21"/>
  <c r="D244" i="21"/>
  <c r="G243" i="21"/>
  <c r="F243" i="21"/>
  <c r="E243" i="21"/>
  <c r="D243" i="21"/>
  <c r="G242" i="21"/>
  <c r="F242" i="21"/>
  <c r="E242" i="21"/>
  <c r="D242" i="21"/>
  <c r="G241" i="21"/>
  <c r="F241" i="21"/>
  <c r="E241" i="21"/>
  <c r="D241" i="21"/>
  <c r="G240" i="21"/>
  <c r="F240" i="21"/>
  <c r="E240" i="21"/>
  <c r="D240" i="21"/>
  <c r="G239" i="21"/>
  <c r="F239" i="21"/>
  <c r="E239" i="21"/>
  <c r="D239" i="21"/>
  <c r="G238" i="21"/>
  <c r="F238" i="21"/>
  <c r="E238" i="21"/>
  <c r="D238" i="21"/>
  <c r="L223" i="21" s="1" a="1"/>
  <c r="L223" i="21" s="1"/>
  <c r="G237" i="21"/>
  <c r="F237" i="21"/>
  <c r="E237" i="21"/>
  <c r="D237" i="21"/>
  <c r="G236" i="21"/>
  <c r="F236" i="21"/>
  <c r="E236" i="21"/>
  <c r="D236" i="21"/>
  <c r="G235" i="21"/>
  <c r="F235" i="21"/>
  <c r="E235" i="21"/>
  <c r="D235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O244" i="21"/>
  <c r="N244" i="21"/>
  <c r="O243" i="21"/>
  <c r="N243" i="21"/>
  <c r="O242" i="21"/>
  <c r="N242" i="21"/>
  <c r="O240" i="21"/>
  <c r="N240" i="21"/>
  <c r="O238" i="21"/>
  <c r="N238" i="21"/>
  <c r="O234" i="21"/>
  <c r="N234" i="21"/>
  <c r="K234" i="21"/>
  <c r="O233" i="21"/>
  <c r="N233" i="21"/>
  <c r="K233" i="21"/>
  <c r="O232" i="21"/>
  <c r="N232" i="21"/>
  <c r="K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N222" i="21"/>
  <c r="K222" i="21"/>
  <c r="O221" i="21"/>
  <c r="N221" i="21"/>
  <c r="K221" i="21"/>
  <c r="O220" i="21"/>
  <c r="N220" i="21"/>
  <c r="K220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L200" i="21"/>
  <c r="L199" i="21"/>
  <c r="O198" i="21"/>
  <c r="N198" i="21"/>
  <c r="L198" i="21"/>
  <c r="K198" i="21"/>
  <c r="O197" i="21"/>
  <c r="N197" i="21"/>
  <c r="L197" i="21"/>
  <c r="K197" i="21"/>
  <c r="O196" i="21"/>
  <c r="N196" i="21"/>
  <c r="K196" i="21"/>
  <c r="O195" i="21"/>
  <c r="N195" i="21"/>
  <c r="O194" i="21"/>
  <c r="N194" i="21"/>
  <c r="O193" i="21"/>
  <c r="N193" i="21"/>
  <c r="O192" i="21"/>
  <c r="N192" i="21"/>
  <c r="O191" i="21"/>
  <c r="N191" i="21"/>
  <c r="O190" i="21"/>
  <c r="N190" i="21"/>
  <c r="O189" i="21"/>
  <c r="N189" i="21"/>
  <c r="K189" i="21"/>
  <c r="O188" i="21"/>
  <c r="N188" i="21"/>
  <c r="L188" i="21"/>
  <c r="O187" i="21"/>
  <c r="N187" i="21"/>
  <c r="L187" i="21"/>
  <c r="O186" i="21"/>
  <c r="N186" i="21"/>
  <c r="L186" i="21"/>
  <c r="K186" i="21"/>
  <c r="O185" i="21"/>
  <c r="N185" i="21"/>
  <c r="L185" i="21"/>
  <c r="K185" i="21"/>
  <c r="O184" i="21"/>
  <c r="N184" i="21"/>
  <c r="K184" i="21"/>
  <c r="N177" i="21"/>
  <c r="O176" i="21"/>
  <c r="N176" i="21"/>
  <c r="O175" i="21"/>
  <c r="N175" i="21"/>
  <c r="O174" i="21"/>
  <c r="N174" i="21"/>
  <c r="O173" i="21"/>
  <c r="N173" i="21"/>
  <c r="O172" i="21"/>
  <c r="N172" i="21"/>
  <c r="O171" i="21"/>
  <c r="N171" i="21"/>
  <c r="O170" i="21"/>
  <c r="N170" i="21"/>
  <c r="O169" i="21"/>
  <c r="N169" i="21"/>
  <c r="O168" i="21"/>
  <c r="N168" i="21"/>
  <c r="O167" i="21"/>
  <c r="N167" i="21"/>
  <c r="O166" i="21"/>
  <c r="N166" i="21"/>
  <c r="O165" i="21"/>
  <c r="N165" i="21"/>
  <c r="K165" i="21"/>
  <c r="O164" i="21"/>
  <c r="N164" i="21"/>
  <c r="L164" i="21"/>
  <c r="K164" i="21"/>
  <c r="O163" i="21"/>
  <c r="N163" i="21"/>
  <c r="L163" i="21"/>
  <c r="K163" i="21"/>
  <c r="O162" i="21"/>
  <c r="N162" i="21"/>
  <c r="L162" i="21"/>
  <c r="K162" i="21"/>
  <c r="O161" i="21"/>
  <c r="N161" i="21"/>
  <c r="L161" i="21"/>
  <c r="K161" i="21"/>
  <c r="O160" i="21"/>
  <c r="N160" i="21"/>
  <c r="L160" i="21"/>
  <c r="K160" i="21"/>
  <c r="K169" i="21" s="1" a="1"/>
  <c r="K169" i="21" s="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K153" i="21"/>
  <c r="O152" i="21"/>
  <c r="N152" i="21"/>
  <c r="L152" i="21"/>
  <c r="K152" i="21"/>
  <c r="O151" i="21"/>
  <c r="N151" i="21"/>
  <c r="L151" i="21"/>
  <c r="K151" i="21"/>
  <c r="O150" i="21"/>
  <c r="N150" i="21"/>
  <c r="L150" i="21"/>
  <c r="K150" i="21"/>
  <c r="O149" i="21"/>
  <c r="N149" i="21"/>
  <c r="L149" i="21"/>
  <c r="K149" i="21"/>
  <c r="O148" i="21"/>
  <c r="N148" i="21"/>
  <c r="L148" i="21"/>
  <c r="L156" i="21" s="1" a="1"/>
  <c r="L156" i="21" s="1"/>
  <c r="K148" i="21"/>
  <c r="K156" i="21" s="1" a="1"/>
  <c r="K156" i="21" s="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K129" i="21"/>
  <c r="O128" i="21"/>
  <c r="N128" i="21"/>
  <c r="K128" i="21"/>
  <c r="O127" i="21"/>
  <c r="N127" i="21"/>
  <c r="K127" i="21"/>
  <c r="K124" i="21"/>
  <c r="K117" i="21"/>
  <c r="O116" i="21"/>
  <c r="N116" i="21"/>
  <c r="K116" i="21"/>
  <c r="O115" i="21"/>
  <c r="N115" i="21"/>
  <c r="K115" i="21"/>
  <c r="O114" i="21"/>
  <c r="N114" i="21"/>
  <c r="O113" i="21"/>
  <c r="N113" i="21"/>
  <c r="O112" i="21"/>
  <c r="N112" i="21"/>
  <c r="K112" i="21"/>
  <c r="O105" i="21"/>
  <c r="N105" i="21"/>
  <c r="O104" i="21"/>
  <c r="N104" i="21"/>
  <c r="O103" i="21"/>
  <c r="N103" i="21"/>
  <c r="O102" i="21"/>
  <c r="N102" i="21"/>
  <c r="O101" i="21"/>
  <c r="N101" i="21"/>
  <c r="O100" i="21"/>
  <c r="N100" i="21"/>
  <c r="O99" i="21"/>
  <c r="N99" i="21"/>
  <c r="O98" i="21"/>
  <c r="N98" i="21"/>
  <c r="O97" i="21"/>
  <c r="N97" i="21"/>
  <c r="O96" i="21"/>
  <c r="N96" i="21"/>
  <c r="O95" i="21"/>
  <c r="N95" i="21"/>
  <c r="O94" i="21"/>
  <c r="N94" i="21"/>
  <c r="O93" i="21"/>
  <c r="N93" i="21"/>
  <c r="K93" i="21"/>
  <c r="O92" i="21"/>
  <c r="N92" i="21"/>
  <c r="L92" i="21"/>
  <c r="K92" i="21"/>
  <c r="O91" i="21"/>
  <c r="N91" i="21"/>
  <c r="L91" i="21"/>
  <c r="K91" i="21"/>
  <c r="O90" i="21"/>
  <c r="N90" i="21"/>
  <c r="L90" i="21"/>
  <c r="K90" i="21"/>
  <c r="O89" i="21"/>
  <c r="N89" i="21"/>
  <c r="L89" i="21"/>
  <c r="K89" i="21"/>
  <c r="O88" i="21"/>
  <c r="N88" i="21"/>
  <c r="L88" i="21"/>
  <c r="L97" i="21" s="1" a="1"/>
  <c r="L97" i="21" s="1"/>
  <c r="K88" i="21"/>
  <c r="K97" i="21" s="1" a="1"/>
  <c r="K97" i="21" s="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K81" i="21"/>
  <c r="O80" i="21"/>
  <c r="N80" i="21"/>
  <c r="L80" i="21"/>
  <c r="K80" i="21"/>
  <c r="O79" i="21"/>
  <c r="N79" i="21"/>
  <c r="L79" i="21"/>
  <c r="K79" i="21"/>
  <c r="O78" i="21"/>
  <c r="N78" i="21"/>
  <c r="L78" i="21"/>
  <c r="K78" i="21"/>
  <c r="O77" i="21"/>
  <c r="N77" i="21"/>
  <c r="L77" i="21"/>
  <c r="K77" i="21"/>
  <c r="O76" i="21"/>
  <c r="O106" i="21" s="1"/>
  <c r="N76" i="21"/>
  <c r="L76" i="21"/>
  <c r="L84" i="21" s="1" a="1"/>
  <c r="L84" i="21" s="1"/>
  <c r="K76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K57" i="21"/>
  <c r="O56" i="21"/>
  <c r="N56" i="21"/>
  <c r="L56" i="21"/>
  <c r="K56" i="21"/>
  <c r="O55" i="21"/>
  <c r="N55" i="21"/>
  <c r="L55" i="21"/>
  <c r="K55" i="21"/>
  <c r="O54" i="21"/>
  <c r="N54" i="21"/>
  <c r="L54" i="21"/>
  <c r="K54" i="21"/>
  <c r="O53" i="21"/>
  <c r="N249" i="34"/>
  <c r="I249" i="34"/>
  <c r="N248" i="34"/>
  <c r="I248" i="34"/>
  <c r="N247" i="34"/>
  <c r="I247" i="34"/>
  <c r="N246" i="34"/>
  <c r="I246" i="34"/>
  <c r="N245" i="34"/>
  <c r="I245" i="34"/>
  <c r="N244" i="34"/>
  <c r="I244" i="34"/>
  <c r="N243" i="34"/>
  <c r="I243" i="34"/>
  <c r="N242" i="34"/>
  <c r="I242" i="34"/>
  <c r="N241" i="34"/>
  <c r="I241" i="34"/>
  <c r="N240" i="34"/>
  <c r="I240" i="34"/>
  <c r="N239" i="34"/>
  <c r="I239" i="34"/>
  <c r="N238" i="34"/>
  <c r="I238" i="34"/>
  <c r="N237" i="34"/>
  <c r="I237" i="34"/>
  <c r="N236" i="34"/>
  <c r="I236" i="34"/>
  <c r="N235" i="34"/>
  <c r="I235" i="34"/>
  <c r="N234" i="34"/>
  <c r="I234" i="34"/>
  <c r="N233" i="34"/>
  <c r="I233" i="34"/>
  <c r="N232" i="34"/>
  <c r="I232" i="34"/>
  <c r="N231" i="34"/>
  <c r="I231" i="34"/>
  <c r="N230" i="34"/>
  <c r="I230" i="34"/>
  <c r="N229" i="34"/>
  <c r="I229" i="34"/>
  <c r="N228" i="34"/>
  <c r="I228" i="34"/>
  <c r="N227" i="34"/>
  <c r="I227" i="34"/>
  <c r="N226" i="34"/>
  <c r="I226" i="34"/>
  <c r="N225" i="34"/>
  <c r="I225" i="34"/>
  <c r="N224" i="34"/>
  <c r="I224" i="34"/>
  <c r="N223" i="34"/>
  <c r="I223" i="34"/>
  <c r="N222" i="34"/>
  <c r="I222" i="34"/>
  <c r="N221" i="34"/>
  <c r="I221" i="34"/>
  <c r="N220" i="34"/>
  <c r="I220" i="34"/>
  <c r="N198" i="34"/>
  <c r="I198" i="34"/>
  <c r="N197" i="34"/>
  <c r="I197" i="34"/>
  <c r="N196" i="34"/>
  <c r="I196" i="34"/>
  <c r="N195" i="34"/>
  <c r="I195" i="34"/>
  <c r="N194" i="34"/>
  <c r="I194" i="34"/>
  <c r="N193" i="34"/>
  <c r="I193" i="34"/>
  <c r="N192" i="34"/>
  <c r="I192" i="34"/>
  <c r="N191" i="34"/>
  <c r="I191" i="34"/>
  <c r="N190" i="34"/>
  <c r="I190" i="34"/>
  <c r="N189" i="34"/>
  <c r="I189" i="34"/>
  <c r="N188" i="34"/>
  <c r="I188" i="34"/>
  <c r="N187" i="34"/>
  <c r="I187" i="34"/>
  <c r="N186" i="34"/>
  <c r="I186" i="34"/>
  <c r="N185" i="34"/>
  <c r="I185" i="34"/>
  <c r="N184" i="34"/>
  <c r="I184" i="34"/>
  <c r="N167" i="34"/>
  <c r="I167" i="34"/>
  <c r="N166" i="34"/>
  <c r="I166" i="34"/>
  <c r="N165" i="34"/>
  <c r="I165" i="34"/>
  <c r="N164" i="34"/>
  <c r="I164" i="34"/>
  <c r="N163" i="34"/>
  <c r="I163" i="34"/>
  <c r="N162" i="34"/>
  <c r="I162" i="34"/>
  <c r="N161" i="34"/>
  <c r="I161" i="34"/>
  <c r="N160" i="34"/>
  <c r="I160" i="34"/>
  <c r="N159" i="34"/>
  <c r="I159" i="34"/>
  <c r="N158" i="34"/>
  <c r="I158" i="34"/>
  <c r="N157" i="34"/>
  <c r="I157" i="34"/>
  <c r="N156" i="34"/>
  <c r="I156" i="34"/>
  <c r="N155" i="34"/>
  <c r="I155" i="34"/>
  <c r="N154" i="34"/>
  <c r="I154" i="34"/>
  <c r="N153" i="34"/>
  <c r="I153" i="34"/>
  <c r="N152" i="34"/>
  <c r="I152" i="34"/>
  <c r="N151" i="34"/>
  <c r="I151" i="34"/>
  <c r="N150" i="34"/>
  <c r="I150" i="34"/>
  <c r="N149" i="34"/>
  <c r="I149" i="34"/>
  <c r="N148" i="34"/>
  <c r="I148" i="34"/>
  <c r="N131" i="34"/>
  <c r="I131" i="34"/>
  <c r="N130" i="34"/>
  <c r="I130" i="34"/>
  <c r="N129" i="34"/>
  <c r="I129" i="34"/>
  <c r="N128" i="34"/>
  <c r="I128" i="34"/>
  <c r="N127" i="34"/>
  <c r="I127" i="34"/>
  <c r="N126" i="34"/>
  <c r="I126" i="34"/>
  <c r="N125" i="34"/>
  <c r="I125" i="34"/>
  <c r="N124" i="34"/>
  <c r="I124" i="34"/>
  <c r="N123" i="34"/>
  <c r="I123" i="34"/>
  <c r="N122" i="34"/>
  <c r="I122" i="34"/>
  <c r="N121" i="34"/>
  <c r="I121" i="34"/>
  <c r="N120" i="34"/>
  <c r="I120" i="34"/>
  <c r="N119" i="34"/>
  <c r="I119" i="34"/>
  <c r="N118" i="34"/>
  <c r="I118" i="34"/>
  <c r="N117" i="34"/>
  <c r="I117" i="34"/>
  <c r="N116" i="34"/>
  <c r="I116" i="34"/>
  <c r="N115" i="34"/>
  <c r="I115" i="34"/>
  <c r="N114" i="34"/>
  <c r="I114" i="34"/>
  <c r="N113" i="34"/>
  <c r="I113" i="34"/>
  <c r="N112" i="34"/>
  <c r="I112" i="34"/>
  <c r="N95" i="34"/>
  <c r="I95" i="34"/>
  <c r="N94" i="34"/>
  <c r="I94" i="34"/>
  <c r="N93" i="34"/>
  <c r="I93" i="34"/>
  <c r="N92" i="34"/>
  <c r="I92" i="34"/>
  <c r="N91" i="34"/>
  <c r="I91" i="34"/>
  <c r="N90" i="34"/>
  <c r="I90" i="34"/>
  <c r="N89" i="34"/>
  <c r="I89" i="34"/>
  <c r="N88" i="34"/>
  <c r="I88" i="34"/>
  <c r="N87" i="34"/>
  <c r="I87" i="34"/>
  <c r="N86" i="34"/>
  <c r="I86" i="34"/>
  <c r="N85" i="34"/>
  <c r="I85" i="34"/>
  <c r="N84" i="34"/>
  <c r="I84" i="34"/>
  <c r="N83" i="34"/>
  <c r="I83" i="34"/>
  <c r="N82" i="34"/>
  <c r="I82" i="34"/>
  <c r="N81" i="34"/>
  <c r="I81" i="34"/>
  <c r="N80" i="34"/>
  <c r="I80" i="34"/>
  <c r="N79" i="34"/>
  <c r="I79" i="34"/>
  <c r="N78" i="34"/>
  <c r="I78" i="34"/>
  <c r="N77" i="34"/>
  <c r="I77" i="34"/>
  <c r="N76" i="34"/>
  <c r="I76" i="34"/>
  <c r="N59" i="34"/>
  <c r="I59" i="34"/>
  <c r="N58" i="34"/>
  <c r="I58" i="34"/>
  <c r="N57" i="34"/>
  <c r="I57" i="34"/>
  <c r="N56" i="34"/>
  <c r="I56" i="34"/>
  <c r="N55" i="34"/>
  <c r="I55" i="34"/>
  <c r="N54" i="34"/>
  <c r="I54" i="34"/>
  <c r="N53" i="34"/>
  <c r="I53" i="34"/>
  <c r="N52" i="34"/>
  <c r="I52" i="34"/>
  <c r="N51" i="34"/>
  <c r="I51" i="34"/>
  <c r="N50" i="34"/>
  <c r="I50" i="34"/>
  <c r="N49" i="34"/>
  <c r="I49" i="34"/>
  <c r="N48" i="34"/>
  <c r="I48" i="34"/>
  <c r="N47" i="34"/>
  <c r="I47" i="34"/>
  <c r="N46" i="34"/>
  <c r="I46" i="34"/>
  <c r="N45" i="34"/>
  <c r="I45" i="34"/>
  <c r="N44" i="34"/>
  <c r="I44" i="34"/>
  <c r="N43" i="34"/>
  <c r="I43" i="34"/>
  <c r="N42" i="34"/>
  <c r="I42" i="34"/>
  <c r="N41" i="34"/>
  <c r="I41" i="34"/>
  <c r="N40" i="34"/>
  <c r="I40" i="34"/>
  <c r="I33" i="34"/>
  <c r="I32" i="34"/>
  <c r="I31" i="34"/>
  <c r="I30" i="34"/>
  <c r="I29" i="34"/>
  <c r="I28" i="34"/>
  <c r="I27" i="34"/>
  <c r="I26" i="34"/>
  <c r="I25" i="34"/>
  <c r="I24" i="34"/>
  <c r="N23" i="34"/>
  <c r="I23" i="34"/>
  <c r="N22" i="34"/>
  <c r="I22" i="34"/>
  <c r="N21" i="34"/>
  <c r="I21" i="34"/>
  <c r="N20" i="34"/>
  <c r="I20" i="34"/>
  <c r="N19" i="34"/>
  <c r="I19" i="34"/>
  <c r="N18" i="34"/>
  <c r="I18" i="34"/>
  <c r="N17" i="34"/>
  <c r="I17" i="34"/>
  <c r="N16" i="34"/>
  <c r="I16" i="34"/>
  <c r="N15" i="34"/>
  <c r="I15" i="34"/>
  <c r="N14" i="34"/>
  <c r="I14" i="34"/>
  <c r="N13" i="34"/>
  <c r="I13" i="34"/>
  <c r="N12" i="34"/>
  <c r="I12" i="34"/>
  <c r="N11" i="34"/>
  <c r="I11" i="34"/>
  <c r="N10" i="34"/>
  <c r="I10" i="34"/>
  <c r="N9" i="34"/>
  <c r="I9" i="34"/>
  <c r="N8" i="34"/>
  <c r="I8" i="34"/>
  <c r="N7" i="34"/>
  <c r="I7" i="34"/>
  <c r="N6" i="34"/>
  <c r="I6" i="34"/>
  <c r="N5" i="34"/>
  <c r="I5" i="34"/>
  <c r="N4" i="34"/>
  <c r="I4" i="34"/>
  <c r="N229" i="33"/>
  <c r="I229" i="33"/>
  <c r="N228" i="33"/>
  <c r="I228" i="33"/>
  <c r="N227" i="33"/>
  <c r="I227" i="33"/>
  <c r="N226" i="33"/>
  <c r="I226" i="33"/>
  <c r="N225" i="33"/>
  <c r="I225" i="33"/>
  <c r="N224" i="33"/>
  <c r="I224" i="33"/>
  <c r="N223" i="33"/>
  <c r="I223" i="33"/>
  <c r="N222" i="33"/>
  <c r="I222" i="33"/>
  <c r="N221" i="33"/>
  <c r="I221" i="33"/>
  <c r="N220" i="33"/>
  <c r="I220" i="33"/>
  <c r="N198" i="33"/>
  <c r="I198" i="33"/>
  <c r="N197" i="33"/>
  <c r="I197" i="33"/>
  <c r="N196" i="33"/>
  <c r="I196" i="33"/>
  <c r="N195" i="33"/>
  <c r="I195" i="33"/>
  <c r="N194" i="33"/>
  <c r="I194" i="33"/>
  <c r="N193" i="33"/>
  <c r="I193" i="33"/>
  <c r="N192" i="33"/>
  <c r="I192" i="33"/>
  <c r="N191" i="33"/>
  <c r="I191" i="33"/>
  <c r="N190" i="33"/>
  <c r="I190" i="33"/>
  <c r="N189" i="33"/>
  <c r="I189" i="33"/>
  <c r="N188" i="33"/>
  <c r="I188" i="33"/>
  <c r="N187" i="33"/>
  <c r="I187" i="33"/>
  <c r="N186" i="33"/>
  <c r="I186" i="33"/>
  <c r="N185" i="33"/>
  <c r="I185" i="33"/>
  <c r="N184" i="33"/>
  <c r="I184" i="33"/>
  <c r="N177" i="33"/>
  <c r="I177" i="33"/>
  <c r="N176" i="33"/>
  <c r="I176" i="33"/>
  <c r="N175" i="33"/>
  <c r="I175" i="33"/>
  <c r="N174" i="33"/>
  <c r="I174" i="33"/>
  <c r="N173" i="33"/>
  <c r="I173" i="33"/>
  <c r="N172" i="33"/>
  <c r="I172" i="33"/>
  <c r="N171" i="33"/>
  <c r="I171" i="33"/>
  <c r="N170" i="33"/>
  <c r="I170" i="33"/>
  <c r="N169" i="33"/>
  <c r="I169" i="33"/>
  <c r="N168" i="33"/>
  <c r="I168" i="33"/>
  <c r="N167" i="33"/>
  <c r="I167" i="33"/>
  <c r="N166" i="33"/>
  <c r="I166" i="33"/>
  <c r="N165" i="33"/>
  <c r="I165" i="33"/>
  <c r="N164" i="33"/>
  <c r="I164" i="33"/>
  <c r="N163" i="33"/>
  <c r="I163" i="33"/>
  <c r="N162" i="33"/>
  <c r="I162" i="33"/>
  <c r="N161" i="33"/>
  <c r="I161" i="33"/>
  <c r="N160" i="33"/>
  <c r="I160" i="33"/>
  <c r="N159" i="33"/>
  <c r="I159" i="33"/>
  <c r="N158" i="33"/>
  <c r="I158" i="33"/>
  <c r="N157" i="33"/>
  <c r="I157" i="33"/>
  <c r="N156" i="33"/>
  <c r="I156" i="33"/>
  <c r="N155" i="33"/>
  <c r="I155" i="33"/>
  <c r="N154" i="33"/>
  <c r="I154" i="33"/>
  <c r="N153" i="33"/>
  <c r="I153" i="33"/>
  <c r="N152" i="33"/>
  <c r="I152" i="33"/>
  <c r="N151" i="33"/>
  <c r="I151" i="33"/>
  <c r="N150" i="33"/>
  <c r="I150" i="33"/>
  <c r="N149" i="33"/>
  <c r="I149" i="33"/>
  <c r="N148" i="33"/>
  <c r="I148" i="33"/>
  <c r="N141" i="33"/>
  <c r="I141" i="33"/>
  <c r="N140" i="33"/>
  <c r="I140" i="33"/>
  <c r="N139" i="33"/>
  <c r="I139" i="33"/>
  <c r="N138" i="33"/>
  <c r="I138" i="33"/>
  <c r="N137" i="33"/>
  <c r="I137" i="33"/>
  <c r="N136" i="33"/>
  <c r="I136" i="33"/>
  <c r="N135" i="33"/>
  <c r="I135" i="33"/>
  <c r="N134" i="33"/>
  <c r="I134" i="33"/>
  <c r="N133" i="33"/>
  <c r="I133" i="33"/>
  <c r="N132" i="33"/>
  <c r="I132" i="33"/>
  <c r="N131" i="33"/>
  <c r="I131" i="33"/>
  <c r="N130" i="33"/>
  <c r="I130" i="33"/>
  <c r="N129" i="33"/>
  <c r="I129" i="33"/>
  <c r="N128" i="33"/>
  <c r="I128" i="33"/>
  <c r="N127" i="33"/>
  <c r="I127" i="33"/>
  <c r="N126" i="33"/>
  <c r="I126" i="33"/>
  <c r="N125" i="33"/>
  <c r="I125" i="33"/>
  <c r="N124" i="33"/>
  <c r="I124" i="33"/>
  <c r="N123" i="33"/>
  <c r="I123" i="33"/>
  <c r="N122" i="33"/>
  <c r="I122" i="33"/>
  <c r="N121" i="33"/>
  <c r="I121" i="33"/>
  <c r="N120" i="33"/>
  <c r="I120" i="33"/>
  <c r="N119" i="33"/>
  <c r="I119" i="33"/>
  <c r="N118" i="33"/>
  <c r="I118" i="33"/>
  <c r="N117" i="33"/>
  <c r="I117" i="33"/>
  <c r="N116" i="33"/>
  <c r="I116" i="33"/>
  <c r="N115" i="33"/>
  <c r="I115" i="33"/>
  <c r="N114" i="33"/>
  <c r="I114" i="33"/>
  <c r="N113" i="33"/>
  <c r="I113" i="33"/>
  <c r="N112" i="33"/>
  <c r="I112" i="33"/>
  <c r="N105" i="33"/>
  <c r="I105" i="33"/>
  <c r="N104" i="33"/>
  <c r="I104" i="33"/>
  <c r="N103" i="33"/>
  <c r="I103" i="33"/>
  <c r="N102" i="33"/>
  <c r="I102" i="33"/>
  <c r="N101" i="33"/>
  <c r="I101" i="33"/>
  <c r="N100" i="33"/>
  <c r="I100" i="33"/>
  <c r="N99" i="33"/>
  <c r="I99" i="33"/>
  <c r="N98" i="33"/>
  <c r="I98" i="33"/>
  <c r="N97" i="33"/>
  <c r="I97" i="33"/>
  <c r="N96" i="33"/>
  <c r="I96" i="33"/>
  <c r="N95" i="33"/>
  <c r="I95" i="33"/>
  <c r="N94" i="33"/>
  <c r="I94" i="33"/>
  <c r="N93" i="33"/>
  <c r="I93" i="33"/>
  <c r="N92" i="33"/>
  <c r="I92" i="33"/>
  <c r="N91" i="33"/>
  <c r="I91" i="33"/>
  <c r="N90" i="33"/>
  <c r="I90" i="33"/>
  <c r="N89" i="33"/>
  <c r="I89" i="33"/>
  <c r="N88" i="33"/>
  <c r="I88" i="33"/>
  <c r="N87" i="33"/>
  <c r="I87" i="33"/>
  <c r="N86" i="33"/>
  <c r="I86" i="33"/>
  <c r="N85" i="33"/>
  <c r="I85" i="33"/>
  <c r="N84" i="33"/>
  <c r="I84" i="33"/>
  <c r="N83" i="33"/>
  <c r="I83" i="33"/>
  <c r="N82" i="33"/>
  <c r="I82" i="33"/>
  <c r="N81" i="33"/>
  <c r="I81" i="33"/>
  <c r="N80" i="33"/>
  <c r="I80" i="33"/>
  <c r="N79" i="33"/>
  <c r="I79" i="33"/>
  <c r="N78" i="33"/>
  <c r="I78" i="33"/>
  <c r="N77" i="33"/>
  <c r="I77" i="33"/>
  <c r="N76" i="33"/>
  <c r="I76" i="33"/>
  <c r="N69" i="33"/>
  <c r="I69" i="33"/>
  <c r="N68" i="33"/>
  <c r="I68" i="33"/>
  <c r="N67" i="33"/>
  <c r="I67" i="33"/>
  <c r="N66" i="33"/>
  <c r="I66" i="33"/>
  <c r="N65" i="33"/>
  <c r="I65" i="33"/>
  <c r="N64" i="33"/>
  <c r="I64" i="33"/>
  <c r="N63" i="33"/>
  <c r="I63" i="33"/>
  <c r="N62" i="33"/>
  <c r="I62" i="33"/>
  <c r="N61" i="33"/>
  <c r="I61" i="33"/>
  <c r="N60" i="33"/>
  <c r="I60" i="33"/>
  <c r="N59" i="33"/>
  <c r="I59" i="33"/>
  <c r="N58" i="33"/>
  <c r="I58" i="33"/>
  <c r="N57" i="33"/>
  <c r="I57" i="33"/>
  <c r="N56" i="33"/>
  <c r="I56" i="33"/>
  <c r="N55" i="33"/>
  <c r="I55" i="33"/>
  <c r="N54" i="33"/>
  <c r="I54" i="33"/>
  <c r="N53" i="33"/>
  <c r="I53" i="33"/>
  <c r="N52" i="33"/>
  <c r="I52" i="33"/>
  <c r="N51" i="33"/>
  <c r="I51" i="33"/>
  <c r="N50" i="33"/>
  <c r="I50" i="33"/>
  <c r="N49" i="33"/>
  <c r="I49" i="33"/>
  <c r="N48" i="33"/>
  <c r="I48" i="33"/>
  <c r="N47" i="33"/>
  <c r="I47" i="33"/>
  <c r="N46" i="33"/>
  <c r="I46" i="33"/>
  <c r="N45" i="33"/>
  <c r="I45" i="33"/>
  <c r="N44" i="33"/>
  <c r="I44" i="33"/>
  <c r="N43" i="33"/>
  <c r="I43" i="33"/>
  <c r="N42" i="33"/>
  <c r="I42" i="33"/>
  <c r="N41" i="33"/>
  <c r="I41" i="33"/>
  <c r="N40" i="33"/>
  <c r="I40" i="33"/>
  <c r="N33" i="33"/>
  <c r="I33" i="33"/>
  <c r="N32" i="33"/>
  <c r="I32" i="33"/>
  <c r="N31" i="33"/>
  <c r="I31" i="33"/>
  <c r="N30" i="33"/>
  <c r="I30" i="33"/>
  <c r="N29" i="33"/>
  <c r="I29" i="33"/>
  <c r="N28" i="33"/>
  <c r="I28" i="33"/>
  <c r="N27" i="33"/>
  <c r="I27" i="33"/>
  <c r="N26" i="33"/>
  <c r="I26" i="33"/>
  <c r="N25" i="33"/>
  <c r="I25" i="33"/>
  <c r="N24" i="33"/>
  <c r="I24" i="33"/>
  <c r="N23" i="33"/>
  <c r="I23" i="33"/>
  <c r="N22" i="33"/>
  <c r="I22" i="33"/>
  <c r="N21" i="33"/>
  <c r="I21" i="33"/>
  <c r="N20" i="33"/>
  <c r="I20" i="33"/>
  <c r="N19" i="33"/>
  <c r="I19" i="33"/>
  <c r="N18" i="33"/>
  <c r="I18" i="33"/>
  <c r="N17" i="33"/>
  <c r="I17" i="33"/>
  <c r="N16" i="33"/>
  <c r="I16" i="33"/>
  <c r="N15" i="33"/>
  <c r="I15" i="33"/>
  <c r="N14" i="33"/>
  <c r="I14" i="33"/>
  <c r="N13" i="33"/>
  <c r="I13" i="33"/>
  <c r="N12" i="33"/>
  <c r="I12" i="33"/>
  <c r="N11" i="33"/>
  <c r="I11" i="33"/>
  <c r="N10" i="33"/>
  <c r="I10" i="33"/>
  <c r="N9" i="33"/>
  <c r="I9" i="33"/>
  <c r="N8" i="33"/>
  <c r="I8" i="33"/>
  <c r="N7" i="33"/>
  <c r="I7" i="33"/>
  <c r="N6" i="33"/>
  <c r="I6" i="33"/>
  <c r="N5" i="33"/>
  <c r="I5" i="33"/>
  <c r="N4" i="33"/>
  <c r="I4" i="33"/>
  <c r="N239" i="32"/>
  <c r="I239" i="32"/>
  <c r="N238" i="32"/>
  <c r="I238" i="32"/>
  <c r="N237" i="32"/>
  <c r="I237" i="32"/>
  <c r="N236" i="32"/>
  <c r="I236" i="32"/>
  <c r="N235" i="32"/>
  <c r="I235" i="32"/>
  <c r="N234" i="32"/>
  <c r="I234" i="32"/>
  <c r="N233" i="32"/>
  <c r="I233" i="32"/>
  <c r="N232" i="32"/>
  <c r="I232" i="32"/>
  <c r="N231" i="32"/>
  <c r="I231" i="32"/>
  <c r="N230" i="32"/>
  <c r="I230" i="32"/>
  <c r="N229" i="32"/>
  <c r="I229" i="32"/>
  <c r="N228" i="32"/>
  <c r="I228" i="32"/>
  <c r="N227" i="32"/>
  <c r="I227" i="32"/>
  <c r="N226" i="32"/>
  <c r="I226" i="32"/>
  <c r="N225" i="32"/>
  <c r="I225" i="32"/>
  <c r="N224" i="32"/>
  <c r="I224" i="32"/>
  <c r="N223" i="32"/>
  <c r="I223" i="32"/>
  <c r="N222" i="32"/>
  <c r="I222" i="32"/>
  <c r="N221" i="32"/>
  <c r="I221" i="32"/>
  <c r="N220" i="32"/>
  <c r="I220" i="32"/>
  <c r="N208" i="32"/>
  <c r="I208" i="32"/>
  <c r="N207" i="32"/>
  <c r="I207" i="32"/>
  <c r="N206" i="32"/>
  <c r="I206" i="32"/>
  <c r="N205" i="32"/>
  <c r="I205" i="32"/>
  <c r="N204" i="32"/>
  <c r="I204" i="32"/>
  <c r="N203" i="32"/>
  <c r="I203" i="32"/>
  <c r="N202" i="32"/>
  <c r="I202" i="32"/>
  <c r="N201" i="32"/>
  <c r="I201" i="32"/>
  <c r="N200" i="32"/>
  <c r="I200" i="32"/>
  <c r="N199" i="32"/>
  <c r="I199" i="32"/>
  <c r="N198" i="32"/>
  <c r="I198" i="32"/>
  <c r="N197" i="32"/>
  <c r="I197" i="32"/>
  <c r="N196" i="32"/>
  <c r="I196" i="32"/>
  <c r="N195" i="32"/>
  <c r="I195" i="32"/>
  <c r="N194" i="32"/>
  <c r="I194" i="32"/>
  <c r="N193" i="32"/>
  <c r="I193" i="32"/>
  <c r="N192" i="32"/>
  <c r="I192" i="32"/>
  <c r="N191" i="32"/>
  <c r="I191" i="32"/>
  <c r="N190" i="32"/>
  <c r="I190" i="32"/>
  <c r="N189" i="32"/>
  <c r="I189" i="32"/>
  <c r="N188" i="32"/>
  <c r="I188" i="32"/>
  <c r="N187" i="32"/>
  <c r="I187" i="32"/>
  <c r="N186" i="32"/>
  <c r="I186" i="32"/>
  <c r="N185" i="32"/>
  <c r="I185" i="32"/>
  <c r="N184" i="32"/>
  <c r="I184" i="32"/>
  <c r="N177" i="32"/>
  <c r="I177" i="32"/>
  <c r="N176" i="32"/>
  <c r="I176" i="32"/>
  <c r="N175" i="32"/>
  <c r="I175" i="32"/>
  <c r="N174" i="32"/>
  <c r="I174" i="32"/>
  <c r="N173" i="32"/>
  <c r="I173" i="32"/>
  <c r="N172" i="32"/>
  <c r="I172" i="32"/>
  <c r="N171" i="32"/>
  <c r="I171" i="32"/>
  <c r="N170" i="32"/>
  <c r="I170" i="32"/>
  <c r="N169" i="32"/>
  <c r="I169" i="32"/>
  <c r="N168" i="32"/>
  <c r="I168" i="32"/>
  <c r="N167" i="32"/>
  <c r="I167" i="32"/>
  <c r="N166" i="32"/>
  <c r="I166" i="32"/>
  <c r="N165" i="32"/>
  <c r="I165" i="32"/>
  <c r="N164" i="32"/>
  <c r="I164" i="32"/>
  <c r="N163" i="32"/>
  <c r="I163" i="32"/>
  <c r="N162" i="32"/>
  <c r="I162" i="32"/>
  <c r="N161" i="32"/>
  <c r="I161" i="32"/>
  <c r="N160" i="32"/>
  <c r="I160" i="32"/>
  <c r="N159" i="32"/>
  <c r="I159" i="32"/>
  <c r="N158" i="32"/>
  <c r="I158" i="32"/>
  <c r="N157" i="32"/>
  <c r="I157" i="32"/>
  <c r="N156" i="32"/>
  <c r="I156" i="32"/>
  <c r="N155" i="32"/>
  <c r="I155" i="32"/>
  <c r="N154" i="32"/>
  <c r="I154" i="32"/>
  <c r="N153" i="32"/>
  <c r="I153" i="32"/>
  <c r="N152" i="32"/>
  <c r="I152" i="32"/>
  <c r="N151" i="32"/>
  <c r="I151" i="32"/>
  <c r="N150" i="32"/>
  <c r="I150" i="32"/>
  <c r="N149" i="32"/>
  <c r="I149" i="32"/>
  <c r="N148" i="32"/>
  <c r="I148" i="32"/>
  <c r="I116" i="32"/>
  <c r="I115" i="32"/>
  <c r="I114" i="32"/>
  <c r="I113" i="32"/>
  <c r="I112" i="32"/>
  <c r="N105" i="32"/>
  <c r="I105" i="32"/>
  <c r="N104" i="32"/>
  <c r="I104" i="32"/>
  <c r="N103" i="32"/>
  <c r="I103" i="32"/>
  <c r="N102" i="32"/>
  <c r="I102" i="32"/>
  <c r="N101" i="32"/>
  <c r="I101" i="32"/>
  <c r="N100" i="32"/>
  <c r="I100" i="32"/>
  <c r="N99" i="32"/>
  <c r="I99" i="32"/>
  <c r="N98" i="32"/>
  <c r="I98" i="32"/>
  <c r="N97" i="32"/>
  <c r="I97" i="32"/>
  <c r="N96" i="32"/>
  <c r="I96" i="32"/>
  <c r="N95" i="32"/>
  <c r="I95" i="32"/>
  <c r="N94" i="32"/>
  <c r="I94" i="32"/>
  <c r="N93" i="32"/>
  <c r="I93" i="32"/>
  <c r="N92" i="32"/>
  <c r="I92" i="32"/>
  <c r="N91" i="32"/>
  <c r="I91" i="32"/>
  <c r="N90" i="32"/>
  <c r="I90" i="32"/>
  <c r="N89" i="32"/>
  <c r="I89" i="32"/>
  <c r="N88" i="32"/>
  <c r="I88" i="32"/>
  <c r="N87" i="32"/>
  <c r="I87" i="32"/>
  <c r="N86" i="32"/>
  <c r="I86" i="32"/>
  <c r="N85" i="32"/>
  <c r="I85" i="32"/>
  <c r="N84" i="32"/>
  <c r="I84" i="32"/>
  <c r="N83" i="32"/>
  <c r="I83" i="32"/>
  <c r="N82" i="32"/>
  <c r="I82" i="32"/>
  <c r="N81" i="32"/>
  <c r="I81" i="32"/>
  <c r="N80" i="32"/>
  <c r="I80" i="32"/>
  <c r="N79" i="32"/>
  <c r="I79" i="32"/>
  <c r="N78" i="32"/>
  <c r="I78" i="32"/>
  <c r="N77" i="32"/>
  <c r="I77" i="32"/>
  <c r="N76" i="32"/>
  <c r="I76" i="32"/>
  <c r="N69" i="32"/>
  <c r="I69" i="32"/>
  <c r="N68" i="32"/>
  <c r="I68" i="32"/>
  <c r="N67" i="32"/>
  <c r="I67" i="32"/>
  <c r="N66" i="32"/>
  <c r="I66" i="32"/>
  <c r="N65" i="32"/>
  <c r="I65" i="32"/>
  <c r="N64" i="32"/>
  <c r="I64" i="32"/>
  <c r="N63" i="32"/>
  <c r="I63" i="32"/>
  <c r="N62" i="32"/>
  <c r="I62" i="32"/>
  <c r="N61" i="32"/>
  <c r="I61" i="32"/>
  <c r="N60" i="32"/>
  <c r="I60" i="32"/>
  <c r="N59" i="32"/>
  <c r="I59" i="32"/>
  <c r="N58" i="32"/>
  <c r="I58" i="32"/>
  <c r="N57" i="32"/>
  <c r="I57" i="32"/>
  <c r="N56" i="32"/>
  <c r="I56" i="32"/>
  <c r="N55" i="32"/>
  <c r="I55" i="32"/>
  <c r="N54" i="32"/>
  <c r="I54" i="32"/>
  <c r="N53" i="32"/>
  <c r="I53" i="32"/>
  <c r="N52" i="32"/>
  <c r="I52" i="32"/>
  <c r="N51" i="32"/>
  <c r="I51" i="32"/>
  <c r="N50" i="32"/>
  <c r="I50" i="32"/>
  <c r="N49" i="32"/>
  <c r="I49" i="32"/>
  <c r="N48" i="32"/>
  <c r="I48" i="32"/>
  <c r="N47" i="32"/>
  <c r="I47" i="32"/>
  <c r="N46" i="32"/>
  <c r="I46" i="32"/>
  <c r="N45" i="32"/>
  <c r="I45" i="32"/>
  <c r="N44" i="32"/>
  <c r="I44" i="32"/>
  <c r="N43" i="32"/>
  <c r="I43" i="32"/>
  <c r="N42" i="32"/>
  <c r="I42" i="32"/>
  <c r="N41" i="32"/>
  <c r="I41" i="32"/>
  <c r="N40" i="32"/>
  <c r="I40" i="32"/>
  <c r="N33" i="32"/>
  <c r="I33" i="32"/>
  <c r="N32" i="32"/>
  <c r="I32" i="32"/>
  <c r="N31" i="32"/>
  <c r="I31" i="32"/>
  <c r="N30" i="32"/>
  <c r="I30" i="32"/>
  <c r="N29" i="32"/>
  <c r="I29" i="32"/>
  <c r="N28" i="32"/>
  <c r="I28" i="32"/>
  <c r="N27" i="32"/>
  <c r="I27" i="32"/>
  <c r="N26" i="32"/>
  <c r="I26" i="32"/>
  <c r="N25" i="32"/>
  <c r="I25" i="32"/>
  <c r="N24" i="32"/>
  <c r="I24" i="32"/>
  <c r="N23" i="32"/>
  <c r="I23" i="32"/>
  <c r="N22" i="32"/>
  <c r="I22" i="32"/>
  <c r="N21" i="32"/>
  <c r="I21" i="32"/>
  <c r="N20" i="32"/>
  <c r="I20" i="32"/>
  <c r="N19" i="32"/>
  <c r="I19" i="32"/>
  <c r="N18" i="32"/>
  <c r="I18" i="32"/>
  <c r="N17" i="32"/>
  <c r="I17" i="32"/>
  <c r="N16" i="32"/>
  <c r="I16" i="32"/>
  <c r="N15" i="32"/>
  <c r="I15" i="32"/>
  <c r="N14" i="32"/>
  <c r="I14" i="32"/>
  <c r="N13" i="32"/>
  <c r="I13" i="32"/>
  <c r="N12" i="32"/>
  <c r="I12" i="32"/>
  <c r="N11" i="32"/>
  <c r="I11" i="32"/>
  <c r="N10" i="32"/>
  <c r="I10" i="32"/>
  <c r="N9" i="32"/>
  <c r="I9" i="32"/>
  <c r="N8" i="32"/>
  <c r="I8" i="32"/>
  <c r="N7" i="32"/>
  <c r="I7" i="32"/>
  <c r="N6" i="32"/>
  <c r="I6" i="32"/>
  <c r="N5" i="32"/>
  <c r="I5" i="32"/>
  <c r="N4" i="32"/>
  <c r="I4" i="32"/>
  <c r="I239" i="31"/>
  <c r="I237" i="31"/>
  <c r="I236" i="31"/>
  <c r="I235" i="31"/>
  <c r="I234" i="31"/>
  <c r="I233" i="31"/>
  <c r="I232" i="31"/>
  <c r="I231" i="31"/>
  <c r="I230" i="31"/>
  <c r="N229" i="31"/>
  <c r="I229" i="31"/>
  <c r="N228" i="31"/>
  <c r="I228" i="31"/>
  <c r="N227" i="31"/>
  <c r="I227" i="31"/>
  <c r="N226" i="31"/>
  <c r="I226" i="31"/>
  <c r="N225" i="31"/>
  <c r="I225" i="31"/>
  <c r="N224" i="31"/>
  <c r="I224" i="31"/>
  <c r="N223" i="31"/>
  <c r="I223" i="31"/>
  <c r="N222" i="31"/>
  <c r="I222" i="31"/>
  <c r="N221" i="31"/>
  <c r="I221" i="31"/>
  <c r="N220" i="31"/>
  <c r="I220" i="31"/>
  <c r="I203" i="31"/>
  <c r="I202" i="31"/>
  <c r="I201" i="31"/>
  <c r="I200" i="31"/>
  <c r="I199" i="31"/>
  <c r="I198" i="31"/>
  <c r="I197" i="31"/>
  <c r="I196" i="31"/>
  <c r="I195" i="31"/>
  <c r="I194" i="31"/>
  <c r="N193" i="31"/>
  <c r="I193" i="31"/>
  <c r="N192" i="31"/>
  <c r="I192" i="31"/>
  <c r="N191" i="31"/>
  <c r="I191" i="31"/>
  <c r="N190" i="31"/>
  <c r="I190" i="31"/>
  <c r="N189" i="31"/>
  <c r="I189" i="31"/>
  <c r="N188" i="31"/>
  <c r="I188" i="31"/>
  <c r="N187" i="31"/>
  <c r="I187" i="31"/>
  <c r="N186" i="31"/>
  <c r="I186" i="31"/>
  <c r="N185" i="31"/>
  <c r="I185" i="31"/>
  <c r="N184" i="31"/>
  <c r="I184" i="31"/>
  <c r="N177" i="31"/>
  <c r="I177" i="31"/>
  <c r="N176" i="31"/>
  <c r="I176" i="31"/>
  <c r="N175" i="31"/>
  <c r="I175" i="31"/>
  <c r="N174" i="31"/>
  <c r="I174" i="31"/>
  <c r="N173" i="31"/>
  <c r="I173" i="31"/>
  <c r="N172" i="31"/>
  <c r="I172" i="31"/>
  <c r="N171" i="31"/>
  <c r="I171" i="31"/>
  <c r="N170" i="31"/>
  <c r="I170" i="31"/>
  <c r="N169" i="31"/>
  <c r="I169" i="31"/>
  <c r="N168" i="31"/>
  <c r="I168" i="31"/>
  <c r="N167" i="31"/>
  <c r="I167" i="31"/>
  <c r="N166" i="31"/>
  <c r="I166" i="31"/>
  <c r="N165" i="31"/>
  <c r="I165" i="31"/>
  <c r="N164" i="31"/>
  <c r="I164" i="31"/>
  <c r="N163" i="31"/>
  <c r="I163" i="31"/>
  <c r="N162" i="31"/>
  <c r="I162" i="31"/>
  <c r="N161" i="31"/>
  <c r="I161" i="31"/>
  <c r="N160" i="31"/>
  <c r="I160" i="31"/>
  <c r="N159" i="31"/>
  <c r="I159" i="31"/>
  <c r="N158" i="31"/>
  <c r="I158" i="31"/>
  <c r="N157" i="31"/>
  <c r="I157" i="31"/>
  <c r="N156" i="31"/>
  <c r="I156" i="31"/>
  <c r="N155" i="31"/>
  <c r="I155" i="31"/>
  <c r="N154" i="31"/>
  <c r="I154" i="31"/>
  <c r="N153" i="31"/>
  <c r="I153" i="31"/>
  <c r="N152" i="31"/>
  <c r="I152" i="31"/>
  <c r="N151" i="31"/>
  <c r="I151" i="31"/>
  <c r="N150" i="31"/>
  <c r="I150" i="31"/>
  <c r="N149" i="31"/>
  <c r="I149" i="31"/>
  <c r="N148" i="31"/>
  <c r="I148" i="31"/>
  <c r="N141" i="31"/>
  <c r="I141" i="31"/>
  <c r="N140" i="31"/>
  <c r="I140" i="31"/>
  <c r="N139" i="31"/>
  <c r="I139" i="31"/>
  <c r="N138" i="31"/>
  <c r="I138" i="31"/>
  <c r="N137" i="31"/>
  <c r="I137" i="31"/>
  <c r="N136" i="31"/>
  <c r="I136" i="31"/>
  <c r="N135" i="31"/>
  <c r="I135" i="31"/>
  <c r="N134" i="31"/>
  <c r="I134" i="31"/>
  <c r="N133" i="31"/>
  <c r="I133" i="31"/>
  <c r="N132" i="31"/>
  <c r="I132" i="31"/>
  <c r="N131" i="31"/>
  <c r="I131" i="31"/>
  <c r="N130" i="31"/>
  <c r="I130" i="31"/>
  <c r="N129" i="31"/>
  <c r="I129" i="31"/>
  <c r="N128" i="31"/>
  <c r="I128" i="31"/>
  <c r="N127" i="31"/>
  <c r="I127" i="31"/>
  <c r="N126" i="31"/>
  <c r="I126" i="31"/>
  <c r="N125" i="31"/>
  <c r="I125" i="31"/>
  <c r="N124" i="31"/>
  <c r="I124" i="31"/>
  <c r="N123" i="31"/>
  <c r="I123" i="31"/>
  <c r="N122" i="31"/>
  <c r="I122" i="31"/>
  <c r="N121" i="31"/>
  <c r="I121" i="31"/>
  <c r="N120" i="31"/>
  <c r="I120" i="31"/>
  <c r="N119" i="31"/>
  <c r="I119" i="31"/>
  <c r="N118" i="31"/>
  <c r="I118" i="31"/>
  <c r="N117" i="31"/>
  <c r="I117" i="31"/>
  <c r="N116" i="31"/>
  <c r="I116" i="31"/>
  <c r="N115" i="31"/>
  <c r="I115" i="31"/>
  <c r="N114" i="31"/>
  <c r="I114" i="31"/>
  <c r="N113" i="31"/>
  <c r="I113" i="31"/>
  <c r="N112" i="31"/>
  <c r="I112" i="31"/>
  <c r="N105" i="31"/>
  <c r="I105" i="31"/>
  <c r="N104" i="31"/>
  <c r="I104" i="31"/>
  <c r="N103" i="31"/>
  <c r="I103" i="31"/>
  <c r="N102" i="31"/>
  <c r="I102" i="31"/>
  <c r="N101" i="31"/>
  <c r="I101" i="31"/>
  <c r="N100" i="31"/>
  <c r="I100" i="31"/>
  <c r="N99" i="31"/>
  <c r="I99" i="31"/>
  <c r="N98" i="31"/>
  <c r="I98" i="31"/>
  <c r="N97" i="31"/>
  <c r="I97" i="31"/>
  <c r="N96" i="31"/>
  <c r="I96" i="31"/>
  <c r="N95" i="31"/>
  <c r="I95" i="31"/>
  <c r="N94" i="31"/>
  <c r="I94" i="31"/>
  <c r="N93" i="31"/>
  <c r="I93" i="31"/>
  <c r="N92" i="31"/>
  <c r="I92" i="31"/>
  <c r="N91" i="31"/>
  <c r="I91" i="31"/>
  <c r="N90" i="31"/>
  <c r="I90" i="31"/>
  <c r="N89" i="31"/>
  <c r="I89" i="31"/>
  <c r="N88" i="31"/>
  <c r="I88" i="31"/>
  <c r="N87" i="31"/>
  <c r="I87" i="31"/>
  <c r="N86" i="31"/>
  <c r="I86" i="31"/>
  <c r="N85" i="31"/>
  <c r="I85" i="31"/>
  <c r="N84" i="31"/>
  <c r="I84" i="31"/>
  <c r="N83" i="31"/>
  <c r="I83" i="31"/>
  <c r="N82" i="31"/>
  <c r="I82" i="31"/>
  <c r="N81" i="31"/>
  <c r="I81" i="31"/>
  <c r="N80" i="31"/>
  <c r="I80" i="31"/>
  <c r="N79" i="31"/>
  <c r="I79" i="31"/>
  <c r="N78" i="31"/>
  <c r="I78" i="31"/>
  <c r="N77" i="31"/>
  <c r="I77" i="31"/>
  <c r="N76" i="31"/>
  <c r="I76" i="31"/>
  <c r="N69" i="31"/>
  <c r="I69" i="31"/>
  <c r="N68" i="31"/>
  <c r="I68" i="31"/>
  <c r="N67" i="31"/>
  <c r="I67" i="31"/>
  <c r="N66" i="31"/>
  <c r="I66" i="31"/>
  <c r="N65" i="31"/>
  <c r="I65" i="31"/>
  <c r="N64" i="31"/>
  <c r="I64" i="31"/>
  <c r="N63" i="31"/>
  <c r="I63" i="31"/>
  <c r="N62" i="31"/>
  <c r="I62" i="31"/>
  <c r="N61" i="31"/>
  <c r="I61" i="31"/>
  <c r="N60" i="31"/>
  <c r="I60" i="31"/>
  <c r="N59" i="31"/>
  <c r="I59" i="31"/>
  <c r="N58" i="31"/>
  <c r="I58" i="31"/>
  <c r="N57" i="31"/>
  <c r="I57" i="31"/>
  <c r="N56" i="31"/>
  <c r="I56" i="31"/>
  <c r="N55" i="31"/>
  <c r="I55" i="31"/>
  <c r="N54" i="31"/>
  <c r="I54" i="31"/>
  <c r="N53" i="31"/>
  <c r="I53" i="31"/>
  <c r="N52" i="31"/>
  <c r="I52" i="31"/>
  <c r="N51" i="31"/>
  <c r="I51" i="31"/>
  <c r="N50" i="31"/>
  <c r="I50" i="31"/>
  <c r="N49" i="31"/>
  <c r="I49" i="31"/>
  <c r="N48" i="31"/>
  <c r="I48" i="31"/>
  <c r="N47" i="31"/>
  <c r="I47" i="31"/>
  <c r="N46" i="31"/>
  <c r="I46" i="31"/>
  <c r="N45" i="31"/>
  <c r="I45" i="31"/>
  <c r="N44" i="31"/>
  <c r="I44" i="31"/>
  <c r="N43" i="31"/>
  <c r="I43" i="31"/>
  <c r="N42" i="31"/>
  <c r="I42" i="31"/>
  <c r="N41" i="31"/>
  <c r="I41" i="31"/>
  <c r="N40" i="31"/>
  <c r="I40" i="31"/>
  <c r="I33" i="31"/>
  <c r="I32" i="31"/>
  <c r="I31" i="31"/>
  <c r="I30" i="31"/>
  <c r="I29" i="31"/>
  <c r="I28" i="31"/>
  <c r="I27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N13" i="31"/>
  <c r="I13" i="31"/>
  <c r="N12" i="31"/>
  <c r="I12" i="31"/>
  <c r="N11" i="31"/>
  <c r="I11" i="31"/>
  <c r="N10" i="31"/>
  <c r="I10" i="31"/>
  <c r="N9" i="31"/>
  <c r="I9" i="31"/>
  <c r="N8" i="31"/>
  <c r="I8" i="31"/>
  <c r="N7" i="31"/>
  <c r="I7" i="31"/>
  <c r="N6" i="31"/>
  <c r="I6" i="31"/>
  <c r="N5" i="31"/>
  <c r="I5" i="31"/>
  <c r="N4" i="31"/>
  <c r="I4" i="31"/>
  <c r="N229" i="30"/>
  <c r="I229" i="30"/>
  <c r="N228" i="30"/>
  <c r="I228" i="30"/>
  <c r="N227" i="30"/>
  <c r="I227" i="30"/>
  <c r="N226" i="30"/>
  <c r="I226" i="30"/>
  <c r="N225" i="30"/>
  <c r="I225" i="30"/>
  <c r="N224" i="30"/>
  <c r="I224" i="30"/>
  <c r="N223" i="30"/>
  <c r="N222" i="30"/>
  <c r="N221" i="30"/>
  <c r="N220" i="30"/>
  <c r="N203" i="30"/>
  <c r="N202" i="30"/>
  <c r="N201" i="30"/>
  <c r="N200" i="30"/>
  <c r="N199" i="30"/>
  <c r="N198" i="30"/>
  <c r="N197" i="30"/>
  <c r="N196" i="30"/>
  <c r="N195" i="30"/>
  <c r="N194" i="30"/>
  <c r="N193" i="30"/>
  <c r="I193" i="30"/>
  <c r="N192" i="30"/>
  <c r="I192" i="30"/>
  <c r="N191" i="30"/>
  <c r="I191" i="30"/>
  <c r="N190" i="30"/>
  <c r="I190" i="30"/>
  <c r="N189" i="30"/>
  <c r="I189" i="30"/>
  <c r="N188" i="30"/>
  <c r="I188" i="30"/>
  <c r="N187" i="30"/>
  <c r="I187" i="30"/>
  <c r="N186" i="30"/>
  <c r="I186" i="30"/>
  <c r="N185" i="30"/>
  <c r="I185" i="30"/>
  <c r="N184" i="30"/>
  <c r="I184" i="30"/>
  <c r="N177" i="30"/>
  <c r="I177" i="30"/>
  <c r="N176" i="30"/>
  <c r="I176" i="30"/>
  <c r="N175" i="30"/>
  <c r="I175" i="30"/>
  <c r="N174" i="30"/>
  <c r="I174" i="30"/>
  <c r="N173" i="30"/>
  <c r="I173" i="30"/>
  <c r="N172" i="30"/>
  <c r="I172" i="30"/>
  <c r="N171" i="30"/>
  <c r="I171" i="30"/>
  <c r="N170" i="30"/>
  <c r="I170" i="30"/>
  <c r="N169" i="30"/>
  <c r="I169" i="30"/>
  <c r="N168" i="30"/>
  <c r="I168" i="30"/>
  <c r="N167" i="30"/>
  <c r="I167" i="30"/>
  <c r="N166" i="30"/>
  <c r="I166" i="30"/>
  <c r="N165" i="30"/>
  <c r="I165" i="30"/>
  <c r="N164" i="30"/>
  <c r="I164" i="30"/>
  <c r="N163" i="30"/>
  <c r="I163" i="30"/>
  <c r="N162" i="30"/>
  <c r="I162" i="30"/>
  <c r="N161" i="30"/>
  <c r="I161" i="30"/>
  <c r="N160" i="30"/>
  <c r="I160" i="30"/>
  <c r="N159" i="30"/>
  <c r="I159" i="30"/>
  <c r="N158" i="30"/>
  <c r="I158" i="30"/>
  <c r="N157" i="30"/>
  <c r="I157" i="30"/>
  <c r="N156" i="30"/>
  <c r="I156" i="30"/>
  <c r="N155" i="30"/>
  <c r="I155" i="30"/>
  <c r="N154" i="30"/>
  <c r="I154" i="30"/>
  <c r="N153" i="30"/>
  <c r="I153" i="30"/>
  <c r="N152" i="30"/>
  <c r="I152" i="30"/>
  <c r="N151" i="30"/>
  <c r="I151" i="30"/>
  <c r="N150" i="30"/>
  <c r="I150" i="30"/>
  <c r="N149" i="30"/>
  <c r="I149" i="30"/>
  <c r="N148" i="30"/>
  <c r="I148" i="30"/>
  <c r="N141" i="30"/>
  <c r="I141" i="30"/>
  <c r="N140" i="30"/>
  <c r="I140" i="30"/>
  <c r="N139" i="30"/>
  <c r="I139" i="30"/>
  <c r="N138" i="30"/>
  <c r="I138" i="30"/>
  <c r="N137" i="30"/>
  <c r="I137" i="30"/>
  <c r="N136" i="30"/>
  <c r="I136" i="30"/>
  <c r="N135" i="30"/>
  <c r="I135" i="30"/>
  <c r="N134" i="30"/>
  <c r="I134" i="30"/>
  <c r="N133" i="30"/>
  <c r="I133" i="30"/>
  <c r="N132" i="30"/>
  <c r="I132" i="30"/>
  <c r="N131" i="30"/>
  <c r="I131" i="30"/>
  <c r="N130" i="30"/>
  <c r="I130" i="30"/>
  <c r="N129" i="30"/>
  <c r="I129" i="30"/>
  <c r="N128" i="30"/>
  <c r="I128" i="30"/>
  <c r="N127" i="30"/>
  <c r="I127" i="30"/>
  <c r="N126" i="30"/>
  <c r="I126" i="30"/>
  <c r="N125" i="30"/>
  <c r="I125" i="30"/>
  <c r="N124" i="30"/>
  <c r="I124" i="30"/>
  <c r="N123" i="30"/>
  <c r="I123" i="30"/>
  <c r="N122" i="30"/>
  <c r="I122" i="30"/>
  <c r="N121" i="30"/>
  <c r="I121" i="30"/>
  <c r="N120" i="30"/>
  <c r="I120" i="30"/>
  <c r="N119" i="30"/>
  <c r="I119" i="30"/>
  <c r="N118" i="30"/>
  <c r="I118" i="30"/>
  <c r="N117" i="30"/>
  <c r="I117" i="30"/>
  <c r="N116" i="30"/>
  <c r="I116" i="30"/>
  <c r="N115" i="30"/>
  <c r="I115" i="30"/>
  <c r="N114" i="30"/>
  <c r="I114" i="30"/>
  <c r="N113" i="30"/>
  <c r="I113" i="30"/>
  <c r="N112" i="30"/>
  <c r="I112" i="30"/>
  <c r="N105" i="30"/>
  <c r="I105" i="30"/>
  <c r="N104" i="30"/>
  <c r="I104" i="30"/>
  <c r="N103" i="30"/>
  <c r="I103" i="30"/>
  <c r="N102" i="30"/>
  <c r="I102" i="30"/>
  <c r="N101" i="30"/>
  <c r="I101" i="30"/>
  <c r="N100" i="30"/>
  <c r="I100" i="30"/>
  <c r="N99" i="30"/>
  <c r="I99" i="30"/>
  <c r="N98" i="30"/>
  <c r="I98" i="30"/>
  <c r="N97" i="30"/>
  <c r="I97" i="30"/>
  <c r="N96" i="30"/>
  <c r="I96" i="30"/>
  <c r="N95" i="30"/>
  <c r="I95" i="30"/>
  <c r="N94" i="30"/>
  <c r="I94" i="30"/>
  <c r="N93" i="30"/>
  <c r="I93" i="30"/>
  <c r="N92" i="30"/>
  <c r="I92" i="30"/>
  <c r="N91" i="30"/>
  <c r="I91" i="30"/>
  <c r="N90" i="30"/>
  <c r="I90" i="30"/>
  <c r="N89" i="30"/>
  <c r="I89" i="30"/>
  <c r="N88" i="30"/>
  <c r="I88" i="30"/>
  <c r="N87" i="30"/>
  <c r="I87" i="30"/>
  <c r="N86" i="30"/>
  <c r="I86" i="30"/>
  <c r="N85" i="30"/>
  <c r="I85" i="30"/>
  <c r="N84" i="30"/>
  <c r="I84" i="30"/>
  <c r="N83" i="30"/>
  <c r="I83" i="30"/>
  <c r="N82" i="30"/>
  <c r="I82" i="30"/>
  <c r="N81" i="30"/>
  <c r="I81" i="30"/>
  <c r="N80" i="30"/>
  <c r="I80" i="30"/>
  <c r="N79" i="30"/>
  <c r="I79" i="30"/>
  <c r="N78" i="30"/>
  <c r="I78" i="30"/>
  <c r="N77" i="30"/>
  <c r="I77" i="30"/>
  <c r="N76" i="30"/>
  <c r="I76" i="30"/>
  <c r="N69" i="30"/>
  <c r="I69" i="30"/>
  <c r="N68" i="30"/>
  <c r="I68" i="30"/>
  <c r="N67" i="30"/>
  <c r="I67" i="30"/>
  <c r="N66" i="30"/>
  <c r="I66" i="30"/>
  <c r="N65" i="30"/>
  <c r="I65" i="30"/>
  <c r="N64" i="30"/>
  <c r="I64" i="30"/>
  <c r="N63" i="30"/>
  <c r="I63" i="30"/>
  <c r="N62" i="30"/>
  <c r="I62" i="30"/>
  <c r="N61" i="30"/>
  <c r="I61" i="30"/>
  <c r="N60" i="30"/>
  <c r="I60" i="30"/>
  <c r="N59" i="30"/>
  <c r="I59" i="30"/>
  <c r="N58" i="30"/>
  <c r="I58" i="30"/>
  <c r="N57" i="30"/>
  <c r="I57" i="30"/>
  <c r="N56" i="30"/>
  <c r="I56" i="30"/>
  <c r="N55" i="30"/>
  <c r="I55" i="30"/>
  <c r="N54" i="30"/>
  <c r="I54" i="30"/>
  <c r="N53" i="30"/>
  <c r="I53" i="30"/>
  <c r="N52" i="30"/>
  <c r="I52" i="30"/>
  <c r="N51" i="30"/>
  <c r="I51" i="30"/>
  <c r="N50" i="30"/>
  <c r="I50" i="30"/>
  <c r="N49" i="30"/>
  <c r="I49" i="30"/>
  <c r="N48" i="30"/>
  <c r="I48" i="30"/>
  <c r="N47" i="30"/>
  <c r="I47" i="30"/>
  <c r="N46" i="30"/>
  <c r="I46" i="30"/>
  <c r="N45" i="30"/>
  <c r="I45" i="30"/>
  <c r="N44" i="30"/>
  <c r="I44" i="30"/>
  <c r="N43" i="30"/>
  <c r="I43" i="30"/>
  <c r="N42" i="30"/>
  <c r="I42" i="30"/>
  <c r="N41" i="30"/>
  <c r="I41" i="30"/>
  <c r="N40" i="30"/>
  <c r="I40" i="30"/>
  <c r="N33" i="30"/>
  <c r="I33" i="30"/>
  <c r="N32" i="30"/>
  <c r="I32" i="30"/>
  <c r="N31" i="30"/>
  <c r="I31" i="30"/>
  <c r="N30" i="30"/>
  <c r="I30" i="30"/>
  <c r="N29" i="30"/>
  <c r="I29" i="30"/>
  <c r="N28" i="30"/>
  <c r="I28" i="30"/>
  <c r="N27" i="30"/>
  <c r="I27" i="30"/>
  <c r="N26" i="30"/>
  <c r="I26" i="30"/>
  <c r="N25" i="30"/>
  <c r="I25" i="30"/>
  <c r="N24" i="30"/>
  <c r="I24" i="30"/>
  <c r="N23" i="30"/>
  <c r="I23" i="30"/>
  <c r="N22" i="30"/>
  <c r="I22" i="30"/>
  <c r="N21" i="30"/>
  <c r="I21" i="30"/>
  <c r="N20" i="30"/>
  <c r="I20" i="30"/>
  <c r="N19" i="30"/>
  <c r="I19" i="30"/>
  <c r="N18" i="30"/>
  <c r="I18" i="30"/>
  <c r="N17" i="30"/>
  <c r="I17" i="30"/>
  <c r="N16" i="30"/>
  <c r="I16" i="30"/>
  <c r="N15" i="30"/>
  <c r="I15" i="30"/>
  <c r="N14" i="30"/>
  <c r="I14" i="30"/>
  <c r="N13" i="30"/>
  <c r="I13" i="30"/>
  <c r="N12" i="30"/>
  <c r="I12" i="30"/>
  <c r="N11" i="30"/>
  <c r="I11" i="30"/>
  <c r="N10" i="30"/>
  <c r="I10" i="30"/>
  <c r="N9" i="30"/>
  <c r="I9" i="30"/>
  <c r="N8" i="30"/>
  <c r="I8" i="30"/>
  <c r="N7" i="30"/>
  <c r="I7" i="30"/>
  <c r="N6" i="30"/>
  <c r="I6" i="30"/>
  <c r="N5" i="30"/>
  <c r="I5" i="30"/>
  <c r="N4" i="30"/>
  <c r="I4" i="30"/>
  <c r="I234" i="29"/>
  <c r="I233" i="29"/>
  <c r="I232" i="29"/>
  <c r="I231" i="29"/>
  <c r="I230" i="29"/>
  <c r="N229" i="29"/>
  <c r="I229" i="29"/>
  <c r="N228" i="29"/>
  <c r="I228" i="29"/>
  <c r="N227" i="29"/>
  <c r="I227" i="29"/>
  <c r="N226" i="29"/>
  <c r="I226" i="29"/>
  <c r="N225" i="29"/>
  <c r="I225" i="29"/>
  <c r="N224" i="29"/>
  <c r="I224" i="29"/>
  <c r="N223" i="29"/>
  <c r="I223" i="29"/>
  <c r="N222" i="29"/>
  <c r="I222" i="29"/>
  <c r="N221" i="29"/>
  <c r="I221" i="29"/>
  <c r="N220" i="29"/>
  <c r="I220" i="29"/>
  <c r="I203" i="29"/>
  <c r="I202" i="29"/>
  <c r="I201" i="29"/>
  <c r="I200" i="29"/>
  <c r="I199" i="29"/>
  <c r="I198" i="29"/>
  <c r="I197" i="29"/>
  <c r="I196" i="29"/>
  <c r="I195" i="29"/>
  <c r="I194" i="29"/>
  <c r="N193" i="29"/>
  <c r="I193" i="29"/>
  <c r="N192" i="29"/>
  <c r="I192" i="29"/>
  <c r="N191" i="29"/>
  <c r="I191" i="29"/>
  <c r="N190" i="29"/>
  <c r="I190" i="29"/>
  <c r="N189" i="29"/>
  <c r="I189" i="29"/>
  <c r="N188" i="29"/>
  <c r="I188" i="29"/>
  <c r="N187" i="29"/>
  <c r="I187" i="29"/>
  <c r="N186" i="29"/>
  <c r="I186" i="29"/>
  <c r="N185" i="29"/>
  <c r="I185" i="29"/>
  <c r="N184" i="29"/>
  <c r="I184" i="29"/>
  <c r="N177" i="29"/>
  <c r="I177" i="29"/>
  <c r="N176" i="29"/>
  <c r="I176" i="29"/>
  <c r="N175" i="29"/>
  <c r="I175" i="29"/>
  <c r="N174" i="29"/>
  <c r="I174" i="29"/>
  <c r="N173" i="29"/>
  <c r="I173" i="29"/>
  <c r="N172" i="29"/>
  <c r="I172" i="29"/>
  <c r="N171" i="29"/>
  <c r="I171" i="29"/>
  <c r="N170" i="29"/>
  <c r="I170" i="29"/>
  <c r="N169" i="29"/>
  <c r="I169" i="29"/>
  <c r="N168" i="29"/>
  <c r="I168" i="29"/>
  <c r="N167" i="29"/>
  <c r="I167" i="29"/>
  <c r="N166" i="29"/>
  <c r="I166" i="29"/>
  <c r="N165" i="29"/>
  <c r="I165" i="29"/>
  <c r="N164" i="29"/>
  <c r="I164" i="29"/>
  <c r="N163" i="29"/>
  <c r="I163" i="29"/>
  <c r="N162" i="29"/>
  <c r="I162" i="29"/>
  <c r="N161" i="29"/>
  <c r="I161" i="29"/>
  <c r="N160" i="29"/>
  <c r="I160" i="29"/>
  <c r="N159" i="29"/>
  <c r="I159" i="29"/>
  <c r="N158" i="29"/>
  <c r="I158" i="29"/>
  <c r="N157" i="29"/>
  <c r="I157" i="29"/>
  <c r="N156" i="29"/>
  <c r="I156" i="29"/>
  <c r="N155" i="29"/>
  <c r="I155" i="29"/>
  <c r="N154" i="29"/>
  <c r="I154" i="29"/>
  <c r="N153" i="29"/>
  <c r="I153" i="29"/>
  <c r="N152" i="29"/>
  <c r="I152" i="29"/>
  <c r="N151" i="29"/>
  <c r="I151" i="29"/>
  <c r="N150" i="29"/>
  <c r="I150" i="29"/>
  <c r="N149" i="29"/>
  <c r="I149" i="29"/>
  <c r="N148" i="29"/>
  <c r="I148" i="29"/>
  <c r="N141" i="29"/>
  <c r="I141" i="29"/>
  <c r="N140" i="29"/>
  <c r="I140" i="29"/>
  <c r="N139" i="29"/>
  <c r="I139" i="29"/>
  <c r="N138" i="29"/>
  <c r="I138" i="29"/>
  <c r="N137" i="29"/>
  <c r="I137" i="29"/>
  <c r="N136" i="29"/>
  <c r="I136" i="29"/>
  <c r="N135" i="29"/>
  <c r="I135" i="29"/>
  <c r="N134" i="29"/>
  <c r="I134" i="29"/>
  <c r="N133" i="29"/>
  <c r="I133" i="29"/>
  <c r="N132" i="29"/>
  <c r="I132" i="29"/>
  <c r="N131" i="29"/>
  <c r="I131" i="29"/>
  <c r="N130" i="29"/>
  <c r="I130" i="29"/>
  <c r="N129" i="29"/>
  <c r="I129" i="29"/>
  <c r="N128" i="29"/>
  <c r="I128" i="29"/>
  <c r="N127" i="29"/>
  <c r="I127" i="29"/>
  <c r="N126" i="29"/>
  <c r="I126" i="29"/>
  <c r="N125" i="29"/>
  <c r="I125" i="29"/>
  <c r="N124" i="29"/>
  <c r="I124" i="29"/>
  <c r="N123" i="29"/>
  <c r="I123" i="29"/>
  <c r="N122" i="29"/>
  <c r="I122" i="29"/>
  <c r="N121" i="29"/>
  <c r="I121" i="29"/>
  <c r="N120" i="29"/>
  <c r="I120" i="29"/>
  <c r="N119" i="29"/>
  <c r="I119" i="29"/>
  <c r="N118" i="29"/>
  <c r="I118" i="29"/>
  <c r="N117" i="29"/>
  <c r="I117" i="29"/>
  <c r="N116" i="29"/>
  <c r="I116" i="29"/>
  <c r="N115" i="29"/>
  <c r="I115" i="29"/>
  <c r="N114" i="29"/>
  <c r="I114" i="29"/>
  <c r="N113" i="29"/>
  <c r="I113" i="29"/>
  <c r="N112" i="29"/>
  <c r="I112" i="29"/>
  <c r="N105" i="29"/>
  <c r="I105" i="29"/>
  <c r="N104" i="29"/>
  <c r="I104" i="29"/>
  <c r="N103" i="29"/>
  <c r="I103" i="29"/>
  <c r="N102" i="29"/>
  <c r="I102" i="29"/>
  <c r="N101" i="29"/>
  <c r="I101" i="29"/>
  <c r="N100" i="29"/>
  <c r="I100" i="29"/>
  <c r="N99" i="29"/>
  <c r="I99" i="29"/>
  <c r="N98" i="29"/>
  <c r="I98" i="29"/>
  <c r="N97" i="29"/>
  <c r="I97" i="29"/>
  <c r="N96" i="29"/>
  <c r="I96" i="29"/>
  <c r="N95" i="29"/>
  <c r="I95" i="29"/>
  <c r="N94" i="29"/>
  <c r="I94" i="29"/>
  <c r="N93" i="29"/>
  <c r="I93" i="29"/>
  <c r="N92" i="29"/>
  <c r="I92" i="29"/>
  <c r="N91" i="29"/>
  <c r="I91" i="29"/>
  <c r="N90" i="29"/>
  <c r="I90" i="29"/>
  <c r="N89" i="29"/>
  <c r="I89" i="29"/>
  <c r="N88" i="29"/>
  <c r="I88" i="29"/>
  <c r="N87" i="29"/>
  <c r="I87" i="29"/>
  <c r="N86" i="29"/>
  <c r="I86" i="29"/>
  <c r="N85" i="29"/>
  <c r="I85" i="29"/>
  <c r="N84" i="29"/>
  <c r="I84" i="29"/>
  <c r="N83" i="29"/>
  <c r="I83" i="29"/>
  <c r="N82" i="29"/>
  <c r="I82" i="29"/>
  <c r="N81" i="29"/>
  <c r="I81" i="29"/>
  <c r="N80" i="29"/>
  <c r="I80" i="29"/>
  <c r="N79" i="29"/>
  <c r="I79" i="29"/>
  <c r="N78" i="29"/>
  <c r="I78" i="29"/>
  <c r="N77" i="29"/>
  <c r="I77" i="29"/>
  <c r="N76" i="29"/>
  <c r="I76" i="29"/>
  <c r="N69" i="29"/>
  <c r="I69" i="29"/>
  <c r="N68" i="29"/>
  <c r="I68" i="29"/>
  <c r="N67" i="29"/>
  <c r="I67" i="29"/>
  <c r="N66" i="29"/>
  <c r="I66" i="29"/>
  <c r="N65" i="29"/>
  <c r="I65" i="29"/>
  <c r="N64" i="29"/>
  <c r="I64" i="29"/>
  <c r="N63" i="29"/>
  <c r="I63" i="29"/>
  <c r="N62" i="29"/>
  <c r="I62" i="29"/>
  <c r="N61" i="29"/>
  <c r="I61" i="29"/>
  <c r="N60" i="29"/>
  <c r="I60" i="29"/>
  <c r="N59" i="29"/>
  <c r="I59" i="29"/>
  <c r="N58" i="29"/>
  <c r="I58" i="29"/>
  <c r="N57" i="29"/>
  <c r="I57" i="29"/>
  <c r="N56" i="29"/>
  <c r="I56" i="29"/>
  <c r="N55" i="29"/>
  <c r="I55" i="29"/>
  <c r="N54" i="29"/>
  <c r="I54" i="29"/>
  <c r="N53" i="29"/>
  <c r="I53" i="29"/>
  <c r="N52" i="29"/>
  <c r="I52" i="29"/>
  <c r="N51" i="29"/>
  <c r="I51" i="29"/>
  <c r="N50" i="29"/>
  <c r="I50" i="29"/>
  <c r="N49" i="29"/>
  <c r="I49" i="29"/>
  <c r="N48" i="29"/>
  <c r="I48" i="29"/>
  <c r="N47" i="29"/>
  <c r="I47" i="29"/>
  <c r="N46" i="29"/>
  <c r="I46" i="29"/>
  <c r="N45" i="29"/>
  <c r="I45" i="29"/>
  <c r="N44" i="29"/>
  <c r="I44" i="29"/>
  <c r="N43" i="29"/>
  <c r="I43" i="29"/>
  <c r="N42" i="29"/>
  <c r="I42" i="29"/>
  <c r="N41" i="29"/>
  <c r="I41" i="29"/>
  <c r="N40" i="29"/>
  <c r="I40" i="29"/>
  <c r="N33" i="29"/>
  <c r="I33" i="29"/>
  <c r="N32" i="29"/>
  <c r="I32" i="29"/>
  <c r="N31" i="29"/>
  <c r="I31" i="29"/>
  <c r="N30" i="29"/>
  <c r="I30" i="29"/>
  <c r="N29" i="29"/>
  <c r="I29" i="29"/>
  <c r="N28" i="29"/>
  <c r="I28" i="29"/>
  <c r="N27" i="29"/>
  <c r="I27" i="29"/>
  <c r="N26" i="29"/>
  <c r="I26" i="29"/>
  <c r="N25" i="29"/>
  <c r="I25" i="29"/>
  <c r="N24" i="29"/>
  <c r="I24" i="29"/>
  <c r="N23" i="29"/>
  <c r="I23" i="29"/>
  <c r="N22" i="29"/>
  <c r="I22" i="29"/>
  <c r="N21" i="29"/>
  <c r="I21" i="29"/>
  <c r="N20" i="29"/>
  <c r="I20" i="29"/>
  <c r="N19" i="29"/>
  <c r="I19" i="29"/>
  <c r="N18" i="29"/>
  <c r="I18" i="29"/>
  <c r="N17" i="29"/>
  <c r="I17" i="29"/>
  <c r="N16" i="29"/>
  <c r="I16" i="29"/>
  <c r="N15" i="29"/>
  <c r="I15" i="29"/>
  <c r="N14" i="29"/>
  <c r="I14" i="29"/>
  <c r="N13" i="29"/>
  <c r="I13" i="29"/>
  <c r="N12" i="29"/>
  <c r="I12" i="29"/>
  <c r="N11" i="29"/>
  <c r="I11" i="29"/>
  <c r="N10" i="29"/>
  <c r="I10" i="29"/>
  <c r="N9" i="29"/>
  <c r="I9" i="29"/>
  <c r="N8" i="29"/>
  <c r="I8" i="29"/>
  <c r="N7" i="29"/>
  <c r="I7" i="29"/>
  <c r="N6" i="29"/>
  <c r="I6" i="29"/>
  <c r="N5" i="29"/>
  <c r="I5" i="29"/>
  <c r="N4" i="29"/>
  <c r="I4" i="29"/>
  <c r="N244" i="28"/>
  <c r="I244" i="28"/>
  <c r="N243" i="28"/>
  <c r="I243" i="28"/>
  <c r="N242" i="28"/>
  <c r="I242" i="28"/>
  <c r="N241" i="28"/>
  <c r="I241" i="28"/>
  <c r="N240" i="28"/>
  <c r="I240" i="28"/>
  <c r="N239" i="28"/>
  <c r="I239" i="28"/>
  <c r="N238" i="28"/>
  <c r="I238" i="28"/>
  <c r="N237" i="28"/>
  <c r="I237" i="28"/>
  <c r="N236" i="28"/>
  <c r="I236" i="28"/>
  <c r="N235" i="28"/>
  <c r="I235" i="28"/>
  <c r="N234" i="28"/>
  <c r="I234" i="28"/>
  <c r="N233" i="28"/>
  <c r="I233" i="28"/>
  <c r="N232" i="28"/>
  <c r="I232" i="28"/>
  <c r="N231" i="28"/>
  <c r="I231" i="28"/>
  <c r="N230" i="28"/>
  <c r="I230" i="28"/>
  <c r="N229" i="28"/>
  <c r="I229" i="28"/>
  <c r="N228" i="28"/>
  <c r="I228" i="28"/>
  <c r="N227" i="28"/>
  <c r="I227" i="28"/>
  <c r="N226" i="28"/>
  <c r="I226" i="28"/>
  <c r="N225" i="28"/>
  <c r="I225" i="28"/>
  <c r="N224" i="28"/>
  <c r="I224" i="28"/>
  <c r="N223" i="28"/>
  <c r="I223" i="28"/>
  <c r="N222" i="28"/>
  <c r="I222" i="28"/>
  <c r="N221" i="28"/>
  <c r="I221" i="28"/>
  <c r="N220" i="28"/>
  <c r="I220" i="28"/>
  <c r="N193" i="28"/>
  <c r="I193" i="28"/>
  <c r="N192" i="28"/>
  <c r="I192" i="28"/>
  <c r="N191" i="28"/>
  <c r="I191" i="28"/>
  <c r="N190" i="28"/>
  <c r="I190" i="28"/>
  <c r="N189" i="28"/>
  <c r="I189" i="28"/>
  <c r="N188" i="28"/>
  <c r="I188" i="28"/>
  <c r="N187" i="28"/>
  <c r="I187" i="28"/>
  <c r="N186" i="28"/>
  <c r="I186" i="28"/>
  <c r="N185" i="28"/>
  <c r="I185" i="28"/>
  <c r="N184" i="28"/>
  <c r="I184" i="28"/>
  <c r="N177" i="28"/>
  <c r="I177" i="28"/>
  <c r="N176" i="28"/>
  <c r="I176" i="28"/>
  <c r="N175" i="28"/>
  <c r="I175" i="28"/>
  <c r="N174" i="28"/>
  <c r="I174" i="28"/>
  <c r="N173" i="28"/>
  <c r="I173" i="28"/>
  <c r="N172" i="28"/>
  <c r="I172" i="28"/>
  <c r="N171" i="28"/>
  <c r="I171" i="28"/>
  <c r="N170" i="28"/>
  <c r="I170" i="28"/>
  <c r="N169" i="28"/>
  <c r="I169" i="28"/>
  <c r="N168" i="28"/>
  <c r="I168" i="28"/>
  <c r="N167" i="28"/>
  <c r="I167" i="28"/>
  <c r="N166" i="28"/>
  <c r="I166" i="28"/>
  <c r="N165" i="28"/>
  <c r="I165" i="28"/>
  <c r="N164" i="28"/>
  <c r="I164" i="28"/>
  <c r="N163" i="28"/>
  <c r="I163" i="28"/>
  <c r="N162" i="28"/>
  <c r="I162" i="28"/>
  <c r="N161" i="28"/>
  <c r="I161" i="28"/>
  <c r="N160" i="28"/>
  <c r="I160" i="28"/>
  <c r="N159" i="28"/>
  <c r="I159" i="28"/>
  <c r="N158" i="28"/>
  <c r="I158" i="28"/>
  <c r="N157" i="28"/>
  <c r="I157" i="28"/>
  <c r="N156" i="28"/>
  <c r="I156" i="28"/>
  <c r="N155" i="28"/>
  <c r="I155" i="28"/>
  <c r="N154" i="28"/>
  <c r="I154" i="28"/>
  <c r="N153" i="28"/>
  <c r="I153" i="28"/>
  <c r="N152" i="28"/>
  <c r="I152" i="28"/>
  <c r="N151" i="28"/>
  <c r="I151" i="28"/>
  <c r="N150" i="28"/>
  <c r="I150" i="28"/>
  <c r="N149" i="28"/>
  <c r="I149" i="28"/>
  <c r="N148" i="28"/>
  <c r="I148" i="28"/>
  <c r="N141" i="28"/>
  <c r="I141" i="28"/>
  <c r="N140" i="28"/>
  <c r="I140" i="28"/>
  <c r="N139" i="28"/>
  <c r="I139" i="28"/>
  <c r="N138" i="28"/>
  <c r="I138" i="28"/>
  <c r="N137" i="28"/>
  <c r="I137" i="28"/>
  <c r="N136" i="28"/>
  <c r="I136" i="28"/>
  <c r="N135" i="28"/>
  <c r="I135" i="28"/>
  <c r="N134" i="28"/>
  <c r="I134" i="28"/>
  <c r="N133" i="28"/>
  <c r="I133" i="28"/>
  <c r="N132" i="28"/>
  <c r="I132" i="28"/>
  <c r="N131" i="28"/>
  <c r="I131" i="28"/>
  <c r="N130" i="28"/>
  <c r="I130" i="28"/>
  <c r="N129" i="28"/>
  <c r="I129" i="28"/>
  <c r="N128" i="28"/>
  <c r="I128" i="28"/>
  <c r="N127" i="28"/>
  <c r="I127" i="28"/>
  <c r="N126" i="28"/>
  <c r="I126" i="28"/>
  <c r="N125" i="28"/>
  <c r="I125" i="28"/>
  <c r="N124" i="28"/>
  <c r="I124" i="28"/>
  <c r="N123" i="28"/>
  <c r="I123" i="28"/>
  <c r="N122" i="28"/>
  <c r="I122" i="28"/>
  <c r="N121" i="28"/>
  <c r="I121" i="28"/>
  <c r="N120" i="28"/>
  <c r="I120" i="28"/>
  <c r="N119" i="28"/>
  <c r="I119" i="28"/>
  <c r="N118" i="28"/>
  <c r="I118" i="28"/>
  <c r="N117" i="28"/>
  <c r="I117" i="28"/>
  <c r="N116" i="28"/>
  <c r="I116" i="28"/>
  <c r="N115" i="28"/>
  <c r="I115" i="28"/>
  <c r="N114" i="28"/>
  <c r="I114" i="28"/>
  <c r="N113" i="28"/>
  <c r="I113" i="28"/>
  <c r="N112" i="28"/>
  <c r="I112" i="28"/>
  <c r="N105" i="28"/>
  <c r="I105" i="28"/>
  <c r="N104" i="28"/>
  <c r="I104" i="28"/>
  <c r="N103" i="28"/>
  <c r="I103" i="28"/>
  <c r="N102" i="28"/>
  <c r="I102" i="28"/>
  <c r="N101" i="28"/>
  <c r="I101" i="28"/>
  <c r="N100" i="28"/>
  <c r="I100" i="28"/>
  <c r="N99" i="28"/>
  <c r="I99" i="28"/>
  <c r="N98" i="28"/>
  <c r="I98" i="28"/>
  <c r="N97" i="28"/>
  <c r="I97" i="28"/>
  <c r="N96" i="28"/>
  <c r="I96" i="28"/>
  <c r="N95" i="28"/>
  <c r="I95" i="28"/>
  <c r="N94" i="28"/>
  <c r="I94" i="28"/>
  <c r="N93" i="28"/>
  <c r="I93" i="28"/>
  <c r="N92" i="28"/>
  <c r="I92" i="28"/>
  <c r="N91" i="28"/>
  <c r="I91" i="28"/>
  <c r="N90" i="28"/>
  <c r="I90" i="28"/>
  <c r="N89" i="28"/>
  <c r="I89" i="28"/>
  <c r="N88" i="28"/>
  <c r="I88" i="28"/>
  <c r="N87" i="28"/>
  <c r="I87" i="28"/>
  <c r="N86" i="28"/>
  <c r="I86" i="28"/>
  <c r="N85" i="28"/>
  <c r="I85" i="28"/>
  <c r="N84" i="28"/>
  <c r="I84" i="28"/>
  <c r="N83" i="28"/>
  <c r="I83" i="28"/>
  <c r="N82" i="28"/>
  <c r="I82" i="28"/>
  <c r="N81" i="28"/>
  <c r="I81" i="28"/>
  <c r="N80" i="28"/>
  <c r="I80" i="28"/>
  <c r="N79" i="28"/>
  <c r="I79" i="28"/>
  <c r="N78" i="28"/>
  <c r="I78" i="28"/>
  <c r="N77" i="28"/>
  <c r="I77" i="28"/>
  <c r="N76" i="28"/>
  <c r="I76" i="28"/>
  <c r="N69" i="28"/>
  <c r="I69" i="28"/>
  <c r="N68" i="28"/>
  <c r="I68" i="28"/>
  <c r="N67" i="28"/>
  <c r="I67" i="28"/>
  <c r="N66" i="28"/>
  <c r="I66" i="28"/>
  <c r="N65" i="28"/>
  <c r="I65" i="28"/>
  <c r="N64" i="28"/>
  <c r="I64" i="28"/>
  <c r="N63" i="28"/>
  <c r="I63" i="28"/>
  <c r="N62" i="28"/>
  <c r="I62" i="28"/>
  <c r="N61" i="28"/>
  <c r="I61" i="28"/>
  <c r="N60" i="28"/>
  <c r="I60" i="28"/>
  <c r="N59" i="28"/>
  <c r="I59" i="28"/>
  <c r="N58" i="28"/>
  <c r="I58" i="28"/>
  <c r="N57" i="28"/>
  <c r="I57" i="28"/>
  <c r="N56" i="28"/>
  <c r="I56" i="28"/>
  <c r="N55" i="28"/>
  <c r="I55" i="28"/>
  <c r="N54" i="28"/>
  <c r="I54" i="28"/>
  <c r="N53" i="28"/>
  <c r="I53" i="28"/>
  <c r="N52" i="28"/>
  <c r="I52" i="28"/>
  <c r="N51" i="28"/>
  <c r="I51" i="28"/>
  <c r="N50" i="28"/>
  <c r="I50" i="28"/>
  <c r="N49" i="28"/>
  <c r="I49" i="28"/>
  <c r="N48" i="28"/>
  <c r="I48" i="28"/>
  <c r="N47" i="28"/>
  <c r="I47" i="28"/>
  <c r="N46" i="28"/>
  <c r="I46" i="28"/>
  <c r="N45" i="28"/>
  <c r="I45" i="28"/>
  <c r="N44" i="28"/>
  <c r="I44" i="28"/>
  <c r="N43" i="28"/>
  <c r="I43" i="28"/>
  <c r="N42" i="28"/>
  <c r="I42" i="28"/>
  <c r="N41" i="28"/>
  <c r="I41" i="28"/>
  <c r="N40" i="28"/>
  <c r="I40" i="28"/>
  <c r="N33" i="28"/>
  <c r="I33" i="28"/>
  <c r="N32" i="28"/>
  <c r="I32" i="28"/>
  <c r="N31" i="28"/>
  <c r="I31" i="28"/>
  <c r="N30" i="28"/>
  <c r="I30" i="28"/>
  <c r="N29" i="28"/>
  <c r="I29" i="28"/>
  <c r="N28" i="28"/>
  <c r="I28" i="28"/>
  <c r="N27" i="28"/>
  <c r="I27" i="28"/>
  <c r="N26" i="28"/>
  <c r="I26" i="28"/>
  <c r="N25" i="28"/>
  <c r="I25" i="28"/>
  <c r="N24" i="28"/>
  <c r="I24" i="28"/>
  <c r="N23" i="28"/>
  <c r="I23" i="28"/>
  <c r="N22" i="28"/>
  <c r="I22" i="28"/>
  <c r="N21" i="28"/>
  <c r="I21" i="28"/>
  <c r="N20" i="28"/>
  <c r="I20" i="28"/>
  <c r="N19" i="28"/>
  <c r="I19" i="28"/>
  <c r="N18" i="28"/>
  <c r="I18" i="28"/>
  <c r="N17" i="28"/>
  <c r="I17" i="28"/>
  <c r="N16" i="28"/>
  <c r="I16" i="28"/>
  <c r="N15" i="28"/>
  <c r="I15" i="28"/>
  <c r="N14" i="28"/>
  <c r="I14" i="28"/>
  <c r="N13" i="28"/>
  <c r="I13" i="28"/>
  <c r="N12" i="28"/>
  <c r="I12" i="28"/>
  <c r="N11" i="28"/>
  <c r="I11" i="28"/>
  <c r="N10" i="28"/>
  <c r="I10" i="28"/>
  <c r="N9" i="28"/>
  <c r="I9" i="28"/>
  <c r="N8" i="28"/>
  <c r="I8" i="28"/>
  <c r="N7" i="28"/>
  <c r="I7" i="28"/>
  <c r="N6" i="28"/>
  <c r="I6" i="28"/>
  <c r="N5" i="28"/>
  <c r="I5" i="28"/>
  <c r="N4" i="28"/>
  <c r="I4" i="28"/>
  <c r="N198" i="27"/>
  <c r="I198" i="27"/>
  <c r="N197" i="27"/>
  <c r="I197" i="27"/>
  <c r="N196" i="27"/>
  <c r="I196" i="27"/>
  <c r="N195" i="27"/>
  <c r="I195" i="27"/>
  <c r="N194" i="27"/>
  <c r="I194" i="27"/>
  <c r="N193" i="27"/>
  <c r="I193" i="27"/>
  <c r="N192" i="27"/>
  <c r="I192" i="27"/>
  <c r="N191" i="27"/>
  <c r="I191" i="27"/>
  <c r="N190" i="27"/>
  <c r="I190" i="27"/>
  <c r="N189" i="27"/>
  <c r="I189" i="27"/>
  <c r="N188" i="27"/>
  <c r="I188" i="27"/>
  <c r="N187" i="27"/>
  <c r="I187" i="27"/>
  <c r="N186" i="27"/>
  <c r="I186" i="27"/>
  <c r="N185" i="27"/>
  <c r="I185" i="27"/>
  <c r="N184" i="27"/>
  <c r="I184" i="27"/>
  <c r="N177" i="27"/>
  <c r="I177" i="27"/>
  <c r="N176" i="27"/>
  <c r="I176" i="27"/>
  <c r="N175" i="27"/>
  <c r="I175" i="27"/>
  <c r="N174" i="27"/>
  <c r="I174" i="27"/>
  <c r="N173" i="27"/>
  <c r="I173" i="27"/>
  <c r="N172" i="27"/>
  <c r="I172" i="27"/>
  <c r="N171" i="27"/>
  <c r="I171" i="27"/>
  <c r="N170" i="27"/>
  <c r="I170" i="27"/>
  <c r="N169" i="27"/>
  <c r="I169" i="27"/>
  <c r="N168" i="27"/>
  <c r="I168" i="27"/>
  <c r="N167" i="27"/>
  <c r="I167" i="27"/>
  <c r="N166" i="27"/>
  <c r="I166" i="27"/>
  <c r="N165" i="27"/>
  <c r="I165" i="27"/>
  <c r="N164" i="27"/>
  <c r="I164" i="27"/>
  <c r="N163" i="27"/>
  <c r="I163" i="27"/>
  <c r="N162" i="27"/>
  <c r="I162" i="27"/>
  <c r="N161" i="27"/>
  <c r="I161" i="27"/>
  <c r="N160" i="27"/>
  <c r="I160" i="27"/>
  <c r="N159" i="27"/>
  <c r="I159" i="27"/>
  <c r="N158" i="27"/>
  <c r="I158" i="27"/>
  <c r="N157" i="27"/>
  <c r="I157" i="27"/>
  <c r="N156" i="27"/>
  <c r="I156" i="27"/>
  <c r="N155" i="27"/>
  <c r="I155" i="27"/>
  <c r="N154" i="27"/>
  <c r="I154" i="27"/>
  <c r="N153" i="27"/>
  <c r="I153" i="27"/>
  <c r="N152" i="27"/>
  <c r="I152" i="27"/>
  <c r="N151" i="27"/>
  <c r="I151" i="27"/>
  <c r="N150" i="27"/>
  <c r="I150" i="27"/>
  <c r="N149" i="27"/>
  <c r="I149" i="27"/>
  <c r="N148" i="27"/>
  <c r="I148" i="27"/>
  <c r="N141" i="27"/>
  <c r="I141" i="27"/>
  <c r="N140" i="27"/>
  <c r="I140" i="27"/>
  <c r="N139" i="27"/>
  <c r="I139" i="27"/>
  <c r="N138" i="27"/>
  <c r="I138" i="27"/>
  <c r="N137" i="27"/>
  <c r="I137" i="27"/>
  <c r="N136" i="27"/>
  <c r="I136" i="27"/>
  <c r="N135" i="27"/>
  <c r="I135" i="27"/>
  <c r="N134" i="27"/>
  <c r="I134" i="27"/>
  <c r="N133" i="27"/>
  <c r="I133" i="27"/>
  <c r="N132" i="27"/>
  <c r="I132" i="27"/>
  <c r="N131" i="27"/>
  <c r="I131" i="27"/>
  <c r="N130" i="27"/>
  <c r="I130" i="27"/>
  <c r="N129" i="27"/>
  <c r="I129" i="27"/>
  <c r="N128" i="27"/>
  <c r="I128" i="27"/>
  <c r="N127" i="27"/>
  <c r="I127" i="27"/>
  <c r="N126" i="27"/>
  <c r="I126" i="27"/>
  <c r="N125" i="27"/>
  <c r="I125" i="27"/>
  <c r="N124" i="27"/>
  <c r="I124" i="27"/>
  <c r="N123" i="27"/>
  <c r="I123" i="27"/>
  <c r="N122" i="27"/>
  <c r="I122" i="27"/>
  <c r="N121" i="27"/>
  <c r="I121" i="27"/>
  <c r="N120" i="27"/>
  <c r="I120" i="27"/>
  <c r="N119" i="27"/>
  <c r="I119" i="27"/>
  <c r="N118" i="27"/>
  <c r="I118" i="27"/>
  <c r="N117" i="27"/>
  <c r="I117" i="27"/>
  <c r="N116" i="27"/>
  <c r="I116" i="27"/>
  <c r="N115" i="27"/>
  <c r="I115" i="27"/>
  <c r="N114" i="27"/>
  <c r="I114" i="27"/>
  <c r="N113" i="27"/>
  <c r="I113" i="27"/>
  <c r="N112" i="27"/>
  <c r="I112" i="27"/>
  <c r="N105" i="27"/>
  <c r="I105" i="27"/>
  <c r="N104" i="27"/>
  <c r="I104" i="27"/>
  <c r="N103" i="27"/>
  <c r="I103" i="27"/>
  <c r="N102" i="27"/>
  <c r="I102" i="27"/>
  <c r="N101" i="27"/>
  <c r="I101" i="27"/>
  <c r="N100" i="27"/>
  <c r="I100" i="27"/>
  <c r="N99" i="27"/>
  <c r="I99" i="27"/>
  <c r="N98" i="27"/>
  <c r="I98" i="27"/>
  <c r="N97" i="27"/>
  <c r="I97" i="27"/>
  <c r="N96" i="27"/>
  <c r="I96" i="27"/>
  <c r="N95" i="27"/>
  <c r="I95" i="27"/>
  <c r="N94" i="27"/>
  <c r="I94" i="27"/>
  <c r="N93" i="27"/>
  <c r="I93" i="27"/>
  <c r="N92" i="27"/>
  <c r="I92" i="27"/>
  <c r="N91" i="27"/>
  <c r="I91" i="27"/>
  <c r="N90" i="27"/>
  <c r="I90" i="27"/>
  <c r="N89" i="27"/>
  <c r="I89" i="27"/>
  <c r="N88" i="27"/>
  <c r="I88" i="27"/>
  <c r="N87" i="27"/>
  <c r="I87" i="27"/>
  <c r="N86" i="27"/>
  <c r="I86" i="27"/>
  <c r="N85" i="27"/>
  <c r="I85" i="27"/>
  <c r="N84" i="27"/>
  <c r="I84" i="27"/>
  <c r="N83" i="27"/>
  <c r="I83" i="27"/>
  <c r="N82" i="27"/>
  <c r="I82" i="27"/>
  <c r="N81" i="27"/>
  <c r="I81" i="27"/>
  <c r="N80" i="27"/>
  <c r="I80" i="27"/>
  <c r="N79" i="27"/>
  <c r="I79" i="27"/>
  <c r="N78" i="27"/>
  <c r="I78" i="27"/>
  <c r="N77" i="27"/>
  <c r="I77" i="27"/>
  <c r="N76" i="27"/>
  <c r="I76" i="27"/>
  <c r="N69" i="27"/>
  <c r="I69" i="27"/>
  <c r="N68" i="27"/>
  <c r="I68" i="27"/>
  <c r="N67" i="27"/>
  <c r="I67" i="27"/>
  <c r="N66" i="27"/>
  <c r="I66" i="27"/>
  <c r="N65" i="27"/>
  <c r="I65" i="27"/>
  <c r="N64" i="27"/>
  <c r="I64" i="27"/>
  <c r="N63" i="27"/>
  <c r="I63" i="27"/>
  <c r="N62" i="27"/>
  <c r="I62" i="27"/>
  <c r="N61" i="27"/>
  <c r="I61" i="27"/>
  <c r="N60" i="27"/>
  <c r="I60" i="27"/>
  <c r="N59" i="27"/>
  <c r="I59" i="27"/>
  <c r="N58" i="27"/>
  <c r="I58" i="27"/>
  <c r="N57" i="27"/>
  <c r="I57" i="27"/>
  <c r="N56" i="27"/>
  <c r="I56" i="27"/>
  <c r="N55" i="27"/>
  <c r="I55" i="27"/>
  <c r="N54" i="27"/>
  <c r="I54" i="27"/>
  <c r="N53" i="27"/>
  <c r="I53" i="27"/>
  <c r="N52" i="27"/>
  <c r="I52" i="27"/>
  <c r="N51" i="27"/>
  <c r="I51" i="27"/>
  <c r="N50" i="27"/>
  <c r="I50" i="27"/>
  <c r="N49" i="27"/>
  <c r="I49" i="27"/>
  <c r="N48" i="27"/>
  <c r="I48" i="27"/>
  <c r="N47" i="27"/>
  <c r="I47" i="27"/>
  <c r="N46" i="27"/>
  <c r="I46" i="27"/>
  <c r="N45" i="27"/>
  <c r="I45" i="27"/>
  <c r="N44" i="27"/>
  <c r="I44" i="27"/>
  <c r="N43" i="27"/>
  <c r="I43" i="27"/>
  <c r="N42" i="27"/>
  <c r="I42" i="27"/>
  <c r="N41" i="27"/>
  <c r="I41" i="27"/>
  <c r="N40" i="27"/>
  <c r="I40" i="27"/>
  <c r="N33" i="27"/>
  <c r="I33" i="27"/>
  <c r="N32" i="27"/>
  <c r="I32" i="27"/>
  <c r="N31" i="27"/>
  <c r="I31" i="27"/>
  <c r="N30" i="27"/>
  <c r="I30" i="27"/>
  <c r="N29" i="27"/>
  <c r="I29" i="27"/>
  <c r="N28" i="27"/>
  <c r="I28" i="27"/>
  <c r="N27" i="27"/>
  <c r="I27" i="27"/>
  <c r="N26" i="27"/>
  <c r="I26" i="27"/>
  <c r="N25" i="27"/>
  <c r="I25" i="27"/>
  <c r="N24" i="27"/>
  <c r="I24" i="27"/>
  <c r="N23" i="27"/>
  <c r="I23" i="27"/>
  <c r="N22" i="27"/>
  <c r="I22" i="27"/>
  <c r="N21" i="27"/>
  <c r="I21" i="27"/>
  <c r="N20" i="27"/>
  <c r="I20" i="27"/>
  <c r="N19" i="27"/>
  <c r="I19" i="27"/>
  <c r="N18" i="27"/>
  <c r="I18" i="27"/>
  <c r="N17" i="27"/>
  <c r="I17" i="27"/>
  <c r="N16" i="27"/>
  <c r="I16" i="27"/>
  <c r="N15" i="27"/>
  <c r="I15" i="27"/>
  <c r="N14" i="27"/>
  <c r="I14" i="27"/>
  <c r="N13" i="27"/>
  <c r="I13" i="27"/>
  <c r="N12" i="27"/>
  <c r="I12" i="27"/>
  <c r="N11" i="27"/>
  <c r="I11" i="27"/>
  <c r="N10" i="27"/>
  <c r="I10" i="27"/>
  <c r="N9" i="27"/>
  <c r="I9" i="27"/>
  <c r="N8" i="27"/>
  <c r="I8" i="27"/>
  <c r="N7" i="27"/>
  <c r="I7" i="27"/>
  <c r="N6" i="27"/>
  <c r="I6" i="27"/>
  <c r="N5" i="27"/>
  <c r="I5" i="27"/>
  <c r="N4" i="27"/>
  <c r="I4" i="27"/>
  <c r="N244" i="1"/>
  <c r="I244" i="1"/>
  <c r="N243" i="1"/>
  <c r="I243" i="1"/>
  <c r="N242" i="1"/>
  <c r="I242" i="1"/>
  <c r="N241" i="1"/>
  <c r="I241" i="1"/>
  <c r="N240" i="1"/>
  <c r="I240" i="1"/>
  <c r="N239" i="1"/>
  <c r="I239" i="1"/>
  <c r="N238" i="1"/>
  <c r="I238" i="1"/>
  <c r="N237" i="1"/>
  <c r="I237" i="1"/>
  <c r="N236" i="1"/>
  <c r="I236" i="1"/>
  <c r="N235" i="1"/>
  <c r="I235" i="1"/>
  <c r="N234" i="1"/>
  <c r="I234" i="1"/>
  <c r="N233" i="1"/>
  <c r="I233" i="1"/>
  <c r="N232" i="1"/>
  <c r="I232" i="1"/>
  <c r="N231" i="1"/>
  <c r="I231" i="1"/>
  <c r="N230" i="1"/>
  <c r="I230" i="1"/>
  <c r="N229" i="1"/>
  <c r="I229" i="1"/>
  <c r="N228" i="1"/>
  <c r="I228" i="1"/>
  <c r="N227" i="1"/>
  <c r="I227" i="1"/>
  <c r="N226" i="1"/>
  <c r="I226" i="1"/>
  <c r="N225" i="1"/>
  <c r="I225" i="1"/>
  <c r="N224" i="1"/>
  <c r="I224" i="1"/>
  <c r="N223" i="1"/>
  <c r="I223" i="1"/>
  <c r="N222" i="1"/>
  <c r="I222" i="1"/>
  <c r="N221" i="1"/>
  <c r="I221" i="1"/>
  <c r="N220" i="1"/>
  <c r="I220" i="1"/>
  <c r="N213" i="1"/>
  <c r="I213" i="1"/>
  <c r="N212" i="1"/>
  <c r="I212" i="1"/>
  <c r="N211" i="1"/>
  <c r="I211" i="1"/>
  <c r="N210" i="1"/>
  <c r="I210" i="1"/>
  <c r="N209" i="1"/>
  <c r="I209" i="1"/>
  <c r="N208" i="1"/>
  <c r="I208" i="1"/>
  <c r="N207" i="1"/>
  <c r="I207" i="1"/>
  <c r="N206" i="1"/>
  <c r="I206" i="1"/>
  <c r="N205" i="1"/>
  <c r="I205" i="1"/>
  <c r="N204" i="1"/>
  <c r="I204" i="1"/>
  <c r="N203" i="1"/>
  <c r="I203" i="1"/>
  <c r="N202" i="1"/>
  <c r="I202" i="1"/>
  <c r="N201" i="1"/>
  <c r="I201" i="1"/>
  <c r="N200" i="1"/>
  <c r="L200" i="1"/>
  <c r="I200" i="1"/>
  <c r="N199" i="1"/>
  <c r="L199" i="1"/>
  <c r="I199" i="1"/>
  <c r="N198" i="1"/>
  <c r="L198" i="1"/>
  <c r="I198" i="1"/>
  <c r="N197" i="1"/>
  <c r="L197" i="1"/>
  <c r="I197" i="1"/>
  <c r="N196" i="1"/>
  <c r="L196" i="1"/>
  <c r="L206" i="1" s="1" a="1"/>
  <c r="L206" i="1" s="1"/>
  <c r="I196" i="1"/>
  <c r="N195" i="1"/>
  <c r="I195" i="1"/>
  <c r="N194" i="1"/>
  <c r="I194" i="1"/>
  <c r="N193" i="1"/>
  <c r="I193" i="1"/>
  <c r="N192" i="1"/>
  <c r="I192" i="1"/>
  <c r="N191" i="1"/>
  <c r="I191" i="1"/>
  <c r="N190" i="1"/>
  <c r="I190" i="1"/>
  <c r="N189" i="1"/>
  <c r="I189" i="1"/>
  <c r="N188" i="1"/>
  <c r="L188" i="1"/>
  <c r="I188" i="1"/>
  <c r="N187" i="1"/>
  <c r="L187" i="1"/>
  <c r="I187" i="1"/>
  <c r="N186" i="1"/>
  <c r="L186" i="1"/>
  <c r="I186" i="1"/>
  <c r="N185" i="1"/>
  <c r="L185" i="1"/>
  <c r="I185" i="1"/>
  <c r="N184" i="1"/>
  <c r="L184" i="1"/>
  <c r="L192" i="1" s="1" a="1"/>
  <c r="L192" i="1" s="1"/>
  <c r="I184" i="1"/>
  <c r="N177" i="1"/>
  <c r="I177" i="1"/>
  <c r="N176" i="1"/>
  <c r="I176" i="1"/>
  <c r="N175" i="1"/>
  <c r="I175" i="1"/>
  <c r="N174" i="1"/>
  <c r="I174" i="1"/>
  <c r="N173" i="1"/>
  <c r="I173" i="1"/>
  <c r="N172" i="1"/>
  <c r="I172" i="1"/>
  <c r="N171" i="1"/>
  <c r="I171" i="1"/>
  <c r="N170" i="1"/>
  <c r="I170" i="1"/>
  <c r="N169" i="1"/>
  <c r="I169" i="1"/>
  <c r="N168" i="1"/>
  <c r="I168" i="1"/>
  <c r="N167" i="1"/>
  <c r="I167" i="1"/>
  <c r="N166" i="1"/>
  <c r="I166" i="1"/>
  <c r="N165" i="1"/>
  <c r="I165" i="1"/>
  <c r="N164" i="1"/>
  <c r="L164" i="1"/>
  <c r="I164" i="1"/>
  <c r="N163" i="1"/>
  <c r="L163" i="1"/>
  <c r="I163" i="1"/>
  <c r="N162" i="1"/>
  <c r="L162" i="1"/>
  <c r="I162" i="1"/>
  <c r="N161" i="1"/>
  <c r="L161" i="1"/>
  <c r="I161" i="1"/>
  <c r="N160" i="1"/>
  <c r="L160" i="1"/>
  <c r="L170" i="1" s="1" a="1"/>
  <c r="L170" i="1" s="1"/>
  <c r="I160" i="1"/>
  <c r="N159" i="1"/>
  <c r="I159" i="1"/>
  <c r="N158" i="1"/>
  <c r="I158" i="1"/>
  <c r="N157" i="1"/>
  <c r="I157" i="1"/>
  <c r="N156" i="1"/>
  <c r="I156" i="1"/>
  <c r="N155" i="1"/>
  <c r="I155" i="1"/>
  <c r="N154" i="1"/>
  <c r="I154" i="1"/>
  <c r="N153" i="1"/>
  <c r="I153" i="1"/>
  <c r="N152" i="1"/>
  <c r="L152" i="1"/>
  <c r="I152" i="1"/>
  <c r="N151" i="1"/>
  <c r="L151" i="1"/>
  <c r="I151" i="1"/>
  <c r="N150" i="1"/>
  <c r="L150" i="1"/>
  <c r="I150" i="1"/>
  <c r="N149" i="1"/>
  <c r="L149" i="1"/>
  <c r="I149" i="1"/>
  <c r="N148" i="1"/>
  <c r="L148" i="1"/>
  <c r="L156" i="1" s="1" a="1"/>
  <c r="L156" i="1" s="1"/>
  <c r="I148" i="1"/>
  <c r="N141" i="1"/>
  <c r="I141" i="1"/>
  <c r="N140" i="1"/>
  <c r="I140" i="1"/>
  <c r="N139" i="1"/>
  <c r="I139" i="1"/>
  <c r="N138" i="1"/>
  <c r="I138" i="1"/>
  <c r="N137" i="1"/>
  <c r="I137" i="1"/>
  <c r="N136" i="1"/>
  <c r="I136" i="1"/>
  <c r="N135" i="1"/>
  <c r="I135" i="1"/>
  <c r="N134" i="1"/>
  <c r="I134" i="1"/>
  <c r="N133" i="1"/>
  <c r="I133" i="1"/>
  <c r="N132" i="1"/>
  <c r="I132" i="1"/>
  <c r="N131" i="1"/>
  <c r="I131" i="1"/>
  <c r="N130" i="1"/>
  <c r="I130" i="1"/>
  <c r="N129" i="1"/>
  <c r="I129" i="1"/>
  <c r="N128" i="1"/>
  <c r="L128" i="1"/>
  <c r="I128" i="1"/>
  <c r="N127" i="1"/>
  <c r="L127" i="1"/>
  <c r="I127" i="1"/>
  <c r="N126" i="1"/>
  <c r="L126" i="1"/>
  <c r="I126" i="1"/>
  <c r="N125" i="1"/>
  <c r="L125" i="1"/>
  <c r="I125" i="1"/>
  <c r="N124" i="1"/>
  <c r="L124" i="1"/>
  <c r="L134" i="1" s="1" a="1"/>
  <c r="L134" i="1" s="1"/>
  <c r="I124" i="1"/>
  <c r="N123" i="1"/>
  <c r="I123" i="1"/>
  <c r="N122" i="1"/>
  <c r="I122" i="1"/>
  <c r="N121" i="1"/>
  <c r="I121" i="1"/>
  <c r="N120" i="1"/>
  <c r="I120" i="1"/>
  <c r="N119" i="1"/>
  <c r="I119" i="1"/>
  <c r="N118" i="1"/>
  <c r="I118" i="1"/>
  <c r="N117" i="1"/>
  <c r="I117" i="1"/>
  <c r="N116" i="1"/>
  <c r="L116" i="1"/>
  <c r="I116" i="1"/>
  <c r="N115" i="1"/>
  <c r="L115" i="1"/>
  <c r="I115" i="1"/>
  <c r="N114" i="1"/>
  <c r="L114" i="1"/>
  <c r="I114" i="1"/>
  <c r="N113" i="1"/>
  <c r="L113" i="1"/>
  <c r="I113" i="1"/>
  <c r="N112" i="1"/>
  <c r="L112" i="1"/>
  <c r="L120" i="1" s="1" a="1"/>
  <c r="L120" i="1" s="1"/>
  <c r="L121" i="35" s="1"/>
  <c r="I112" i="1"/>
  <c r="N105" i="1"/>
  <c r="I105" i="1"/>
  <c r="N104" i="1"/>
  <c r="I104" i="1"/>
  <c r="N103" i="1"/>
  <c r="I103" i="1"/>
  <c r="N102" i="1"/>
  <c r="I102" i="1"/>
  <c r="N101" i="1"/>
  <c r="I101" i="1"/>
  <c r="N100" i="1"/>
  <c r="I100" i="1"/>
  <c r="N99" i="1"/>
  <c r="I99" i="1"/>
  <c r="N98" i="1"/>
  <c r="I98" i="1"/>
  <c r="N97" i="1"/>
  <c r="I97" i="1"/>
  <c r="N96" i="1"/>
  <c r="I96" i="1"/>
  <c r="N95" i="1"/>
  <c r="I95" i="1"/>
  <c r="N94" i="1"/>
  <c r="I94" i="1"/>
  <c r="N93" i="1"/>
  <c r="I93" i="1"/>
  <c r="N92" i="1"/>
  <c r="L92" i="1"/>
  <c r="I92" i="1"/>
  <c r="N91" i="1"/>
  <c r="L91" i="1"/>
  <c r="I91" i="1"/>
  <c r="N90" i="1"/>
  <c r="L90" i="1"/>
  <c r="I90" i="1"/>
  <c r="N89" i="1"/>
  <c r="L89" i="1"/>
  <c r="I89" i="1"/>
  <c r="N88" i="1"/>
  <c r="L88" i="1"/>
  <c r="L98" i="1" s="1" a="1"/>
  <c r="L98" i="1" s="1"/>
  <c r="I88" i="1"/>
  <c r="N87" i="1"/>
  <c r="I87" i="1"/>
  <c r="N86" i="1"/>
  <c r="I86" i="1"/>
  <c r="N85" i="1"/>
  <c r="I85" i="1"/>
  <c r="N84" i="1"/>
  <c r="I84" i="1"/>
  <c r="N83" i="1"/>
  <c r="I83" i="1"/>
  <c r="N82" i="1"/>
  <c r="I82" i="1"/>
  <c r="N81" i="1"/>
  <c r="I81" i="1"/>
  <c r="N80" i="1"/>
  <c r="L80" i="1"/>
  <c r="I80" i="1"/>
  <c r="N79" i="1"/>
  <c r="L79" i="1"/>
  <c r="I79" i="1"/>
  <c r="N78" i="1"/>
  <c r="L78" i="1"/>
  <c r="I78" i="1"/>
  <c r="N77" i="1"/>
  <c r="L77" i="1"/>
  <c r="I77" i="1"/>
  <c r="N76" i="1"/>
  <c r="L76" i="1"/>
  <c r="L84" i="1" s="1" a="1"/>
  <c r="L84" i="1" s="1"/>
  <c r="I76" i="1"/>
  <c r="N69" i="1"/>
  <c r="I69" i="1"/>
  <c r="N68" i="1"/>
  <c r="I68" i="1"/>
  <c r="N67" i="1"/>
  <c r="I67" i="1"/>
  <c r="N66" i="1"/>
  <c r="I66" i="1"/>
  <c r="N65" i="1"/>
  <c r="I65" i="1"/>
  <c r="N64" i="1"/>
  <c r="I64" i="1"/>
  <c r="N63" i="1"/>
  <c r="I63" i="1"/>
  <c r="N62" i="1"/>
  <c r="I62" i="1"/>
  <c r="N61" i="1"/>
  <c r="I61" i="1"/>
  <c r="N60" i="1"/>
  <c r="I60" i="1"/>
  <c r="N59" i="1"/>
  <c r="I59" i="1"/>
  <c r="N58" i="1"/>
  <c r="I58" i="1"/>
  <c r="N57" i="1"/>
  <c r="I57" i="1"/>
  <c r="N56" i="1"/>
  <c r="L56" i="1"/>
  <c r="I56" i="1"/>
  <c r="N55" i="1"/>
  <c r="L55" i="1"/>
  <c r="I55" i="1"/>
  <c r="N54" i="1"/>
  <c r="L54" i="1"/>
  <c r="I54" i="1"/>
  <c r="N53" i="1"/>
  <c r="L53" i="1"/>
  <c r="I53" i="1"/>
  <c r="N52" i="1"/>
  <c r="L52" i="1"/>
  <c r="L62" i="1" s="1" a="1"/>
  <c r="L62" i="1" s="1"/>
  <c r="I52" i="1"/>
  <c r="N51" i="1"/>
  <c r="I51" i="1"/>
  <c r="N50" i="1"/>
  <c r="I50" i="1"/>
  <c r="N49" i="1"/>
  <c r="I49" i="1"/>
  <c r="N48" i="1"/>
  <c r="I48" i="1"/>
  <c r="N47" i="1"/>
  <c r="I47" i="1"/>
  <c r="N46" i="1"/>
  <c r="I46" i="1"/>
  <c r="N45" i="1"/>
  <c r="I45" i="1"/>
  <c r="N44" i="1"/>
  <c r="L44" i="1"/>
  <c r="I44" i="1"/>
  <c r="N43" i="1"/>
  <c r="L43" i="1"/>
  <c r="I43" i="1"/>
  <c r="N42" i="1"/>
  <c r="L42" i="1"/>
  <c r="I42" i="1"/>
  <c r="N41" i="1"/>
  <c r="L41" i="1"/>
  <c r="I41" i="1"/>
  <c r="N40" i="1"/>
  <c r="L40" i="1"/>
  <c r="L48" i="1" s="1" a="1"/>
  <c r="L48" i="1" s="1"/>
  <c r="I40" i="1"/>
  <c r="N33" i="1"/>
  <c r="I33" i="1"/>
  <c r="N32" i="1"/>
  <c r="I32" i="1"/>
  <c r="N31" i="1"/>
  <c r="I31" i="1"/>
  <c r="N30" i="1"/>
  <c r="I30" i="1"/>
  <c r="N29" i="1"/>
  <c r="I29" i="1"/>
  <c r="N28" i="1"/>
  <c r="I28" i="1"/>
  <c r="N27" i="1"/>
  <c r="I27" i="1"/>
  <c r="N26" i="1"/>
  <c r="I26" i="1"/>
  <c r="N25" i="1"/>
  <c r="I25" i="1"/>
  <c r="N24" i="1"/>
  <c r="I24" i="1"/>
  <c r="N23" i="1"/>
  <c r="I23" i="1"/>
  <c r="N22" i="1"/>
  <c r="I22" i="1"/>
  <c r="N21" i="1"/>
  <c r="K21" i="1"/>
  <c r="I21" i="1"/>
  <c r="N20" i="1"/>
  <c r="L20" i="1"/>
  <c r="K20" i="1"/>
  <c r="I20" i="1"/>
  <c r="N19" i="1"/>
  <c r="L19" i="1"/>
  <c r="K19" i="1"/>
  <c r="I19" i="1"/>
  <c r="N18" i="1"/>
  <c r="L18" i="1"/>
  <c r="K18" i="1"/>
  <c r="I18" i="1"/>
  <c r="N17" i="1"/>
  <c r="L17" i="1"/>
  <c r="K17" i="1"/>
  <c r="I17" i="1"/>
  <c r="N16" i="1"/>
  <c r="L16" i="1"/>
  <c r="L26" i="1" s="1" a="1"/>
  <c r="L26" i="1" s="1"/>
  <c r="K16" i="1"/>
  <c r="I16" i="1"/>
  <c r="N15" i="1"/>
  <c r="I15" i="1"/>
  <c r="N14" i="1"/>
  <c r="I14" i="1"/>
  <c r="N13" i="1"/>
  <c r="I13" i="1"/>
  <c r="N12" i="1"/>
  <c r="I12" i="1"/>
  <c r="N11" i="1"/>
  <c r="I11" i="1"/>
  <c r="N10" i="1"/>
  <c r="I10" i="1"/>
  <c r="N9" i="1"/>
  <c r="K9" i="1"/>
  <c r="I9" i="1"/>
  <c r="N8" i="1"/>
  <c r="L8" i="1"/>
  <c r="K8" i="1"/>
  <c r="I8" i="1"/>
  <c r="N7" i="1"/>
  <c r="L7" i="1"/>
  <c r="K7" i="1"/>
  <c r="I7" i="1"/>
  <c r="N6" i="1"/>
  <c r="L6" i="1"/>
  <c r="K6" i="1"/>
  <c r="I6" i="1"/>
  <c r="N5" i="1"/>
  <c r="L5" i="1"/>
  <c r="K5" i="1"/>
  <c r="I5" i="1"/>
  <c r="N4" i="1"/>
  <c r="L4" i="1"/>
  <c r="L12" i="1" s="1" a="1"/>
  <c r="L12" i="1" s="1"/>
  <c r="K4" i="1"/>
  <c r="I4" i="1"/>
  <c r="G249" i="23"/>
  <c r="F249" i="23"/>
  <c r="E249" i="23"/>
  <c r="D249" i="23"/>
  <c r="G248" i="23"/>
  <c r="F248" i="23"/>
  <c r="E248" i="23"/>
  <c r="D248" i="23"/>
  <c r="G247" i="23"/>
  <c r="F247" i="23"/>
  <c r="E247" i="23"/>
  <c r="D247" i="23"/>
  <c r="G246" i="23"/>
  <c r="F246" i="23"/>
  <c r="E246" i="23"/>
  <c r="D246" i="23"/>
  <c r="G245" i="23"/>
  <c r="F245" i="23"/>
  <c r="E245" i="23"/>
  <c r="D245" i="23"/>
  <c r="G244" i="23"/>
  <c r="F244" i="23"/>
  <c r="E244" i="23"/>
  <c r="D244" i="23"/>
  <c r="G243" i="23"/>
  <c r="F243" i="23"/>
  <c r="E243" i="23"/>
  <c r="D243" i="23"/>
  <c r="G242" i="23"/>
  <c r="F242" i="23"/>
  <c r="E242" i="23"/>
  <c r="D242" i="23"/>
  <c r="G241" i="23"/>
  <c r="F241" i="23"/>
  <c r="E241" i="23"/>
  <c r="D241" i="23"/>
  <c r="G240" i="23"/>
  <c r="F240" i="23"/>
  <c r="E240" i="23"/>
  <c r="D240" i="23"/>
  <c r="G239" i="23"/>
  <c r="F239" i="23"/>
  <c r="E239" i="23"/>
  <c r="D239" i="23"/>
  <c r="G238" i="23"/>
  <c r="F238" i="23"/>
  <c r="E238" i="23"/>
  <c r="D238" i="23"/>
  <c r="G237" i="23"/>
  <c r="F237" i="23"/>
  <c r="E237" i="23"/>
  <c r="D237" i="23"/>
  <c r="G236" i="23"/>
  <c r="F236" i="23"/>
  <c r="E236" i="23"/>
  <c r="D236" i="23"/>
  <c r="G235" i="23"/>
  <c r="F235" i="23"/>
  <c r="E235" i="23"/>
  <c r="D235" i="23"/>
  <c r="G234" i="23"/>
  <c r="F234" i="23"/>
  <c r="E234" i="23"/>
  <c r="D234" i="23"/>
  <c r="G233" i="23"/>
  <c r="F233" i="23"/>
  <c r="E233" i="23"/>
  <c r="D233" i="23"/>
  <c r="G232" i="23"/>
  <c r="F232" i="23"/>
  <c r="E232" i="23"/>
  <c r="D232" i="23"/>
  <c r="G231" i="23"/>
  <c r="F231" i="23"/>
  <c r="E231" i="23"/>
  <c r="D231" i="23"/>
  <c r="G230" i="23"/>
  <c r="F230" i="23"/>
  <c r="E230" i="23"/>
  <c r="D230" i="23"/>
  <c r="G229" i="23"/>
  <c r="F229" i="23"/>
  <c r="E229" i="23"/>
  <c r="D229" i="23"/>
  <c r="G228" i="23"/>
  <c r="F228" i="23"/>
  <c r="E228" i="23"/>
  <c r="D228" i="23"/>
  <c r="G227" i="23"/>
  <c r="F227" i="23"/>
  <c r="E227" i="23"/>
  <c r="D227" i="23"/>
  <c r="G226" i="23"/>
  <c r="F226" i="23"/>
  <c r="E226" i="23"/>
  <c r="D226" i="23"/>
  <c r="G225" i="23"/>
  <c r="F225" i="23"/>
  <c r="E225" i="23"/>
  <c r="D225" i="23"/>
  <c r="G224" i="23"/>
  <c r="F224" i="23"/>
  <c r="E224" i="23"/>
  <c r="D224" i="23"/>
  <c r="G223" i="23"/>
  <c r="F223" i="23"/>
  <c r="E223" i="23"/>
  <c r="D223" i="23"/>
  <c r="G222" i="23"/>
  <c r="F222" i="23"/>
  <c r="E222" i="23"/>
  <c r="D222" i="23"/>
  <c r="G221" i="23"/>
  <c r="F221" i="23"/>
  <c r="E221" i="23"/>
  <c r="D221" i="23"/>
  <c r="G220" i="23"/>
  <c r="F220" i="23"/>
  <c r="E220" i="23"/>
  <c r="D220" i="23"/>
  <c r="G213" i="23"/>
  <c r="F213" i="23"/>
  <c r="E213" i="23"/>
  <c r="D213" i="23"/>
  <c r="G212" i="23"/>
  <c r="F212" i="23"/>
  <c r="E212" i="23"/>
  <c r="D212" i="23"/>
  <c r="G211" i="23"/>
  <c r="F211" i="23"/>
  <c r="E211" i="23"/>
  <c r="D211" i="23"/>
  <c r="G210" i="23"/>
  <c r="F210" i="23"/>
  <c r="E210" i="23"/>
  <c r="D210" i="23"/>
  <c r="G209" i="23"/>
  <c r="F209" i="23"/>
  <c r="E209" i="23"/>
  <c r="D209" i="23"/>
  <c r="G208" i="23"/>
  <c r="F208" i="23"/>
  <c r="E208" i="23"/>
  <c r="D208" i="23"/>
  <c r="G207" i="23"/>
  <c r="F207" i="23"/>
  <c r="E207" i="23"/>
  <c r="D207" i="23"/>
  <c r="G206" i="23"/>
  <c r="F206" i="23"/>
  <c r="E206" i="23"/>
  <c r="D206" i="23"/>
  <c r="G205" i="23"/>
  <c r="F205" i="23"/>
  <c r="E205" i="23"/>
  <c r="D205" i="23"/>
  <c r="G204" i="23"/>
  <c r="F204" i="23"/>
  <c r="E204" i="23"/>
  <c r="D204" i="23"/>
  <c r="G203" i="23"/>
  <c r="F203" i="23"/>
  <c r="E203" i="23"/>
  <c r="D203" i="23"/>
  <c r="G202" i="23"/>
  <c r="F202" i="23"/>
  <c r="E202" i="23"/>
  <c r="D202" i="23"/>
  <c r="G201" i="23"/>
  <c r="F201" i="23"/>
  <c r="E201" i="23"/>
  <c r="D201" i="23"/>
  <c r="G200" i="23"/>
  <c r="F200" i="23"/>
  <c r="E200" i="23"/>
  <c r="D200" i="23"/>
  <c r="G199" i="23"/>
  <c r="F199" i="23"/>
  <c r="E199" i="23"/>
  <c r="D199" i="23"/>
  <c r="G198" i="23"/>
  <c r="F198" i="23"/>
  <c r="E198" i="23"/>
  <c r="D198" i="23"/>
  <c r="G197" i="23"/>
  <c r="F197" i="23"/>
  <c r="E197" i="23"/>
  <c r="D197" i="23"/>
  <c r="G196" i="23"/>
  <c r="F196" i="23"/>
  <c r="E196" i="23"/>
  <c r="D196" i="23"/>
  <c r="G195" i="23"/>
  <c r="F195" i="23"/>
  <c r="E195" i="23"/>
  <c r="D195" i="23"/>
  <c r="G194" i="23"/>
  <c r="F194" i="23"/>
  <c r="E194" i="23"/>
  <c r="D194" i="23"/>
  <c r="G193" i="23"/>
  <c r="F193" i="23"/>
  <c r="E193" i="23"/>
  <c r="D193" i="23"/>
  <c r="G192" i="23"/>
  <c r="F192" i="23"/>
  <c r="E192" i="23"/>
  <c r="D192" i="23"/>
  <c r="G191" i="23"/>
  <c r="F191" i="23"/>
  <c r="E191" i="23"/>
  <c r="D191" i="23"/>
  <c r="G190" i="23"/>
  <c r="F190" i="23"/>
  <c r="E190" i="23"/>
  <c r="D190" i="23"/>
  <c r="G189" i="23"/>
  <c r="F189" i="23"/>
  <c r="E189" i="23"/>
  <c r="D189" i="23"/>
  <c r="G188" i="23"/>
  <c r="F188" i="23"/>
  <c r="E188" i="23"/>
  <c r="D188" i="23"/>
  <c r="G187" i="23"/>
  <c r="F187" i="23"/>
  <c r="E187" i="23"/>
  <c r="D187" i="23"/>
  <c r="G186" i="23"/>
  <c r="F186" i="23"/>
  <c r="E186" i="23"/>
  <c r="D186" i="23"/>
  <c r="G185" i="23"/>
  <c r="F185" i="23"/>
  <c r="E185" i="23"/>
  <c r="D185" i="23"/>
  <c r="G184" i="23"/>
  <c r="F184" i="23"/>
  <c r="E184" i="23"/>
  <c r="D184" i="23"/>
  <c r="G177" i="23"/>
  <c r="F177" i="23"/>
  <c r="E177" i="23"/>
  <c r="D177" i="23"/>
  <c r="G176" i="23"/>
  <c r="F176" i="23"/>
  <c r="E176" i="23"/>
  <c r="D176" i="23"/>
  <c r="G175" i="23"/>
  <c r="F175" i="23"/>
  <c r="E175" i="23"/>
  <c r="D175" i="23"/>
  <c r="G174" i="23"/>
  <c r="F174" i="23"/>
  <c r="E174" i="23"/>
  <c r="D174" i="23"/>
  <c r="G173" i="23"/>
  <c r="F173" i="23"/>
  <c r="E173" i="23"/>
  <c r="D173" i="23"/>
  <c r="G172" i="23"/>
  <c r="F172" i="23"/>
  <c r="E172" i="23"/>
  <c r="D172" i="23"/>
  <c r="G171" i="23"/>
  <c r="F171" i="23"/>
  <c r="E171" i="23"/>
  <c r="D171" i="23"/>
  <c r="G170" i="23"/>
  <c r="F170" i="23"/>
  <c r="E170" i="23"/>
  <c r="D170" i="23"/>
  <c r="G169" i="23"/>
  <c r="F169" i="23"/>
  <c r="E169" i="23"/>
  <c r="D169" i="23"/>
  <c r="G168" i="23"/>
  <c r="F168" i="23"/>
  <c r="E168" i="23"/>
  <c r="D168" i="23"/>
  <c r="G167" i="23"/>
  <c r="F167" i="23"/>
  <c r="E167" i="23"/>
  <c r="D167" i="23"/>
  <c r="G166" i="23"/>
  <c r="F166" i="23"/>
  <c r="E166" i="23"/>
  <c r="D166" i="23"/>
  <c r="G165" i="23"/>
  <c r="F165" i="23"/>
  <c r="E165" i="23"/>
  <c r="D165" i="23"/>
  <c r="G164" i="23"/>
  <c r="F164" i="23"/>
  <c r="E164" i="23"/>
  <c r="D164" i="23"/>
  <c r="G163" i="23"/>
  <c r="F163" i="23"/>
  <c r="E163" i="23"/>
  <c r="D163" i="23"/>
  <c r="G162" i="23"/>
  <c r="F162" i="23"/>
  <c r="E162" i="23"/>
  <c r="D162" i="23"/>
  <c r="G161" i="23"/>
  <c r="F161" i="23"/>
  <c r="E161" i="23"/>
  <c r="D161" i="23"/>
  <c r="G160" i="23"/>
  <c r="F160" i="23"/>
  <c r="E160" i="23"/>
  <c r="D160" i="23"/>
  <c r="G159" i="23"/>
  <c r="F159" i="23"/>
  <c r="E159" i="23"/>
  <c r="D159" i="23"/>
  <c r="G158" i="23"/>
  <c r="F158" i="23"/>
  <c r="E158" i="23"/>
  <c r="D158" i="23"/>
  <c r="G157" i="23"/>
  <c r="F157" i="23"/>
  <c r="E157" i="23"/>
  <c r="D157" i="23"/>
  <c r="G156" i="23"/>
  <c r="F156" i="23"/>
  <c r="E156" i="23"/>
  <c r="D156" i="23"/>
  <c r="G155" i="23"/>
  <c r="F155" i="23"/>
  <c r="E155" i="23"/>
  <c r="D155" i="23"/>
  <c r="G154" i="23"/>
  <c r="F154" i="23"/>
  <c r="E154" i="23"/>
  <c r="D154" i="23"/>
  <c r="G153" i="23"/>
  <c r="F153" i="23"/>
  <c r="E153" i="23"/>
  <c r="D153" i="23"/>
  <c r="G152" i="23"/>
  <c r="F152" i="23"/>
  <c r="E152" i="23"/>
  <c r="D152" i="23"/>
  <c r="G151" i="23"/>
  <c r="F151" i="23"/>
  <c r="E151" i="23"/>
  <c r="D151" i="23"/>
  <c r="G150" i="23"/>
  <c r="F150" i="23"/>
  <c r="E150" i="23"/>
  <c r="D150" i="23"/>
  <c r="G149" i="23"/>
  <c r="F149" i="23"/>
  <c r="E149" i="23"/>
  <c r="D149" i="23"/>
  <c r="G148" i="23"/>
  <c r="F148" i="23"/>
  <c r="E148" i="23"/>
  <c r="D148" i="23"/>
  <c r="G141" i="23"/>
  <c r="F141" i="23"/>
  <c r="E141" i="23"/>
  <c r="D141" i="23"/>
  <c r="G140" i="23"/>
  <c r="F140" i="23"/>
  <c r="E140" i="23"/>
  <c r="D140" i="23"/>
  <c r="G139" i="23"/>
  <c r="F139" i="23"/>
  <c r="E139" i="23"/>
  <c r="D139" i="23"/>
  <c r="G138" i="23"/>
  <c r="F138" i="23"/>
  <c r="E138" i="23"/>
  <c r="D138" i="23"/>
  <c r="G137" i="23"/>
  <c r="F137" i="23"/>
  <c r="E137" i="23"/>
  <c r="D137" i="23"/>
  <c r="G136" i="23"/>
  <c r="F136" i="23"/>
  <c r="E136" i="23"/>
  <c r="D136" i="23"/>
  <c r="G135" i="23"/>
  <c r="F135" i="23"/>
  <c r="E135" i="23"/>
  <c r="D135" i="23"/>
  <c r="G134" i="23"/>
  <c r="F134" i="23"/>
  <c r="E134" i="23"/>
  <c r="D134" i="23"/>
  <c r="G133" i="23"/>
  <c r="F133" i="23"/>
  <c r="E133" i="23"/>
  <c r="D133" i="23"/>
  <c r="G132" i="23"/>
  <c r="F132" i="23"/>
  <c r="E132" i="23"/>
  <c r="D132" i="23"/>
  <c r="G131" i="23"/>
  <c r="F131" i="23"/>
  <c r="E131" i="23"/>
  <c r="D131" i="23"/>
  <c r="G130" i="23"/>
  <c r="F130" i="23"/>
  <c r="E130" i="23"/>
  <c r="D130" i="23"/>
  <c r="G129" i="23"/>
  <c r="F129" i="23"/>
  <c r="E129" i="23"/>
  <c r="D129" i="23"/>
  <c r="G128" i="23"/>
  <c r="F128" i="23"/>
  <c r="E128" i="23"/>
  <c r="D128" i="23"/>
  <c r="G127" i="23"/>
  <c r="F127" i="23"/>
  <c r="E127" i="23"/>
  <c r="D127" i="23"/>
  <c r="G126" i="23"/>
  <c r="F126" i="23"/>
  <c r="E126" i="23"/>
  <c r="D126" i="23"/>
  <c r="G125" i="23"/>
  <c r="F125" i="23"/>
  <c r="E125" i="23"/>
  <c r="D125" i="23"/>
  <c r="G124" i="23"/>
  <c r="F124" i="23"/>
  <c r="E124" i="23"/>
  <c r="D124" i="23"/>
  <c r="G123" i="23"/>
  <c r="F123" i="23"/>
  <c r="E123" i="23"/>
  <c r="D123" i="23"/>
  <c r="G122" i="23"/>
  <c r="F122" i="23"/>
  <c r="E122" i="23"/>
  <c r="D122" i="23"/>
  <c r="G121" i="23"/>
  <c r="F121" i="23"/>
  <c r="E121" i="23"/>
  <c r="D121" i="23"/>
  <c r="G120" i="23"/>
  <c r="F120" i="23"/>
  <c r="E120" i="23"/>
  <c r="D120" i="23"/>
  <c r="G119" i="23"/>
  <c r="F119" i="23"/>
  <c r="E119" i="23"/>
  <c r="D119" i="23"/>
  <c r="G118" i="23"/>
  <c r="F118" i="23"/>
  <c r="E118" i="23"/>
  <c r="D118" i="23"/>
  <c r="G117" i="23"/>
  <c r="F117" i="23"/>
  <c r="E117" i="23"/>
  <c r="D117" i="23"/>
  <c r="G116" i="23"/>
  <c r="F116" i="23"/>
  <c r="E116" i="23"/>
  <c r="D116" i="23"/>
  <c r="G115" i="23"/>
  <c r="F115" i="23"/>
  <c r="E115" i="23"/>
  <c r="D115" i="23"/>
  <c r="G114" i="23"/>
  <c r="F114" i="23"/>
  <c r="E114" i="23"/>
  <c r="D114" i="23"/>
  <c r="G113" i="23"/>
  <c r="F113" i="23"/>
  <c r="E113" i="23"/>
  <c r="D113" i="23"/>
  <c r="G112" i="23"/>
  <c r="F112" i="23"/>
  <c r="E112" i="23"/>
  <c r="D112" i="23"/>
  <c r="G105" i="23"/>
  <c r="F105" i="23"/>
  <c r="E105" i="23"/>
  <c r="D105" i="23"/>
  <c r="G104" i="23"/>
  <c r="F104" i="23"/>
  <c r="E104" i="23"/>
  <c r="D104" i="23"/>
  <c r="G103" i="23"/>
  <c r="F103" i="23"/>
  <c r="E103" i="23"/>
  <c r="D103" i="23"/>
  <c r="G102" i="23"/>
  <c r="F102" i="23"/>
  <c r="E102" i="23"/>
  <c r="D102" i="23"/>
  <c r="G101" i="23"/>
  <c r="F101" i="23"/>
  <c r="E101" i="23"/>
  <c r="D101" i="23"/>
  <c r="G100" i="23"/>
  <c r="F100" i="23"/>
  <c r="E100" i="23"/>
  <c r="D100" i="23"/>
  <c r="G99" i="23"/>
  <c r="F99" i="23"/>
  <c r="E99" i="23"/>
  <c r="D99" i="23"/>
  <c r="G98" i="23"/>
  <c r="F98" i="23"/>
  <c r="E98" i="23"/>
  <c r="D98" i="23"/>
  <c r="G97" i="23"/>
  <c r="F97" i="23"/>
  <c r="E97" i="23"/>
  <c r="D97" i="23"/>
  <c r="G96" i="23"/>
  <c r="F96" i="23"/>
  <c r="E96" i="23"/>
  <c r="D96" i="23"/>
  <c r="G95" i="23"/>
  <c r="F95" i="23"/>
  <c r="E95" i="23"/>
  <c r="D95" i="23"/>
  <c r="G94" i="23"/>
  <c r="F94" i="23"/>
  <c r="E94" i="23"/>
  <c r="D94" i="23"/>
  <c r="G93" i="23"/>
  <c r="F93" i="23"/>
  <c r="E93" i="23"/>
  <c r="D93" i="23"/>
  <c r="G92" i="23"/>
  <c r="F92" i="23"/>
  <c r="E92" i="23"/>
  <c r="D92" i="23"/>
  <c r="G91" i="23"/>
  <c r="F91" i="23"/>
  <c r="E91" i="23"/>
  <c r="D91" i="23"/>
  <c r="G90" i="23"/>
  <c r="F90" i="23"/>
  <c r="E90" i="23"/>
  <c r="D90" i="23"/>
  <c r="G89" i="23"/>
  <c r="F89" i="23"/>
  <c r="E89" i="23"/>
  <c r="D89" i="23"/>
  <c r="G88" i="23"/>
  <c r="F88" i="23"/>
  <c r="E88" i="23"/>
  <c r="D88" i="23"/>
  <c r="G87" i="23"/>
  <c r="F87" i="23"/>
  <c r="E87" i="23"/>
  <c r="D87" i="23"/>
  <c r="G86" i="23"/>
  <c r="F86" i="23"/>
  <c r="E86" i="23"/>
  <c r="D86" i="23"/>
  <c r="G85" i="23"/>
  <c r="F85" i="23"/>
  <c r="E85" i="23"/>
  <c r="D85" i="23"/>
  <c r="G84" i="23"/>
  <c r="F84" i="23"/>
  <c r="E84" i="23"/>
  <c r="D84" i="23"/>
  <c r="G83" i="23"/>
  <c r="F83" i="23"/>
  <c r="E83" i="23"/>
  <c r="D83" i="23"/>
  <c r="G82" i="23"/>
  <c r="F82" i="23"/>
  <c r="E82" i="23"/>
  <c r="D82" i="23"/>
  <c r="G81" i="23"/>
  <c r="F81" i="23"/>
  <c r="E81" i="23"/>
  <c r="D81" i="23"/>
  <c r="G80" i="23"/>
  <c r="F80" i="23"/>
  <c r="E80" i="23"/>
  <c r="D80" i="23"/>
  <c r="G79" i="23"/>
  <c r="F79" i="23"/>
  <c r="E79" i="23"/>
  <c r="D79" i="23"/>
  <c r="G78" i="23"/>
  <c r="F78" i="23"/>
  <c r="E78" i="23"/>
  <c r="D78" i="23"/>
  <c r="G77" i="23"/>
  <c r="F77" i="23"/>
  <c r="E77" i="23"/>
  <c r="D77" i="23"/>
  <c r="G76" i="23"/>
  <c r="F76" i="23"/>
  <c r="E76" i="23"/>
  <c r="D76" i="23"/>
  <c r="G69" i="23"/>
  <c r="F69" i="23"/>
  <c r="E69" i="23"/>
  <c r="D69" i="23"/>
  <c r="G68" i="23"/>
  <c r="F68" i="23"/>
  <c r="E68" i="23"/>
  <c r="D68" i="23"/>
  <c r="G67" i="23"/>
  <c r="F67" i="23"/>
  <c r="E67" i="23"/>
  <c r="D67" i="23"/>
  <c r="G66" i="23"/>
  <c r="F66" i="23"/>
  <c r="E66" i="23"/>
  <c r="D66" i="23"/>
  <c r="G65" i="23"/>
  <c r="F65" i="23"/>
  <c r="E65" i="23"/>
  <c r="D65" i="23"/>
  <c r="G64" i="23"/>
  <c r="F64" i="23"/>
  <c r="E64" i="23"/>
  <c r="D64" i="23"/>
  <c r="G63" i="23"/>
  <c r="F63" i="23"/>
  <c r="E63" i="23"/>
  <c r="D63" i="23"/>
  <c r="G62" i="23"/>
  <c r="F62" i="23"/>
  <c r="E62" i="23"/>
  <c r="D62" i="23"/>
  <c r="G61" i="23"/>
  <c r="F61" i="23"/>
  <c r="E61" i="23"/>
  <c r="D61" i="23"/>
  <c r="G60" i="23"/>
  <c r="F60" i="23"/>
  <c r="E60" i="23"/>
  <c r="D60" i="23"/>
  <c r="G59" i="23"/>
  <c r="F59" i="23"/>
  <c r="E59" i="23"/>
  <c r="D59" i="23"/>
  <c r="G58" i="23"/>
  <c r="F58" i="23"/>
  <c r="E58" i="23"/>
  <c r="D58" i="23"/>
  <c r="G57" i="23"/>
  <c r="F57" i="23"/>
  <c r="E57" i="23"/>
  <c r="D57" i="23"/>
  <c r="G56" i="23"/>
  <c r="F56" i="23"/>
  <c r="E56" i="23"/>
  <c r="D56" i="23"/>
  <c r="G55" i="23"/>
  <c r="F55" i="23"/>
  <c r="E55" i="23"/>
  <c r="D55" i="23"/>
  <c r="G54" i="23"/>
  <c r="F54" i="23"/>
  <c r="E54" i="23"/>
  <c r="D54" i="23"/>
  <c r="G53" i="23"/>
  <c r="F53" i="23"/>
  <c r="E53" i="23"/>
  <c r="D53" i="23"/>
  <c r="G52" i="23"/>
  <c r="F52" i="23"/>
  <c r="E52" i="23"/>
  <c r="D52" i="23"/>
  <c r="G51" i="23"/>
  <c r="F51" i="23"/>
  <c r="E51" i="23"/>
  <c r="D51" i="23"/>
  <c r="G50" i="23"/>
  <c r="F50" i="23"/>
  <c r="E50" i="23"/>
  <c r="D50" i="23"/>
  <c r="G49" i="23"/>
  <c r="F49" i="23"/>
  <c r="E49" i="23"/>
  <c r="D49" i="23"/>
  <c r="G48" i="23"/>
  <c r="F48" i="23"/>
  <c r="E48" i="23"/>
  <c r="D48" i="23"/>
  <c r="G47" i="23"/>
  <c r="F47" i="23"/>
  <c r="E47" i="23"/>
  <c r="D47" i="23"/>
  <c r="G46" i="23"/>
  <c r="F46" i="23"/>
  <c r="E46" i="23"/>
  <c r="D46" i="23"/>
  <c r="G45" i="23"/>
  <c r="F45" i="23"/>
  <c r="E45" i="23"/>
  <c r="D45" i="23"/>
  <c r="G44" i="23"/>
  <c r="F44" i="23"/>
  <c r="E44" i="23"/>
  <c r="D44" i="23"/>
  <c r="G43" i="23"/>
  <c r="F43" i="23"/>
  <c r="E43" i="23"/>
  <c r="D43" i="23"/>
  <c r="G42" i="23"/>
  <c r="F42" i="23"/>
  <c r="E42" i="23"/>
  <c r="D42" i="23"/>
  <c r="G41" i="23"/>
  <c r="F41" i="23"/>
  <c r="E41" i="23"/>
  <c r="D41" i="23"/>
  <c r="G40" i="23"/>
  <c r="F40" i="23"/>
  <c r="E40" i="23"/>
  <c r="D40" i="23"/>
  <c r="G33" i="23"/>
  <c r="F33" i="23"/>
  <c r="E33" i="23"/>
  <c r="D33" i="23"/>
  <c r="G32" i="23"/>
  <c r="F32" i="23"/>
  <c r="E32" i="23"/>
  <c r="D32" i="23"/>
  <c r="G31" i="23"/>
  <c r="F31" i="23"/>
  <c r="E31" i="23"/>
  <c r="D31" i="23"/>
  <c r="G30" i="23"/>
  <c r="F30" i="23"/>
  <c r="E30" i="23"/>
  <c r="D30" i="23"/>
  <c r="G29" i="23"/>
  <c r="F29" i="23"/>
  <c r="E29" i="23"/>
  <c r="D29" i="23"/>
  <c r="G28" i="23"/>
  <c r="F28" i="23"/>
  <c r="E28" i="23"/>
  <c r="D28" i="23"/>
  <c r="G27" i="23"/>
  <c r="F27" i="23"/>
  <c r="E27" i="23"/>
  <c r="D27" i="23"/>
  <c r="G26" i="23"/>
  <c r="F26" i="23"/>
  <c r="E26" i="23"/>
  <c r="D26" i="23"/>
  <c r="G25" i="23"/>
  <c r="F25" i="23"/>
  <c r="E25" i="23"/>
  <c r="D25" i="23"/>
  <c r="G24" i="23"/>
  <c r="F24" i="23"/>
  <c r="E24" i="23"/>
  <c r="D24" i="23"/>
  <c r="G23" i="23"/>
  <c r="F23" i="23"/>
  <c r="E23" i="23"/>
  <c r="D23" i="23"/>
  <c r="G22" i="23"/>
  <c r="F22" i="23"/>
  <c r="E22" i="23"/>
  <c r="D22" i="23"/>
  <c r="G21" i="23"/>
  <c r="F21" i="23"/>
  <c r="E21" i="23"/>
  <c r="D21" i="23"/>
  <c r="G20" i="23"/>
  <c r="F20" i="23"/>
  <c r="E20" i="23"/>
  <c r="D20" i="23"/>
  <c r="G19" i="23"/>
  <c r="F19" i="23"/>
  <c r="E19" i="23"/>
  <c r="D19" i="23"/>
  <c r="G18" i="23"/>
  <c r="F18" i="23"/>
  <c r="E18" i="23"/>
  <c r="D18" i="23"/>
  <c r="G17" i="23"/>
  <c r="F17" i="23"/>
  <c r="E17" i="23"/>
  <c r="D17" i="23"/>
  <c r="G16" i="23"/>
  <c r="F16" i="23"/>
  <c r="E16" i="23"/>
  <c r="D16" i="23"/>
  <c r="G15" i="23"/>
  <c r="F15" i="23"/>
  <c r="E15" i="23"/>
  <c r="D15" i="23"/>
  <c r="G14" i="23"/>
  <c r="F14" i="23"/>
  <c r="E14" i="23"/>
  <c r="D14" i="23"/>
  <c r="G13" i="23"/>
  <c r="F13" i="23"/>
  <c r="E13" i="23"/>
  <c r="D13" i="23"/>
  <c r="G12" i="23"/>
  <c r="F12" i="23"/>
  <c r="E12" i="23"/>
  <c r="D12" i="23"/>
  <c r="G11" i="23"/>
  <c r="F11" i="23"/>
  <c r="E11" i="23"/>
  <c r="D11" i="23"/>
  <c r="G10" i="23"/>
  <c r="F10" i="23"/>
  <c r="E10" i="23"/>
  <c r="D10" i="23"/>
  <c r="G9" i="23"/>
  <c r="F9" i="23"/>
  <c r="E9" i="23"/>
  <c r="D9" i="23"/>
  <c r="G8" i="23"/>
  <c r="F8" i="23"/>
  <c r="E8" i="23"/>
  <c r="D8" i="23"/>
  <c r="G7" i="23"/>
  <c r="F7" i="23"/>
  <c r="E7" i="23"/>
  <c r="D7" i="23"/>
  <c r="G6" i="23"/>
  <c r="F6" i="23"/>
  <c r="E6" i="23"/>
  <c r="D6" i="23"/>
  <c r="G5" i="23"/>
  <c r="F5" i="23"/>
  <c r="E5" i="23"/>
  <c r="D5" i="23"/>
  <c r="G4" i="23"/>
  <c r="F4" i="23"/>
  <c r="E4" i="23"/>
  <c r="D4" i="23"/>
  <c r="G249" i="19"/>
  <c r="F249" i="19"/>
  <c r="E249" i="19"/>
  <c r="D249" i="19"/>
  <c r="G248" i="19"/>
  <c r="F248" i="19"/>
  <c r="E248" i="19"/>
  <c r="D248" i="19"/>
  <c r="G247" i="19"/>
  <c r="F247" i="19"/>
  <c r="E247" i="19"/>
  <c r="D247" i="19"/>
  <c r="G246" i="19"/>
  <c r="F246" i="19"/>
  <c r="E246" i="19"/>
  <c r="D246" i="19"/>
  <c r="G245" i="19"/>
  <c r="F245" i="19"/>
  <c r="E245" i="19"/>
  <c r="D245" i="19"/>
  <c r="G244" i="19"/>
  <c r="F244" i="19"/>
  <c r="E244" i="19"/>
  <c r="D244" i="19"/>
  <c r="G243" i="19"/>
  <c r="F243" i="19"/>
  <c r="E243" i="19"/>
  <c r="D243" i="19"/>
  <c r="G242" i="19"/>
  <c r="F242" i="19"/>
  <c r="E242" i="19"/>
  <c r="D242" i="19"/>
  <c r="G241" i="19"/>
  <c r="F241" i="19"/>
  <c r="E241" i="19"/>
  <c r="D241" i="19"/>
  <c r="G240" i="19"/>
  <c r="F240" i="19"/>
  <c r="E240" i="19"/>
  <c r="D240" i="19"/>
  <c r="G239" i="19"/>
  <c r="F239" i="19"/>
  <c r="E239" i="19"/>
  <c r="D239" i="19"/>
  <c r="G238" i="19"/>
  <c r="F238" i="19"/>
  <c r="E238" i="19"/>
  <c r="D238" i="19"/>
  <c r="G237" i="19"/>
  <c r="F237" i="19"/>
  <c r="E237" i="19"/>
  <c r="D237" i="19"/>
  <c r="G236" i="19"/>
  <c r="F236" i="19"/>
  <c r="E236" i="19"/>
  <c r="D236" i="19"/>
  <c r="G235" i="19"/>
  <c r="F235" i="19"/>
  <c r="E235" i="19"/>
  <c r="D235" i="19"/>
  <c r="G234" i="19"/>
  <c r="F234" i="19"/>
  <c r="E234" i="19"/>
  <c r="D234" i="19"/>
  <c r="G233" i="19"/>
  <c r="F233" i="19"/>
  <c r="E233" i="19"/>
  <c r="D233" i="19"/>
  <c r="G232" i="19"/>
  <c r="F232" i="19"/>
  <c r="E232" i="19"/>
  <c r="D232" i="19"/>
  <c r="G231" i="19"/>
  <c r="F231" i="19"/>
  <c r="E231" i="19"/>
  <c r="D231" i="19"/>
  <c r="G230" i="19"/>
  <c r="F230" i="19"/>
  <c r="E230" i="19"/>
  <c r="D230" i="19"/>
  <c r="G229" i="19"/>
  <c r="F229" i="19"/>
  <c r="E229" i="19"/>
  <c r="D229" i="19"/>
  <c r="G228" i="19"/>
  <c r="F228" i="19"/>
  <c r="E228" i="19"/>
  <c r="D228" i="19"/>
  <c r="G227" i="19"/>
  <c r="F227" i="19"/>
  <c r="E227" i="19"/>
  <c r="D227" i="19"/>
  <c r="G226" i="19"/>
  <c r="F226" i="19"/>
  <c r="E226" i="19"/>
  <c r="D226" i="19"/>
  <c r="G225" i="19"/>
  <c r="F225" i="19"/>
  <c r="E225" i="19"/>
  <c r="D225" i="19"/>
  <c r="G224" i="19"/>
  <c r="F224" i="19"/>
  <c r="E224" i="19"/>
  <c r="D224" i="19"/>
  <c r="G223" i="19"/>
  <c r="F223" i="19"/>
  <c r="E223" i="19"/>
  <c r="D223" i="19"/>
  <c r="G222" i="19"/>
  <c r="F222" i="19"/>
  <c r="E222" i="19"/>
  <c r="D222" i="19"/>
  <c r="G221" i="19"/>
  <c r="F221" i="19"/>
  <c r="E221" i="19"/>
  <c r="D221" i="19"/>
  <c r="G220" i="19"/>
  <c r="F220" i="19"/>
  <c r="E220" i="19"/>
  <c r="D220" i="19"/>
  <c r="G213" i="19"/>
  <c r="F213" i="19"/>
  <c r="E213" i="19"/>
  <c r="D213" i="19"/>
  <c r="G212" i="19"/>
  <c r="F212" i="19"/>
  <c r="E212" i="19"/>
  <c r="D212" i="19"/>
  <c r="G211" i="19"/>
  <c r="F211" i="19"/>
  <c r="E211" i="19"/>
  <c r="D211" i="19"/>
  <c r="G210" i="19"/>
  <c r="F210" i="19"/>
  <c r="E210" i="19"/>
  <c r="D210" i="19"/>
  <c r="G209" i="19"/>
  <c r="F209" i="19"/>
  <c r="E209" i="19"/>
  <c r="D209" i="19"/>
  <c r="G208" i="19"/>
  <c r="F208" i="19"/>
  <c r="E208" i="19"/>
  <c r="D208" i="19"/>
  <c r="G207" i="19"/>
  <c r="F207" i="19"/>
  <c r="E207" i="19"/>
  <c r="D207" i="19"/>
  <c r="G206" i="19"/>
  <c r="F206" i="19"/>
  <c r="E206" i="19"/>
  <c r="D206" i="19"/>
  <c r="G205" i="19"/>
  <c r="F205" i="19"/>
  <c r="E205" i="19"/>
  <c r="D205" i="19"/>
  <c r="G204" i="19"/>
  <c r="F204" i="19"/>
  <c r="E204" i="19"/>
  <c r="D204" i="19"/>
  <c r="G203" i="19"/>
  <c r="F203" i="19"/>
  <c r="E203" i="19"/>
  <c r="D203" i="19"/>
  <c r="G202" i="19"/>
  <c r="F202" i="19"/>
  <c r="E202" i="19"/>
  <c r="D202" i="19"/>
  <c r="G201" i="19"/>
  <c r="F201" i="19"/>
  <c r="E201" i="19"/>
  <c r="D201" i="19"/>
  <c r="G200" i="19"/>
  <c r="F200" i="19"/>
  <c r="E200" i="19"/>
  <c r="D200" i="19"/>
  <c r="G199" i="19"/>
  <c r="F199" i="19"/>
  <c r="E199" i="19"/>
  <c r="D199" i="19"/>
  <c r="G198" i="19"/>
  <c r="F198" i="19"/>
  <c r="E198" i="19"/>
  <c r="D198" i="19"/>
  <c r="G197" i="19"/>
  <c r="F197" i="19"/>
  <c r="E197" i="19"/>
  <c r="D197" i="19"/>
  <c r="G196" i="19"/>
  <c r="F196" i="19"/>
  <c r="E196" i="19"/>
  <c r="D196" i="19"/>
  <c r="G195" i="19"/>
  <c r="F195" i="19"/>
  <c r="E195" i="19"/>
  <c r="D195" i="19"/>
  <c r="G194" i="19"/>
  <c r="F194" i="19"/>
  <c r="E194" i="19"/>
  <c r="D194" i="19"/>
  <c r="G193" i="19"/>
  <c r="F193" i="19"/>
  <c r="E193" i="19"/>
  <c r="D193" i="19"/>
  <c r="G192" i="19"/>
  <c r="F192" i="19"/>
  <c r="E192" i="19"/>
  <c r="D192" i="19"/>
  <c r="G191" i="19"/>
  <c r="F191" i="19"/>
  <c r="E191" i="19"/>
  <c r="D191" i="19"/>
  <c r="G190" i="19"/>
  <c r="F190" i="19"/>
  <c r="E190" i="19"/>
  <c r="D190" i="19"/>
  <c r="G189" i="19"/>
  <c r="F189" i="19"/>
  <c r="E189" i="19"/>
  <c r="D189" i="19"/>
  <c r="G188" i="19"/>
  <c r="F188" i="19"/>
  <c r="E188" i="19"/>
  <c r="D188" i="19"/>
  <c r="G187" i="19"/>
  <c r="F187" i="19"/>
  <c r="E187" i="19"/>
  <c r="D187" i="19"/>
  <c r="G186" i="19"/>
  <c r="F186" i="19"/>
  <c r="E186" i="19"/>
  <c r="D186" i="19"/>
  <c r="G185" i="19"/>
  <c r="F185" i="19"/>
  <c r="E185" i="19"/>
  <c r="D185" i="19"/>
  <c r="G184" i="19"/>
  <c r="F184" i="19"/>
  <c r="E184" i="19"/>
  <c r="D184" i="19"/>
  <c r="G177" i="19"/>
  <c r="F177" i="19"/>
  <c r="E177" i="19"/>
  <c r="D177" i="19"/>
  <c r="G176" i="19"/>
  <c r="F176" i="19"/>
  <c r="E176" i="19"/>
  <c r="D176" i="19"/>
  <c r="G175" i="19"/>
  <c r="F175" i="19"/>
  <c r="E175" i="19"/>
  <c r="D175" i="19"/>
  <c r="G174" i="19"/>
  <c r="F174" i="19"/>
  <c r="E174" i="19"/>
  <c r="D174" i="19"/>
  <c r="G173" i="19"/>
  <c r="F173" i="19"/>
  <c r="E173" i="19"/>
  <c r="D173" i="19"/>
  <c r="G172" i="19"/>
  <c r="F172" i="19"/>
  <c r="E172" i="19"/>
  <c r="D172" i="19"/>
  <c r="G171" i="19"/>
  <c r="F171" i="19"/>
  <c r="E171" i="19"/>
  <c r="D171" i="19"/>
  <c r="G170" i="19"/>
  <c r="F170" i="19"/>
  <c r="E170" i="19"/>
  <c r="D170" i="19"/>
  <c r="G169" i="19"/>
  <c r="F169" i="19"/>
  <c r="E169" i="19"/>
  <c r="D169" i="19"/>
  <c r="G168" i="19"/>
  <c r="F168" i="19"/>
  <c r="E168" i="19"/>
  <c r="D168" i="19"/>
  <c r="G167" i="19"/>
  <c r="F167" i="19"/>
  <c r="E167" i="19"/>
  <c r="D167" i="19"/>
  <c r="G166" i="19"/>
  <c r="F166" i="19"/>
  <c r="E166" i="19"/>
  <c r="D166" i="19"/>
  <c r="G165" i="19"/>
  <c r="F165" i="19"/>
  <c r="E165" i="19"/>
  <c r="D165" i="19"/>
  <c r="G164" i="19"/>
  <c r="F164" i="19"/>
  <c r="E164" i="19"/>
  <c r="D164" i="19"/>
  <c r="G163" i="19"/>
  <c r="F163" i="19"/>
  <c r="E163" i="19"/>
  <c r="D163" i="19"/>
  <c r="G162" i="19"/>
  <c r="F162" i="19"/>
  <c r="E162" i="19"/>
  <c r="D162" i="19"/>
  <c r="G161" i="19"/>
  <c r="F161" i="19"/>
  <c r="E161" i="19"/>
  <c r="D161" i="19"/>
  <c r="G160" i="19"/>
  <c r="F160" i="19"/>
  <c r="E160" i="19"/>
  <c r="D160" i="19"/>
  <c r="G159" i="19"/>
  <c r="F159" i="19"/>
  <c r="E159" i="19"/>
  <c r="D159" i="19"/>
  <c r="G158" i="19"/>
  <c r="F158" i="19"/>
  <c r="E158" i="19"/>
  <c r="D158" i="19"/>
  <c r="G157" i="19"/>
  <c r="F157" i="19"/>
  <c r="E157" i="19"/>
  <c r="D157" i="19"/>
  <c r="G156" i="19"/>
  <c r="F156" i="19"/>
  <c r="E156" i="19"/>
  <c r="D156" i="19"/>
  <c r="G155" i="19"/>
  <c r="F155" i="19"/>
  <c r="E155" i="19"/>
  <c r="D155" i="19"/>
  <c r="G154" i="19"/>
  <c r="F154" i="19"/>
  <c r="E154" i="19"/>
  <c r="D154" i="19"/>
  <c r="G153" i="19"/>
  <c r="F153" i="19"/>
  <c r="E153" i="19"/>
  <c r="D153" i="19"/>
  <c r="G152" i="19"/>
  <c r="F152" i="19"/>
  <c r="E152" i="19"/>
  <c r="D152" i="19"/>
  <c r="G151" i="19"/>
  <c r="F151" i="19"/>
  <c r="E151" i="19"/>
  <c r="D151" i="19"/>
  <c r="G150" i="19"/>
  <c r="F150" i="19"/>
  <c r="E150" i="19"/>
  <c r="D150" i="19"/>
  <c r="G149" i="19"/>
  <c r="F149" i="19"/>
  <c r="E149" i="19"/>
  <c r="D149" i="19"/>
  <c r="G148" i="19"/>
  <c r="F148" i="19"/>
  <c r="E148" i="19"/>
  <c r="D148" i="19"/>
  <c r="G141" i="19"/>
  <c r="F141" i="19"/>
  <c r="E141" i="19"/>
  <c r="D141" i="19"/>
  <c r="G140" i="19"/>
  <c r="F140" i="19"/>
  <c r="E140" i="19"/>
  <c r="D140" i="19"/>
  <c r="G139" i="19"/>
  <c r="F139" i="19"/>
  <c r="E139" i="19"/>
  <c r="D139" i="19"/>
  <c r="G138" i="19"/>
  <c r="F138" i="19"/>
  <c r="E138" i="19"/>
  <c r="D138" i="19"/>
  <c r="G137" i="19"/>
  <c r="F137" i="19"/>
  <c r="E137" i="19"/>
  <c r="D137" i="19"/>
  <c r="G136" i="19"/>
  <c r="F136" i="19"/>
  <c r="E136" i="19"/>
  <c r="D136" i="19"/>
  <c r="G135" i="19"/>
  <c r="F135" i="19"/>
  <c r="E135" i="19"/>
  <c r="D135" i="19"/>
  <c r="G134" i="19"/>
  <c r="F134" i="19"/>
  <c r="E134" i="19"/>
  <c r="D134" i="19"/>
  <c r="G133" i="19"/>
  <c r="F133" i="19"/>
  <c r="E133" i="19"/>
  <c r="D133" i="19"/>
  <c r="G132" i="19"/>
  <c r="F132" i="19"/>
  <c r="E132" i="19"/>
  <c r="D132" i="19"/>
  <c r="G131" i="19"/>
  <c r="F131" i="19"/>
  <c r="E131" i="19"/>
  <c r="D131" i="19"/>
  <c r="G130" i="19"/>
  <c r="F130" i="19"/>
  <c r="E130" i="19"/>
  <c r="D130" i="19"/>
  <c r="G129" i="19"/>
  <c r="F129" i="19"/>
  <c r="E129" i="19"/>
  <c r="D129" i="19"/>
  <c r="G128" i="19"/>
  <c r="F128" i="19"/>
  <c r="E128" i="19"/>
  <c r="D128" i="19"/>
  <c r="G127" i="19"/>
  <c r="F127" i="19"/>
  <c r="E127" i="19"/>
  <c r="D127" i="19"/>
  <c r="G126" i="19"/>
  <c r="F126" i="19"/>
  <c r="E126" i="19"/>
  <c r="D126" i="19"/>
  <c r="G125" i="19"/>
  <c r="F125" i="19"/>
  <c r="E125" i="19"/>
  <c r="D125" i="19"/>
  <c r="G124" i="19"/>
  <c r="F124" i="19"/>
  <c r="E124" i="19"/>
  <c r="D124" i="19"/>
  <c r="G123" i="19"/>
  <c r="F123" i="19"/>
  <c r="E123" i="19"/>
  <c r="D123" i="19"/>
  <c r="G122" i="19"/>
  <c r="F122" i="19"/>
  <c r="E122" i="19"/>
  <c r="D122" i="19"/>
  <c r="G121" i="19"/>
  <c r="F121" i="19"/>
  <c r="E121" i="19"/>
  <c r="D121" i="19"/>
  <c r="G120" i="19"/>
  <c r="F120" i="19"/>
  <c r="E120" i="19"/>
  <c r="D120" i="19"/>
  <c r="G119" i="19"/>
  <c r="F119" i="19"/>
  <c r="E119" i="19"/>
  <c r="D119" i="19"/>
  <c r="G118" i="19"/>
  <c r="F118" i="19"/>
  <c r="E118" i="19"/>
  <c r="D118" i="19"/>
  <c r="G117" i="19"/>
  <c r="F117" i="19"/>
  <c r="E117" i="19"/>
  <c r="D117" i="19"/>
  <c r="G116" i="19"/>
  <c r="F116" i="19"/>
  <c r="E116" i="19"/>
  <c r="D116" i="19"/>
  <c r="G115" i="19"/>
  <c r="F115" i="19"/>
  <c r="E115" i="19"/>
  <c r="D115" i="19"/>
  <c r="G114" i="19"/>
  <c r="F114" i="19"/>
  <c r="E114" i="19"/>
  <c r="D114" i="19"/>
  <c r="G113" i="19"/>
  <c r="F113" i="19"/>
  <c r="E113" i="19"/>
  <c r="D113" i="19"/>
  <c r="G112" i="19"/>
  <c r="F112" i="19"/>
  <c r="E112" i="19"/>
  <c r="D112" i="19"/>
  <c r="G105" i="19"/>
  <c r="F105" i="19"/>
  <c r="E105" i="19"/>
  <c r="D105" i="19"/>
  <c r="G104" i="19"/>
  <c r="F104" i="19"/>
  <c r="E104" i="19"/>
  <c r="D104" i="19"/>
  <c r="G103" i="19"/>
  <c r="F103" i="19"/>
  <c r="E103" i="19"/>
  <c r="D103" i="19"/>
  <c r="G102" i="19"/>
  <c r="F102" i="19"/>
  <c r="E102" i="19"/>
  <c r="D102" i="19"/>
  <c r="G101" i="19"/>
  <c r="F101" i="19"/>
  <c r="E101" i="19"/>
  <c r="D101" i="19"/>
  <c r="G100" i="19"/>
  <c r="F100" i="19"/>
  <c r="E100" i="19"/>
  <c r="D100" i="19"/>
  <c r="G99" i="19"/>
  <c r="F99" i="19"/>
  <c r="E99" i="19"/>
  <c r="D99" i="19"/>
  <c r="G98" i="19"/>
  <c r="F98" i="19"/>
  <c r="E98" i="19"/>
  <c r="D98" i="19"/>
  <c r="G97" i="19"/>
  <c r="F97" i="19"/>
  <c r="E97" i="19"/>
  <c r="D97" i="19"/>
  <c r="G96" i="19"/>
  <c r="F96" i="19"/>
  <c r="E96" i="19"/>
  <c r="D96" i="19"/>
  <c r="G95" i="19"/>
  <c r="F95" i="19"/>
  <c r="E95" i="19"/>
  <c r="D95" i="19"/>
  <c r="G94" i="19"/>
  <c r="F94" i="19"/>
  <c r="E94" i="19"/>
  <c r="D94" i="19"/>
  <c r="G93" i="19"/>
  <c r="F93" i="19"/>
  <c r="E93" i="19"/>
  <c r="D93" i="19"/>
  <c r="G92" i="19"/>
  <c r="F92" i="19"/>
  <c r="E92" i="19"/>
  <c r="D92" i="19"/>
  <c r="G91" i="19"/>
  <c r="F91" i="19"/>
  <c r="E91" i="19"/>
  <c r="D91" i="19"/>
  <c r="G90" i="19"/>
  <c r="F90" i="19"/>
  <c r="E90" i="19"/>
  <c r="D90" i="19"/>
  <c r="G89" i="19"/>
  <c r="F89" i="19"/>
  <c r="E89" i="19"/>
  <c r="D89" i="19"/>
  <c r="G88" i="19"/>
  <c r="F88" i="19"/>
  <c r="E88" i="19"/>
  <c r="D88" i="19"/>
  <c r="G87" i="19"/>
  <c r="F87" i="19"/>
  <c r="E87" i="19"/>
  <c r="D87" i="19"/>
  <c r="G86" i="19"/>
  <c r="F86" i="19"/>
  <c r="E86" i="19"/>
  <c r="D86" i="19"/>
  <c r="G85" i="19"/>
  <c r="F85" i="19"/>
  <c r="E85" i="19"/>
  <c r="D85" i="19"/>
  <c r="G84" i="19"/>
  <c r="F84" i="19"/>
  <c r="E84" i="19"/>
  <c r="D84" i="19"/>
  <c r="G83" i="19"/>
  <c r="F83" i="19"/>
  <c r="E83" i="19"/>
  <c r="D83" i="19"/>
  <c r="G82" i="19"/>
  <c r="F82" i="19"/>
  <c r="E82" i="19"/>
  <c r="D82" i="19"/>
  <c r="G81" i="19"/>
  <c r="F81" i="19"/>
  <c r="E81" i="19"/>
  <c r="D81" i="19"/>
  <c r="G80" i="19"/>
  <c r="F80" i="19"/>
  <c r="E80" i="19"/>
  <c r="D80" i="19"/>
  <c r="G79" i="19"/>
  <c r="F79" i="19"/>
  <c r="E79" i="19"/>
  <c r="D79" i="19"/>
  <c r="G78" i="19"/>
  <c r="F78" i="19"/>
  <c r="E78" i="19"/>
  <c r="D78" i="19"/>
  <c r="G77" i="19"/>
  <c r="F77" i="19"/>
  <c r="E77" i="19"/>
  <c r="D77" i="19"/>
  <c r="G76" i="19"/>
  <c r="F76" i="19"/>
  <c r="E76" i="19"/>
  <c r="D76" i="19"/>
  <c r="G69" i="19"/>
  <c r="F69" i="19"/>
  <c r="E69" i="19"/>
  <c r="D69" i="19"/>
  <c r="G68" i="19"/>
  <c r="F68" i="19"/>
  <c r="E68" i="19"/>
  <c r="D68" i="19"/>
  <c r="G67" i="19"/>
  <c r="F67" i="19"/>
  <c r="E67" i="19"/>
  <c r="D67" i="19"/>
  <c r="G66" i="19"/>
  <c r="F66" i="19"/>
  <c r="E66" i="19"/>
  <c r="D66" i="19"/>
  <c r="G65" i="19"/>
  <c r="F65" i="19"/>
  <c r="E65" i="19"/>
  <c r="D65" i="19"/>
  <c r="G64" i="19"/>
  <c r="F64" i="19"/>
  <c r="E64" i="19"/>
  <c r="D64" i="19"/>
  <c r="G63" i="19"/>
  <c r="F63" i="19"/>
  <c r="E63" i="19"/>
  <c r="D63" i="19"/>
  <c r="G62" i="19"/>
  <c r="F62" i="19"/>
  <c r="E62" i="19"/>
  <c r="D62" i="19"/>
  <c r="G61" i="19"/>
  <c r="F61" i="19"/>
  <c r="E61" i="19"/>
  <c r="D61" i="19"/>
  <c r="G60" i="19"/>
  <c r="F60" i="19"/>
  <c r="E60" i="19"/>
  <c r="D60" i="19"/>
  <c r="G59" i="19"/>
  <c r="F59" i="19"/>
  <c r="E59" i="19"/>
  <c r="D59" i="19"/>
  <c r="G58" i="19"/>
  <c r="F58" i="19"/>
  <c r="E58" i="19"/>
  <c r="D58" i="19"/>
  <c r="G57" i="19"/>
  <c r="F57" i="19"/>
  <c r="E57" i="19"/>
  <c r="D57" i="19"/>
  <c r="G56" i="19"/>
  <c r="F56" i="19"/>
  <c r="E56" i="19"/>
  <c r="D56" i="19"/>
  <c r="G55" i="19"/>
  <c r="F55" i="19"/>
  <c r="E55" i="19"/>
  <c r="D55" i="19"/>
  <c r="G54" i="19"/>
  <c r="F54" i="19"/>
  <c r="E54" i="19"/>
  <c r="D54" i="19"/>
  <c r="G53" i="19"/>
  <c r="F53" i="19"/>
  <c r="E53" i="19"/>
  <c r="D53" i="19"/>
  <c r="G52" i="19"/>
  <c r="F52" i="19"/>
  <c r="E52" i="19"/>
  <c r="D52" i="19"/>
  <c r="G51" i="19"/>
  <c r="F51" i="19"/>
  <c r="E51" i="19"/>
  <c r="D51" i="19"/>
  <c r="G50" i="19"/>
  <c r="F50" i="19"/>
  <c r="E50" i="19"/>
  <c r="D50" i="19"/>
  <c r="G49" i="19"/>
  <c r="F49" i="19"/>
  <c r="E49" i="19"/>
  <c r="D49" i="19"/>
  <c r="G48" i="19"/>
  <c r="F48" i="19"/>
  <c r="E48" i="19"/>
  <c r="D48" i="19"/>
  <c r="G47" i="19"/>
  <c r="F47" i="19"/>
  <c r="E47" i="19"/>
  <c r="D47" i="19"/>
  <c r="G46" i="19"/>
  <c r="F46" i="19"/>
  <c r="E46" i="19"/>
  <c r="D46" i="19"/>
  <c r="G45" i="19"/>
  <c r="F45" i="19"/>
  <c r="E45" i="19"/>
  <c r="D45" i="19"/>
  <c r="G44" i="19"/>
  <c r="F44" i="19"/>
  <c r="E44" i="19"/>
  <c r="D44" i="19"/>
  <c r="G43" i="19"/>
  <c r="F43" i="19"/>
  <c r="E43" i="19"/>
  <c r="D43" i="19"/>
  <c r="G42" i="19"/>
  <c r="F42" i="19"/>
  <c r="E42" i="19"/>
  <c r="D42" i="19"/>
  <c r="G41" i="19"/>
  <c r="F41" i="19"/>
  <c r="E41" i="19"/>
  <c r="D41" i="19"/>
  <c r="G40" i="19"/>
  <c r="F40" i="19"/>
  <c r="E40" i="19"/>
  <c r="D40" i="19"/>
  <c r="G33" i="19"/>
  <c r="F33" i="19"/>
  <c r="E33" i="19"/>
  <c r="D33" i="19"/>
  <c r="G32" i="19"/>
  <c r="F32" i="19"/>
  <c r="E32" i="19"/>
  <c r="D32" i="19"/>
  <c r="G31" i="19"/>
  <c r="F31" i="19"/>
  <c r="E31" i="19"/>
  <c r="D31" i="19"/>
  <c r="G30" i="19"/>
  <c r="F30" i="19"/>
  <c r="E30" i="19"/>
  <c r="D30" i="19"/>
  <c r="G29" i="19"/>
  <c r="F29" i="19"/>
  <c r="E29" i="19"/>
  <c r="D29" i="19"/>
  <c r="G28" i="19"/>
  <c r="F28" i="19"/>
  <c r="E28" i="19"/>
  <c r="D28" i="19"/>
  <c r="G27" i="19"/>
  <c r="F27" i="19"/>
  <c r="E27" i="19"/>
  <c r="D27" i="19"/>
  <c r="G26" i="19"/>
  <c r="F26" i="19"/>
  <c r="E26" i="19"/>
  <c r="D26" i="19"/>
  <c r="G25" i="19"/>
  <c r="F25" i="19"/>
  <c r="E25" i="19"/>
  <c r="D25" i="19"/>
  <c r="G24" i="19"/>
  <c r="F24" i="19"/>
  <c r="E24" i="19"/>
  <c r="D24" i="19"/>
  <c r="G23" i="19"/>
  <c r="F23" i="19"/>
  <c r="E23" i="19"/>
  <c r="D23" i="19"/>
  <c r="G22" i="19"/>
  <c r="F22" i="19"/>
  <c r="E22" i="19"/>
  <c r="D22" i="19"/>
  <c r="G21" i="19"/>
  <c r="F21" i="19"/>
  <c r="E21" i="19"/>
  <c r="D21" i="19"/>
  <c r="G20" i="19"/>
  <c r="F20" i="19"/>
  <c r="E20" i="19"/>
  <c r="D20" i="19"/>
  <c r="G19" i="19"/>
  <c r="F19" i="19"/>
  <c r="E19" i="19"/>
  <c r="D19" i="19"/>
  <c r="G18" i="19"/>
  <c r="F18" i="19"/>
  <c r="E18" i="19"/>
  <c r="D18" i="19"/>
  <c r="G17" i="19"/>
  <c r="F17" i="19"/>
  <c r="E17" i="19"/>
  <c r="D17" i="19"/>
  <c r="G16" i="19"/>
  <c r="F16" i="19"/>
  <c r="E16" i="19"/>
  <c r="D16" i="19"/>
  <c r="G15" i="19"/>
  <c r="F15" i="19"/>
  <c r="E15" i="19"/>
  <c r="D15" i="19"/>
  <c r="G14" i="19"/>
  <c r="F14" i="19"/>
  <c r="E14" i="19"/>
  <c r="D14" i="19"/>
  <c r="G13" i="19"/>
  <c r="F13" i="19"/>
  <c r="E13" i="19"/>
  <c r="D13" i="19"/>
  <c r="G12" i="19"/>
  <c r="F12" i="19"/>
  <c r="E12" i="19"/>
  <c r="D12" i="19"/>
  <c r="G11" i="19"/>
  <c r="F11" i="19"/>
  <c r="E11" i="19"/>
  <c r="D11" i="19"/>
  <c r="G10" i="19"/>
  <c r="F10" i="19"/>
  <c r="E10" i="19"/>
  <c r="D10" i="19"/>
  <c r="G9" i="19"/>
  <c r="F9" i="19"/>
  <c r="E9" i="19"/>
  <c r="D9" i="19"/>
  <c r="G8" i="19"/>
  <c r="F8" i="19"/>
  <c r="E8" i="19"/>
  <c r="D8" i="19"/>
  <c r="G7" i="19"/>
  <c r="F7" i="19"/>
  <c r="E7" i="19"/>
  <c r="D7" i="19"/>
  <c r="G6" i="19"/>
  <c r="F6" i="19"/>
  <c r="E6" i="19"/>
  <c r="D6" i="19"/>
  <c r="G5" i="19"/>
  <c r="F5" i="19"/>
  <c r="E5" i="19"/>
  <c r="D5" i="19"/>
  <c r="G4" i="19"/>
  <c r="F4" i="19"/>
  <c r="E4" i="19"/>
  <c r="D4" i="19"/>
  <c r="K196" i="22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77" i="23"/>
  <c r="H176" i="23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H158" i="23"/>
  <c r="H157" i="23"/>
  <c r="H156" i="23"/>
  <c r="H155" i="23"/>
  <c r="H154" i="23"/>
  <c r="H153" i="23"/>
  <c r="H152" i="23"/>
  <c r="H151" i="23"/>
  <c r="H150" i="23"/>
  <c r="H149" i="23"/>
  <c r="H148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249" i="25"/>
  <c r="G249" i="25"/>
  <c r="F249" i="25"/>
  <c r="E249" i="25"/>
  <c r="D249" i="25"/>
  <c r="H248" i="25"/>
  <c r="G248" i="25"/>
  <c r="F248" i="25"/>
  <c r="E248" i="25"/>
  <c r="D248" i="25"/>
  <c r="H247" i="25"/>
  <c r="G247" i="25"/>
  <c r="F247" i="25"/>
  <c r="E247" i="25"/>
  <c r="D247" i="25"/>
  <c r="H246" i="25"/>
  <c r="G246" i="25"/>
  <c r="F246" i="25"/>
  <c r="E246" i="25"/>
  <c r="D246" i="25"/>
  <c r="H245" i="25"/>
  <c r="G245" i="25"/>
  <c r="F245" i="25"/>
  <c r="E245" i="25"/>
  <c r="D245" i="25"/>
  <c r="H244" i="25"/>
  <c r="G244" i="25"/>
  <c r="F244" i="25"/>
  <c r="E244" i="25"/>
  <c r="D244" i="25"/>
  <c r="H243" i="25"/>
  <c r="G243" i="25"/>
  <c r="F243" i="25"/>
  <c r="E243" i="25"/>
  <c r="D243" i="25"/>
  <c r="H242" i="25"/>
  <c r="G242" i="25"/>
  <c r="F242" i="25"/>
  <c r="E242" i="25"/>
  <c r="D242" i="25"/>
  <c r="H241" i="25"/>
  <c r="G241" i="25"/>
  <c r="F241" i="25"/>
  <c r="E241" i="25"/>
  <c r="D241" i="25"/>
  <c r="H240" i="25"/>
  <c r="G240" i="25"/>
  <c r="F240" i="25"/>
  <c r="E240" i="25"/>
  <c r="D240" i="25"/>
  <c r="H239" i="25"/>
  <c r="G239" i="25"/>
  <c r="F239" i="25"/>
  <c r="E239" i="25"/>
  <c r="D239" i="25"/>
  <c r="H238" i="25"/>
  <c r="G238" i="25"/>
  <c r="F238" i="25"/>
  <c r="E238" i="25"/>
  <c r="D238" i="25"/>
  <c r="H237" i="25"/>
  <c r="G237" i="25"/>
  <c r="F237" i="25"/>
  <c r="E237" i="25"/>
  <c r="D237" i="25"/>
  <c r="H236" i="25"/>
  <c r="G236" i="25"/>
  <c r="F236" i="25"/>
  <c r="E236" i="25"/>
  <c r="D236" i="25"/>
  <c r="H235" i="25"/>
  <c r="G235" i="25"/>
  <c r="F235" i="25"/>
  <c r="E235" i="25"/>
  <c r="D235" i="25"/>
  <c r="H234" i="25"/>
  <c r="G234" i="25"/>
  <c r="F234" i="25"/>
  <c r="E234" i="25"/>
  <c r="D234" i="25"/>
  <c r="H233" i="25"/>
  <c r="G233" i="25"/>
  <c r="F233" i="25"/>
  <c r="E233" i="25"/>
  <c r="D233" i="25"/>
  <c r="H232" i="25"/>
  <c r="G232" i="25"/>
  <c r="F232" i="25"/>
  <c r="E232" i="25"/>
  <c r="D232" i="25"/>
  <c r="H231" i="25"/>
  <c r="G231" i="25"/>
  <c r="F231" i="25"/>
  <c r="E231" i="25"/>
  <c r="D231" i="25"/>
  <c r="H230" i="25"/>
  <c r="G230" i="25"/>
  <c r="F230" i="25"/>
  <c r="E230" i="25"/>
  <c r="D230" i="25"/>
  <c r="H229" i="25"/>
  <c r="G229" i="25"/>
  <c r="F229" i="25"/>
  <c r="E229" i="25"/>
  <c r="D229" i="25"/>
  <c r="H228" i="25"/>
  <c r="G228" i="25"/>
  <c r="F228" i="25"/>
  <c r="E228" i="25"/>
  <c r="D228" i="25"/>
  <c r="H227" i="25"/>
  <c r="G227" i="25"/>
  <c r="F227" i="25"/>
  <c r="E227" i="25"/>
  <c r="D227" i="25"/>
  <c r="H226" i="25"/>
  <c r="G226" i="25"/>
  <c r="F226" i="25"/>
  <c r="E226" i="25"/>
  <c r="D226" i="25"/>
  <c r="H225" i="25"/>
  <c r="G225" i="25"/>
  <c r="F225" i="25"/>
  <c r="E225" i="25"/>
  <c r="D225" i="25"/>
  <c r="H224" i="25"/>
  <c r="G224" i="25"/>
  <c r="F224" i="25"/>
  <c r="E224" i="25"/>
  <c r="D224" i="25"/>
  <c r="H223" i="25"/>
  <c r="G223" i="25"/>
  <c r="F223" i="25"/>
  <c r="E223" i="25"/>
  <c r="D223" i="25"/>
  <c r="H222" i="25"/>
  <c r="G222" i="25"/>
  <c r="F222" i="25"/>
  <c r="E222" i="25"/>
  <c r="D222" i="25"/>
  <c r="H221" i="25"/>
  <c r="G221" i="25"/>
  <c r="F221" i="25"/>
  <c r="E221" i="25"/>
  <c r="D221" i="25"/>
  <c r="H220" i="25"/>
  <c r="G220" i="25"/>
  <c r="F220" i="25"/>
  <c r="E220" i="25"/>
  <c r="D220" i="25"/>
  <c r="H213" i="25"/>
  <c r="G213" i="25"/>
  <c r="F213" i="25"/>
  <c r="E213" i="25"/>
  <c r="D213" i="25"/>
  <c r="H212" i="25"/>
  <c r="G212" i="25"/>
  <c r="F212" i="25"/>
  <c r="E212" i="25"/>
  <c r="D212" i="25"/>
  <c r="H211" i="25"/>
  <c r="G211" i="25"/>
  <c r="F211" i="25"/>
  <c r="E211" i="25"/>
  <c r="D211" i="25"/>
  <c r="H210" i="25"/>
  <c r="G210" i="25"/>
  <c r="F210" i="25"/>
  <c r="E210" i="25"/>
  <c r="D210" i="25"/>
  <c r="H209" i="25"/>
  <c r="G209" i="25"/>
  <c r="F209" i="25"/>
  <c r="E209" i="25"/>
  <c r="D209" i="25"/>
  <c r="H208" i="25"/>
  <c r="G208" i="25"/>
  <c r="F208" i="25"/>
  <c r="E208" i="25"/>
  <c r="D208" i="25"/>
  <c r="H207" i="25"/>
  <c r="G207" i="25"/>
  <c r="F207" i="25"/>
  <c r="E207" i="25"/>
  <c r="D207" i="25"/>
  <c r="H206" i="25"/>
  <c r="G206" i="25"/>
  <c r="F206" i="25"/>
  <c r="E206" i="25"/>
  <c r="D206" i="25"/>
  <c r="H205" i="25"/>
  <c r="G205" i="25"/>
  <c r="F205" i="25"/>
  <c r="E205" i="25"/>
  <c r="D205" i="25"/>
  <c r="H204" i="25"/>
  <c r="G204" i="25"/>
  <c r="F204" i="25"/>
  <c r="E204" i="25"/>
  <c r="D204" i="25"/>
  <c r="H203" i="25"/>
  <c r="G203" i="25"/>
  <c r="F203" i="25"/>
  <c r="E203" i="25"/>
  <c r="D203" i="25"/>
  <c r="H202" i="25"/>
  <c r="G202" i="25"/>
  <c r="F202" i="25"/>
  <c r="E202" i="25"/>
  <c r="D202" i="25"/>
  <c r="H201" i="25"/>
  <c r="G201" i="25"/>
  <c r="F201" i="25"/>
  <c r="E201" i="25"/>
  <c r="D201" i="25"/>
  <c r="H200" i="25"/>
  <c r="G200" i="25"/>
  <c r="F200" i="25"/>
  <c r="E200" i="25"/>
  <c r="D200" i="25"/>
  <c r="H199" i="25"/>
  <c r="G199" i="25"/>
  <c r="F199" i="25"/>
  <c r="E199" i="25"/>
  <c r="D199" i="25"/>
  <c r="H198" i="25"/>
  <c r="G198" i="25"/>
  <c r="F198" i="25"/>
  <c r="E198" i="25"/>
  <c r="D198" i="25"/>
  <c r="H197" i="25"/>
  <c r="G197" i="25"/>
  <c r="F197" i="25"/>
  <c r="E197" i="25"/>
  <c r="D197" i="25"/>
  <c r="H196" i="25"/>
  <c r="G196" i="25"/>
  <c r="F196" i="25"/>
  <c r="E196" i="25"/>
  <c r="D196" i="25"/>
  <c r="H195" i="25"/>
  <c r="G195" i="25"/>
  <c r="F195" i="25"/>
  <c r="E195" i="25"/>
  <c r="D195" i="25"/>
  <c r="H194" i="25"/>
  <c r="G194" i="25"/>
  <c r="F194" i="25"/>
  <c r="E194" i="25"/>
  <c r="D194" i="25"/>
  <c r="H193" i="25"/>
  <c r="G193" i="25"/>
  <c r="F193" i="25"/>
  <c r="E193" i="25"/>
  <c r="D193" i="25"/>
  <c r="H192" i="25"/>
  <c r="G192" i="25"/>
  <c r="F192" i="25"/>
  <c r="E192" i="25"/>
  <c r="D192" i="25"/>
  <c r="H191" i="25"/>
  <c r="G191" i="25"/>
  <c r="F191" i="25"/>
  <c r="E191" i="25"/>
  <c r="D191" i="25"/>
  <c r="H190" i="25"/>
  <c r="G190" i="25"/>
  <c r="F190" i="25"/>
  <c r="E190" i="25"/>
  <c r="D190" i="25"/>
  <c r="H189" i="25"/>
  <c r="G189" i="25"/>
  <c r="F189" i="25"/>
  <c r="E189" i="25"/>
  <c r="D189" i="25"/>
  <c r="H188" i="25"/>
  <c r="G188" i="25"/>
  <c r="F188" i="25"/>
  <c r="E188" i="25"/>
  <c r="D188" i="25"/>
  <c r="H187" i="25"/>
  <c r="G187" i="25"/>
  <c r="F187" i="25"/>
  <c r="E187" i="25"/>
  <c r="D187" i="25"/>
  <c r="H186" i="25"/>
  <c r="G186" i="25"/>
  <c r="F186" i="25"/>
  <c r="E186" i="25"/>
  <c r="D186" i="25"/>
  <c r="H185" i="25"/>
  <c r="G185" i="25"/>
  <c r="F185" i="25"/>
  <c r="E185" i="25"/>
  <c r="D185" i="25"/>
  <c r="H184" i="25"/>
  <c r="G184" i="25"/>
  <c r="F184" i="25"/>
  <c r="E184" i="25"/>
  <c r="D184" i="25"/>
  <c r="H177" i="25"/>
  <c r="G177" i="25"/>
  <c r="F177" i="25"/>
  <c r="E177" i="25"/>
  <c r="D177" i="25"/>
  <c r="H176" i="25"/>
  <c r="G176" i="25"/>
  <c r="F176" i="25"/>
  <c r="E176" i="25"/>
  <c r="D176" i="25"/>
  <c r="H175" i="25"/>
  <c r="G175" i="25"/>
  <c r="F175" i="25"/>
  <c r="E175" i="25"/>
  <c r="D175" i="25"/>
  <c r="H174" i="25"/>
  <c r="G174" i="25"/>
  <c r="F174" i="25"/>
  <c r="E174" i="25"/>
  <c r="D174" i="25"/>
  <c r="H173" i="25"/>
  <c r="G173" i="25"/>
  <c r="F173" i="25"/>
  <c r="E173" i="25"/>
  <c r="D173" i="25"/>
  <c r="H172" i="25"/>
  <c r="G172" i="25"/>
  <c r="F172" i="25"/>
  <c r="E172" i="25"/>
  <c r="D172" i="25"/>
  <c r="H171" i="25"/>
  <c r="G171" i="25"/>
  <c r="F171" i="25"/>
  <c r="E171" i="25"/>
  <c r="D171" i="25"/>
  <c r="H170" i="25"/>
  <c r="G170" i="25"/>
  <c r="F170" i="25"/>
  <c r="E170" i="25"/>
  <c r="D170" i="25"/>
  <c r="H169" i="25"/>
  <c r="G169" i="25"/>
  <c r="F169" i="25"/>
  <c r="E169" i="25"/>
  <c r="D169" i="25"/>
  <c r="H168" i="25"/>
  <c r="G168" i="25"/>
  <c r="F168" i="25"/>
  <c r="E168" i="25"/>
  <c r="D168" i="25"/>
  <c r="H167" i="25"/>
  <c r="G167" i="25"/>
  <c r="F167" i="25"/>
  <c r="E167" i="25"/>
  <c r="D167" i="25"/>
  <c r="H166" i="25"/>
  <c r="G166" i="25"/>
  <c r="F166" i="25"/>
  <c r="E166" i="25"/>
  <c r="D166" i="25"/>
  <c r="H165" i="25"/>
  <c r="G165" i="25"/>
  <c r="F165" i="25"/>
  <c r="E165" i="25"/>
  <c r="D165" i="25"/>
  <c r="H164" i="25"/>
  <c r="G164" i="25"/>
  <c r="F164" i="25"/>
  <c r="E164" i="25"/>
  <c r="D164" i="25"/>
  <c r="H163" i="25"/>
  <c r="G163" i="25"/>
  <c r="F163" i="25"/>
  <c r="E163" i="25"/>
  <c r="D163" i="25"/>
  <c r="H162" i="25"/>
  <c r="G162" i="25"/>
  <c r="F162" i="25"/>
  <c r="E162" i="25"/>
  <c r="D162" i="25"/>
  <c r="H161" i="25"/>
  <c r="G161" i="25"/>
  <c r="F161" i="25"/>
  <c r="E161" i="25"/>
  <c r="D161" i="25"/>
  <c r="H160" i="25"/>
  <c r="G160" i="25"/>
  <c r="F160" i="25"/>
  <c r="E160" i="25"/>
  <c r="D160" i="25"/>
  <c r="H159" i="25"/>
  <c r="G159" i="25"/>
  <c r="F159" i="25"/>
  <c r="E159" i="25"/>
  <c r="D159" i="25"/>
  <c r="H158" i="25"/>
  <c r="G158" i="25"/>
  <c r="F158" i="25"/>
  <c r="E158" i="25"/>
  <c r="D158" i="25"/>
  <c r="H157" i="25"/>
  <c r="G157" i="25"/>
  <c r="F157" i="25"/>
  <c r="E157" i="25"/>
  <c r="D157" i="25"/>
  <c r="H156" i="25"/>
  <c r="G156" i="25"/>
  <c r="F156" i="25"/>
  <c r="E156" i="25"/>
  <c r="D156" i="25"/>
  <c r="H155" i="25"/>
  <c r="G155" i="25"/>
  <c r="F155" i="25"/>
  <c r="E155" i="25"/>
  <c r="D155" i="25"/>
  <c r="H154" i="25"/>
  <c r="G154" i="25"/>
  <c r="F154" i="25"/>
  <c r="E154" i="25"/>
  <c r="D154" i="25"/>
  <c r="H153" i="25"/>
  <c r="G153" i="25"/>
  <c r="F153" i="25"/>
  <c r="E153" i="25"/>
  <c r="D153" i="25"/>
  <c r="H152" i="25"/>
  <c r="G152" i="25"/>
  <c r="F152" i="25"/>
  <c r="E152" i="25"/>
  <c r="D152" i="25"/>
  <c r="H151" i="25"/>
  <c r="G151" i="25"/>
  <c r="F151" i="25"/>
  <c r="E151" i="25"/>
  <c r="D151" i="25"/>
  <c r="H150" i="25"/>
  <c r="G150" i="25"/>
  <c r="F150" i="25"/>
  <c r="E150" i="25"/>
  <c r="D150" i="25"/>
  <c r="H149" i="25"/>
  <c r="G149" i="25"/>
  <c r="F149" i="25"/>
  <c r="E149" i="25"/>
  <c r="D149" i="25"/>
  <c r="H148" i="25"/>
  <c r="G148" i="25"/>
  <c r="F148" i="25"/>
  <c r="E148" i="25"/>
  <c r="D148" i="25"/>
  <c r="H141" i="25"/>
  <c r="G141" i="25"/>
  <c r="F141" i="25"/>
  <c r="E141" i="25"/>
  <c r="D141" i="25"/>
  <c r="H140" i="25"/>
  <c r="G140" i="25"/>
  <c r="F140" i="25"/>
  <c r="E140" i="25"/>
  <c r="D140" i="25"/>
  <c r="H139" i="25"/>
  <c r="G139" i="25"/>
  <c r="F139" i="25"/>
  <c r="E139" i="25"/>
  <c r="D139" i="25"/>
  <c r="H138" i="25"/>
  <c r="G138" i="25"/>
  <c r="F138" i="25"/>
  <c r="E138" i="25"/>
  <c r="D138" i="25"/>
  <c r="H137" i="25"/>
  <c r="G137" i="25"/>
  <c r="F137" i="25"/>
  <c r="E137" i="25"/>
  <c r="D137" i="25"/>
  <c r="H136" i="25"/>
  <c r="G136" i="25"/>
  <c r="F136" i="25"/>
  <c r="E136" i="25"/>
  <c r="D136" i="25"/>
  <c r="H135" i="25"/>
  <c r="G135" i="25"/>
  <c r="F135" i="25"/>
  <c r="E135" i="25"/>
  <c r="D135" i="25"/>
  <c r="H134" i="25"/>
  <c r="G134" i="25"/>
  <c r="F134" i="25"/>
  <c r="E134" i="25"/>
  <c r="D134" i="25"/>
  <c r="H133" i="25"/>
  <c r="G133" i="25"/>
  <c r="F133" i="25"/>
  <c r="E133" i="25"/>
  <c r="D133" i="25"/>
  <c r="H132" i="25"/>
  <c r="G132" i="25"/>
  <c r="F132" i="25"/>
  <c r="E132" i="25"/>
  <c r="D132" i="25"/>
  <c r="H131" i="25"/>
  <c r="G131" i="25"/>
  <c r="F131" i="25"/>
  <c r="E131" i="25"/>
  <c r="D131" i="25"/>
  <c r="H130" i="25"/>
  <c r="G130" i="25"/>
  <c r="F130" i="25"/>
  <c r="E130" i="25"/>
  <c r="D130" i="25"/>
  <c r="H129" i="25"/>
  <c r="G129" i="25"/>
  <c r="F129" i="25"/>
  <c r="E129" i="25"/>
  <c r="D129" i="25"/>
  <c r="H128" i="25"/>
  <c r="G128" i="25"/>
  <c r="F128" i="25"/>
  <c r="E128" i="25"/>
  <c r="D128" i="25"/>
  <c r="H127" i="25"/>
  <c r="G127" i="25"/>
  <c r="F127" i="25"/>
  <c r="E127" i="25"/>
  <c r="D127" i="25"/>
  <c r="H126" i="25"/>
  <c r="G126" i="25"/>
  <c r="F126" i="25"/>
  <c r="E126" i="25"/>
  <c r="D126" i="25"/>
  <c r="H125" i="25"/>
  <c r="G125" i="25"/>
  <c r="F125" i="25"/>
  <c r="E125" i="25"/>
  <c r="D125" i="25"/>
  <c r="H124" i="25"/>
  <c r="G124" i="25"/>
  <c r="F124" i="25"/>
  <c r="E124" i="25"/>
  <c r="D124" i="25"/>
  <c r="H123" i="25"/>
  <c r="G123" i="25"/>
  <c r="F123" i="25"/>
  <c r="E123" i="25"/>
  <c r="D123" i="25"/>
  <c r="H122" i="25"/>
  <c r="G122" i="25"/>
  <c r="F122" i="25"/>
  <c r="E122" i="25"/>
  <c r="D122" i="25"/>
  <c r="H121" i="25"/>
  <c r="G121" i="25"/>
  <c r="F121" i="25"/>
  <c r="E121" i="25"/>
  <c r="D121" i="25"/>
  <c r="H120" i="25"/>
  <c r="G120" i="25"/>
  <c r="F120" i="25"/>
  <c r="E120" i="25"/>
  <c r="D120" i="25"/>
  <c r="H119" i="25"/>
  <c r="G119" i="25"/>
  <c r="F119" i="25"/>
  <c r="E119" i="25"/>
  <c r="D119" i="25"/>
  <c r="H118" i="25"/>
  <c r="G118" i="25"/>
  <c r="F118" i="25"/>
  <c r="E118" i="25"/>
  <c r="D118" i="25"/>
  <c r="H117" i="25"/>
  <c r="G117" i="25"/>
  <c r="F117" i="25"/>
  <c r="E117" i="25"/>
  <c r="D117" i="25"/>
  <c r="H116" i="25"/>
  <c r="G116" i="25"/>
  <c r="F116" i="25"/>
  <c r="E116" i="25"/>
  <c r="D116" i="25"/>
  <c r="H115" i="25"/>
  <c r="G115" i="25"/>
  <c r="F115" i="25"/>
  <c r="E115" i="25"/>
  <c r="D115" i="25"/>
  <c r="H114" i="25"/>
  <c r="G114" i="25"/>
  <c r="F114" i="25"/>
  <c r="E114" i="25"/>
  <c r="D114" i="25"/>
  <c r="H113" i="25"/>
  <c r="G113" i="25"/>
  <c r="F113" i="25"/>
  <c r="E113" i="25"/>
  <c r="D113" i="25"/>
  <c r="H112" i="25"/>
  <c r="G112" i="25"/>
  <c r="F112" i="25"/>
  <c r="E112" i="25"/>
  <c r="D112" i="25"/>
  <c r="H105" i="25"/>
  <c r="G105" i="25"/>
  <c r="F105" i="25"/>
  <c r="E105" i="25"/>
  <c r="D105" i="25"/>
  <c r="H104" i="25"/>
  <c r="G104" i="25"/>
  <c r="F104" i="25"/>
  <c r="E104" i="25"/>
  <c r="D104" i="25"/>
  <c r="H103" i="25"/>
  <c r="G103" i="25"/>
  <c r="F103" i="25"/>
  <c r="E103" i="25"/>
  <c r="D103" i="25"/>
  <c r="H102" i="25"/>
  <c r="G102" i="25"/>
  <c r="F102" i="25"/>
  <c r="E102" i="25"/>
  <c r="D102" i="25"/>
  <c r="H101" i="25"/>
  <c r="G101" i="25"/>
  <c r="F101" i="25"/>
  <c r="E101" i="25"/>
  <c r="D101" i="25"/>
  <c r="H100" i="25"/>
  <c r="G100" i="25"/>
  <c r="F100" i="25"/>
  <c r="E100" i="25"/>
  <c r="D100" i="25"/>
  <c r="H99" i="25"/>
  <c r="G99" i="25"/>
  <c r="F99" i="25"/>
  <c r="E99" i="25"/>
  <c r="D99" i="25"/>
  <c r="H98" i="25"/>
  <c r="G98" i="25"/>
  <c r="F98" i="25"/>
  <c r="E98" i="25"/>
  <c r="D98" i="25"/>
  <c r="H97" i="25"/>
  <c r="G97" i="25"/>
  <c r="F97" i="25"/>
  <c r="E97" i="25"/>
  <c r="D97" i="25"/>
  <c r="H96" i="25"/>
  <c r="G96" i="25"/>
  <c r="F96" i="25"/>
  <c r="E96" i="25"/>
  <c r="D96" i="25"/>
  <c r="H95" i="25"/>
  <c r="G95" i="25"/>
  <c r="F95" i="25"/>
  <c r="E95" i="25"/>
  <c r="D95" i="25"/>
  <c r="H94" i="25"/>
  <c r="G94" i="25"/>
  <c r="F94" i="25"/>
  <c r="E94" i="25"/>
  <c r="D94" i="25"/>
  <c r="H93" i="25"/>
  <c r="G93" i="25"/>
  <c r="F93" i="25"/>
  <c r="E93" i="25"/>
  <c r="D93" i="25"/>
  <c r="H92" i="25"/>
  <c r="G92" i="25"/>
  <c r="F92" i="25"/>
  <c r="E92" i="25"/>
  <c r="D92" i="25"/>
  <c r="H91" i="25"/>
  <c r="G91" i="25"/>
  <c r="F91" i="25"/>
  <c r="E91" i="25"/>
  <c r="D91" i="25"/>
  <c r="H90" i="25"/>
  <c r="G90" i="25"/>
  <c r="F90" i="25"/>
  <c r="E90" i="25"/>
  <c r="D90" i="25"/>
  <c r="H89" i="25"/>
  <c r="G89" i="25"/>
  <c r="F89" i="25"/>
  <c r="E89" i="25"/>
  <c r="D89" i="25"/>
  <c r="H88" i="25"/>
  <c r="G88" i="25"/>
  <c r="F88" i="25"/>
  <c r="E88" i="25"/>
  <c r="D88" i="25"/>
  <c r="H87" i="25"/>
  <c r="G87" i="25"/>
  <c r="F87" i="25"/>
  <c r="E87" i="25"/>
  <c r="D87" i="25"/>
  <c r="H86" i="25"/>
  <c r="G86" i="25"/>
  <c r="F86" i="25"/>
  <c r="E86" i="25"/>
  <c r="D86" i="25"/>
  <c r="H85" i="25"/>
  <c r="G85" i="25"/>
  <c r="F85" i="25"/>
  <c r="E85" i="25"/>
  <c r="D85" i="25"/>
  <c r="H84" i="25"/>
  <c r="G84" i="25"/>
  <c r="F84" i="25"/>
  <c r="E84" i="25"/>
  <c r="D84" i="25"/>
  <c r="H83" i="25"/>
  <c r="G83" i="25"/>
  <c r="F83" i="25"/>
  <c r="E83" i="25"/>
  <c r="D83" i="25"/>
  <c r="H82" i="25"/>
  <c r="G82" i="25"/>
  <c r="F82" i="25"/>
  <c r="E82" i="25"/>
  <c r="D82" i="25"/>
  <c r="H81" i="25"/>
  <c r="G81" i="25"/>
  <c r="F81" i="25"/>
  <c r="E81" i="25"/>
  <c r="D81" i="25"/>
  <c r="H80" i="25"/>
  <c r="G80" i="25"/>
  <c r="F80" i="25"/>
  <c r="E80" i="25"/>
  <c r="D80" i="25"/>
  <c r="H79" i="25"/>
  <c r="G79" i="25"/>
  <c r="F79" i="25"/>
  <c r="E79" i="25"/>
  <c r="D79" i="25"/>
  <c r="H78" i="25"/>
  <c r="G78" i="25"/>
  <c r="F78" i="25"/>
  <c r="E78" i="25"/>
  <c r="D78" i="25"/>
  <c r="H77" i="25"/>
  <c r="G77" i="25"/>
  <c r="F77" i="25"/>
  <c r="E77" i="25"/>
  <c r="D77" i="25"/>
  <c r="H76" i="25"/>
  <c r="G76" i="25"/>
  <c r="F76" i="25"/>
  <c r="E76" i="25"/>
  <c r="D76" i="25"/>
  <c r="H69" i="25"/>
  <c r="G69" i="25"/>
  <c r="F69" i="25"/>
  <c r="E69" i="25"/>
  <c r="D69" i="25"/>
  <c r="H68" i="25"/>
  <c r="G68" i="25"/>
  <c r="F68" i="25"/>
  <c r="E68" i="25"/>
  <c r="D68" i="25"/>
  <c r="H67" i="25"/>
  <c r="G67" i="25"/>
  <c r="F67" i="25"/>
  <c r="E67" i="25"/>
  <c r="D67" i="25"/>
  <c r="H66" i="25"/>
  <c r="G66" i="25"/>
  <c r="F66" i="25"/>
  <c r="E66" i="25"/>
  <c r="D66" i="25"/>
  <c r="H65" i="25"/>
  <c r="G65" i="25"/>
  <c r="F65" i="25"/>
  <c r="E65" i="25"/>
  <c r="D65" i="25"/>
  <c r="H64" i="25"/>
  <c r="G64" i="25"/>
  <c r="F64" i="25"/>
  <c r="E64" i="25"/>
  <c r="D64" i="25"/>
  <c r="H63" i="25"/>
  <c r="G63" i="25"/>
  <c r="F63" i="25"/>
  <c r="E63" i="25"/>
  <c r="D63" i="25"/>
  <c r="H62" i="25"/>
  <c r="G62" i="25"/>
  <c r="F62" i="25"/>
  <c r="E62" i="25"/>
  <c r="D62" i="25"/>
  <c r="H61" i="25"/>
  <c r="G61" i="25"/>
  <c r="F61" i="25"/>
  <c r="E61" i="25"/>
  <c r="D61" i="25"/>
  <c r="H60" i="25"/>
  <c r="G60" i="25"/>
  <c r="F60" i="25"/>
  <c r="E60" i="25"/>
  <c r="D60" i="25"/>
  <c r="H59" i="25"/>
  <c r="G59" i="25"/>
  <c r="F59" i="25"/>
  <c r="E59" i="25"/>
  <c r="D59" i="25"/>
  <c r="H58" i="25"/>
  <c r="G58" i="25"/>
  <c r="F58" i="25"/>
  <c r="E58" i="25"/>
  <c r="D58" i="25"/>
  <c r="H57" i="25"/>
  <c r="G57" i="25"/>
  <c r="F57" i="25"/>
  <c r="E57" i="25"/>
  <c r="D57" i="25"/>
  <c r="H56" i="25"/>
  <c r="G56" i="25"/>
  <c r="F56" i="25"/>
  <c r="E56" i="25"/>
  <c r="D56" i="25"/>
  <c r="H55" i="25"/>
  <c r="G55" i="25"/>
  <c r="F55" i="25"/>
  <c r="E55" i="25"/>
  <c r="D55" i="25"/>
  <c r="H54" i="25"/>
  <c r="G54" i="25"/>
  <c r="F54" i="25"/>
  <c r="E54" i="25"/>
  <c r="D54" i="25"/>
  <c r="H53" i="25"/>
  <c r="G53" i="25"/>
  <c r="F53" i="25"/>
  <c r="E53" i="25"/>
  <c r="D53" i="25"/>
  <c r="H52" i="25"/>
  <c r="G52" i="25"/>
  <c r="F52" i="25"/>
  <c r="E52" i="25"/>
  <c r="D52" i="25"/>
  <c r="H51" i="25"/>
  <c r="G51" i="25"/>
  <c r="F51" i="25"/>
  <c r="E51" i="25"/>
  <c r="D51" i="25"/>
  <c r="H50" i="25"/>
  <c r="G50" i="25"/>
  <c r="F50" i="25"/>
  <c r="E50" i="25"/>
  <c r="D50" i="25"/>
  <c r="H49" i="25"/>
  <c r="G49" i="25"/>
  <c r="F49" i="25"/>
  <c r="E49" i="25"/>
  <c r="D49" i="25"/>
  <c r="H48" i="25"/>
  <c r="G48" i="25"/>
  <c r="F48" i="25"/>
  <c r="E48" i="25"/>
  <c r="D48" i="25"/>
  <c r="H47" i="25"/>
  <c r="G47" i="25"/>
  <c r="F47" i="25"/>
  <c r="E47" i="25"/>
  <c r="D47" i="25"/>
  <c r="H46" i="25"/>
  <c r="G46" i="25"/>
  <c r="F46" i="25"/>
  <c r="E46" i="25"/>
  <c r="D46" i="25"/>
  <c r="H45" i="25"/>
  <c r="G45" i="25"/>
  <c r="F45" i="25"/>
  <c r="E45" i="25"/>
  <c r="D45" i="25"/>
  <c r="H44" i="25"/>
  <c r="G44" i="25"/>
  <c r="F44" i="25"/>
  <c r="E44" i="25"/>
  <c r="D44" i="25"/>
  <c r="H43" i="25"/>
  <c r="G43" i="25"/>
  <c r="F43" i="25"/>
  <c r="E43" i="25"/>
  <c r="D43" i="25"/>
  <c r="H42" i="25"/>
  <c r="G42" i="25"/>
  <c r="F42" i="25"/>
  <c r="E42" i="25"/>
  <c r="D42" i="25"/>
  <c r="H41" i="25"/>
  <c r="G41" i="25"/>
  <c r="F41" i="25"/>
  <c r="E41" i="25"/>
  <c r="D41" i="25"/>
  <c r="H40" i="25"/>
  <c r="G40" i="25"/>
  <c r="F40" i="25"/>
  <c r="E40" i="25"/>
  <c r="D40" i="25"/>
  <c r="H33" i="25"/>
  <c r="G33" i="25"/>
  <c r="F33" i="25"/>
  <c r="E33" i="25"/>
  <c r="D33" i="25"/>
  <c r="H32" i="25"/>
  <c r="G32" i="25"/>
  <c r="F32" i="25"/>
  <c r="E32" i="25"/>
  <c r="D32" i="25"/>
  <c r="H31" i="25"/>
  <c r="G31" i="25"/>
  <c r="F31" i="25"/>
  <c r="E31" i="25"/>
  <c r="D31" i="25"/>
  <c r="H30" i="25"/>
  <c r="G30" i="25"/>
  <c r="F30" i="25"/>
  <c r="E30" i="25"/>
  <c r="D30" i="25"/>
  <c r="H29" i="25"/>
  <c r="G29" i="25"/>
  <c r="F29" i="25"/>
  <c r="E29" i="25"/>
  <c r="D29" i="25"/>
  <c r="H28" i="25"/>
  <c r="G28" i="25"/>
  <c r="F28" i="25"/>
  <c r="E28" i="25"/>
  <c r="D28" i="25"/>
  <c r="H27" i="25"/>
  <c r="G27" i="25"/>
  <c r="F27" i="25"/>
  <c r="E27" i="25"/>
  <c r="D27" i="25"/>
  <c r="H26" i="25"/>
  <c r="G26" i="25"/>
  <c r="F26" i="25"/>
  <c r="E26" i="25"/>
  <c r="D26" i="25"/>
  <c r="H25" i="25"/>
  <c r="G25" i="25"/>
  <c r="F25" i="25"/>
  <c r="E25" i="25"/>
  <c r="D25" i="25"/>
  <c r="H24" i="25"/>
  <c r="G24" i="25"/>
  <c r="F24" i="25"/>
  <c r="E24" i="25"/>
  <c r="D24" i="25"/>
  <c r="H23" i="25"/>
  <c r="G23" i="25"/>
  <c r="F23" i="25"/>
  <c r="E23" i="25"/>
  <c r="D23" i="25"/>
  <c r="H22" i="25"/>
  <c r="G22" i="25"/>
  <c r="F22" i="25"/>
  <c r="E22" i="25"/>
  <c r="D22" i="25"/>
  <c r="H21" i="25"/>
  <c r="G21" i="25"/>
  <c r="F21" i="25"/>
  <c r="E21" i="25"/>
  <c r="D21" i="25"/>
  <c r="H20" i="25"/>
  <c r="G20" i="25"/>
  <c r="F20" i="25"/>
  <c r="E20" i="25"/>
  <c r="D20" i="25"/>
  <c r="H19" i="25"/>
  <c r="G19" i="25"/>
  <c r="F19" i="25"/>
  <c r="E19" i="25"/>
  <c r="D19" i="25"/>
  <c r="H18" i="25"/>
  <c r="G18" i="25"/>
  <c r="F18" i="25"/>
  <c r="E18" i="25"/>
  <c r="D18" i="25"/>
  <c r="H17" i="25"/>
  <c r="G17" i="25"/>
  <c r="F17" i="25"/>
  <c r="E17" i="25"/>
  <c r="D17" i="25"/>
  <c r="H16" i="25"/>
  <c r="G16" i="25"/>
  <c r="F16" i="25"/>
  <c r="E16" i="25"/>
  <c r="D16" i="25"/>
  <c r="H15" i="25"/>
  <c r="G15" i="25"/>
  <c r="F15" i="25"/>
  <c r="E15" i="25"/>
  <c r="D15" i="25"/>
  <c r="H14" i="25"/>
  <c r="G14" i="25"/>
  <c r="F14" i="25"/>
  <c r="E14" i="25"/>
  <c r="D14" i="25"/>
  <c r="H13" i="25"/>
  <c r="G13" i="25"/>
  <c r="F13" i="25"/>
  <c r="E13" i="25"/>
  <c r="D13" i="25"/>
  <c r="H12" i="25"/>
  <c r="G12" i="25"/>
  <c r="F12" i="25"/>
  <c r="E12" i="25"/>
  <c r="D12" i="25"/>
  <c r="H11" i="25"/>
  <c r="G11" i="25"/>
  <c r="F11" i="25"/>
  <c r="E11" i="25"/>
  <c r="D11" i="25"/>
  <c r="H10" i="25"/>
  <c r="G10" i="25"/>
  <c r="F10" i="25"/>
  <c r="E10" i="25"/>
  <c r="D10" i="25"/>
  <c r="H9" i="25"/>
  <c r="G9" i="25"/>
  <c r="F9" i="25"/>
  <c r="E9" i="25"/>
  <c r="D9" i="25"/>
  <c r="H8" i="25"/>
  <c r="G8" i="25"/>
  <c r="F8" i="25"/>
  <c r="E8" i="25"/>
  <c r="D8" i="25"/>
  <c r="H7" i="25"/>
  <c r="G7" i="25"/>
  <c r="F7" i="25"/>
  <c r="E7" i="25"/>
  <c r="D7" i="25"/>
  <c r="H6" i="25"/>
  <c r="G6" i="25"/>
  <c r="F6" i="25"/>
  <c r="E6" i="25"/>
  <c r="D6" i="25"/>
  <c r="H5" i="25"/>
  <c r="G5" i="25"/>
  <c r="F5" i="25"/>
  <c r="E5" i="25"/>
  <c r="D5" i="25"/>
  <c r="H4" i="25"/>
  <c r="G4" i="25"/>
  <c r="F4" i="25"/>
  <c r="E4" i="25"/>
  <c r="D4" i="25"/>
  <c r="H249" i="24"/>
  <c r="G249" i="24"/>
  <c r="G249" i="22" s="1"/>
  <c r="F249" i="24"/>
  <c r="F249" i="22" s="1"/>
  <c r="E249" i="24"/>
  <c r="E249" i="22" s="1"/>
  <c r="D249" i="24"/>
  <c r="D249" i="22" s="1"/>
  <c r="H248" i="24"/>
  <c r="G248" i="24"/>
  <c r="G248" i="22" s="1"/>
  <c r="F248" i="24"/>
  <c r="F248" i="22" s="1"/>
  <c r="E248" i="24"/>
  <c r="E248" i="22" s="1"/>
  <c r="D248" i="24"/>
  <c r="D248" i="22" s="1"/>
  <c r="H247" i="24"/>
  <c r="G247" i="24"/>
  <c r="G247" i="22" s="1"/>
  <c r="F247" i="24"/>
  <c r="F247" i="22" s="1"/>
  <c r="E247" i="24"/>
  <c r="E247" i="22" s="1"/>
  <c r="D247" i="24"/>
  <c r="D247" i="22" s="1"/>
  <c r="H246" i="24"/>
  <c r="G246" i="24"/>
  <c r="G246" i="22" s="1"/>
  <c r="F246" i="24"/>
  <c r="F246" i="22" s="1"/>
  <c r="E246" i="24"/>
  <c r="E246" i="22" s="1"/>
  <c r="D246" i="24"/>
  <c r="D246" i="22" s="1"/>
  <c r="H245" i="24"/>
  <c r="G245" i="24"/>
  <c r="G245" i="22" s="1"/>
  <c r="F245" i="24"/>
  <c r="F245" i="22" s="1"/>
  <c r="E245" i="24"/>
  <c r="E245" i="22" s="1"/>
  <c r="D245" i="24"/>
  <c r="D245" i="22" s="1"/>
  <c r="H244" i="24"/>
  <c r="G244" i="24"/>
  <c r="G244" i="22" s="1"/>
  <c r="F244" i="24"/>
  <c r="F244" i="22" s="1"/>
  <c r="E244" i="24"/>
  <c r="E244" i="22" s="1"/>
  <c r="D244" i="24"/>
  <c r="D244" i="22" s="1"/>
  <c r="H243" i="24"/>
  <c r="G243" i="24"/>
  <c r="G243" i="22" s="1"/>
  <c r="F243" i="24"/>
  <c r="F243" i="22" s="1"/>
  <c r="E243" i="24"/>
  <c r="E243" i="22" s="1"/>
  <c r="D243" i="24"/>
  <c r="D243" i="22" s="1"/>
  <c r="H242" i="24"/>
  <c r="G242" i="24"/>
  <c r="G242" i="22" s="1"/>
  <c r="F242" i="24"/>
  <c r="F242" i="22" s="1"/>
  <c r="E242" i="24"/>
  <c r="E242" i="22" s="1"/>
  <c r="D242" i="24"/>
  <c r="D242" i="22" s="1"/>
  <c r="H241" i="24"/>
  <c r="G241" i="24"/>
  <c r="G241" i="22" s="1"/>
  <c r="F241" i="24"/>
  <c r="F241" i="22" s="1"/>
  <c r="E241" i="24"/>
  <c r="E241" i="22" s="1"/>
  <c r="D241" i="24"/>
  <c r="D241" i="22" s="1"/>
  <c r="H240" i="24"/>
  <c r="G240" i="24"/>
  <c r="G240" i="22" s="1"/>
  <c r="F240" i="24"/>
  <c r="F240" i="22" s="1"/>
  <c r="E240" i="24"/>
  <c r="E240" i="22" s="1"/>
  <c r="D240" i="24"/>
  <c r="D240" i="22" s="1"/>
  <c r="H239" i="24"/>
  <c r="G239" i="24"/>
  <c r="G239" i="22" s="1"/>
  <c r="F239" i="24"/>
  <c r="F239" i="22" s="1"/>
  <c r="E239" i="24"/>
  <c r="E239" i="22" s="1"/>
  <c r="D239" i="24"/>
  <c r="D239" i="22" s="1"/>
  <c r="H238" i="24"/>
  <c r="G238" i="24"/>
  <c r="G238" i="22" s="1"/>
  <c r="F238" i="24"/>
  <c r="F238" i="22" s="1"/>
  <c r="E238" i="24"/>
  <c r="E238" i="22" s="1"/>
  <c r="D238" i="24"/>
  <c r="D238" i="22" s="1"/>
  <c r="H237" i="24"/>
  <c r="G237" i="24"/>
  <c r="G237" i="22" s="1"/>
  <c r="F237" i="24"/>
  <c r="F237" i="22" s="1"/>
  <c r="E237" i="24"/>
  <c r="E237" i="22" s="1"/>
  <c r="D237" i="24"/>
  <c r="D237" i="22" s="1"/>
  <c r="H236" i="24"/>
  <c r="G236" i="24"/>
  <c r="G236" i="22" s="1"/>
  <c r="F236" i="24"/>
  <c r="F236" i="22" s="1"/>
  <c r="E236" i="24"/>
  <c r="E236" i="22" s="1"/>
  <c r="D236" i="24"/>
  <c r="D236" i="22" s="1"/>
  <c r="H235" i="24"/>
  <c r="G235" i="24"/>
  <c r="G235" i="22" s="1"/>
  <c r="F235" i="24"/>
  <c r="F235" i="22" s="1"/>
  <c r="E235" i="24"/>
  <c r="E235" i="22" s="1"/>
  <c r="D235" i="24"/>
  <c r="D235" i="22" s="1"/>
  <c r="H234" i="24"/>
  <c r="G234" i="24"/>
  <c r="G234" i="22" s="1"/>
  <c r="F234" i="24"/>
  <c r="F234" i="22" s="1"/>
  <c r="E234" i="24"/>
  <c r="E234" i="22" s="1"/>
  <c r="D234" i="24"/>
  <c r="D234" i="22" s="1"/>
  <c r="H233" i="24"/>
  <c r="G233" i="24"/>
  <c r="G233" i="22" s="1"/>
  <c r="F233" i="24"/>
  <c r="F233" i="22" s="1"/>
  <c r="E233" i="24"/>
  <c r="E233" i="22" s="1"/>
  <c r="D233" i="24"/>
  <c r="D233" i="22" s="1"/>
  <c r="H232" i="24"/>
  <c r="G232" i="24"/>
  <c r="G232" i="22" s="1"/>
  <c r="F232" i="24"/>
  <c r="F232" i="22" s="1"/>
  <c r="E232" i="24"/>
  <c r="E232" i="22" s="1"/>
  <c r="D232" i="24"/>
  <c r="D232" i="22" s="1"/>
  <c r="H231" i="24"/>
  <c r="G231" i="24"/>
  <c r="G231" i="22" s="1"/>
  <c r="F231" i="24"/>
  <c r="F231" i="22" s="1"/>
  <c r="E231" i="24"/>
  <c r="E231" i="22" s="1"/>
  <c r="D231" i="24"/>
  <c r="D231" i="22" s="1"/>
  <c r="H230" i="24"/>
  <c r="G230" i="24"/>
  <c r="G230" i="22" s="1"/>
  <c r="F230" i="24"/>
  <c r="F230" i="22" s="1"/>
  <c r="E230" i="24"/>
  <c r="E230" i="22" s="1"/>
  <c r="D230" i="24"/>
  <c r="D230" i="22" s="1"/>
  <c r="H229" i="24"/>
  <c r="G229" i="24"/>
  <c r="G229" i="22" s="1"/>
  <c r="F229" i="24"/>
  <c r="F229" i="22" s="1"/>
  <c r="E229" i="24"/>
  <c r="E229" i="22" s="1"/>
  <c r="D229" i="24"/>
  <c r="D229" i="22" s="1"/>
  <c r="H228" i="24"/>
  <c r="G228" i="24"/>
  <c r="G228" i="22" s="1"/>
  <c r="F228" i="24"/>
  <c r="F228" i="22" s="1"/>
  <c r="E228" i="24"/>
  <c r="E228" i="22" s="1"/>
  <c r="D228" i="24"/>
  <c r="D228" i="22" s="1"/>
  <c r="H227" i="24"/>
  <c r="G227" i="24"/>
  <c r="G227" i="22" s="1"/>
  <c r="F227" i="24"/>
  <c r="F227" i="22" s="1"/>
  <c r="E227" i="24"/>
  <c r="E227" i="22" s="1"/>
  <c r="D227" i="24"/>
  <c r="D227" i="22" s="1"/>
  <c r="H226" i="24"/>
  <c r="G226" i="24"/>
  <c r="G226" i="22" s="1"/>
  <c r="F226" i="24"/>
  <c r="F226" i="22" s="1"/>
  <c r="E226" i="24"/>
  <c r="E226" i="22" s="1"/>
  <c r="D226" i="24"/>
  <c r="D226" i="22" s="1"/>
  <c r="H225" i="24"/>
  <c r="G225" i="24"/>
  <c r="G225" i="22" s="1"/>
  <c r="F225" i="24"/>
  <c r="F225" i="22" s="1"/>
  <c r="E225" i="24"/>
  <c r="E225" i="22" s="1"/>
  <c r="D225" i="24"/>
  <c r="D225" i="22" s="1"/>
  <c r="H224" i="24"/>
  <c r="G224" i="24"/>
  <c r="G224" i="22" s="1"/>
  <c r="F224" i="24"/>
  <c r="F224" i="22" s="1"/>
  <c r="E224" i="24"/>
  <c r="E224" i="22" s="1"/>
  <c r="D224" i="24"/>
  <c r="D224" i="22" s="1"/>
  <c r="H223" i="24"/>
  <c r="G223" i="24"/>
  <c r="G223" i="22" s="1"/>
  <c r="F223" i="24"/>
  <c r="F223" i="22" s="1"/>
  <c r="E223" i="24"/>
  <c r="E223" i="22" s="1"/>
  <c r="D223" i="24"/>
  <c r="D223" i="22" s="1"/>
  <c r="H222" i="24"/>
  <c r="G222" i="24"/>
  <c r="G222" i="22" s="1"/>
  <c r="F222" i="24"/>
  <c r="F222" i="22" s="1"/>
  <c r="E222" i="24"/>
  <c r="E222" i="22" s="1"/>
  <c r="D222" i="24"/>
  <c r="D222" i="22" s="1"/>
  <c r="H221" i="24"/>
  <c r="G221" i="24"/>
  <c r="G221" i="22" s="1"/>
  <c r="F221" i="24"/>
  <c r="F221" i="22" s="1"/>
  <c r="E221" i="24"/>
  <c r="E221" i="22" s="1"/>
  <c r="D221" i="24"/>
  <c r="D221" i="22" s="1"/>
  <c r="H220" i="24"/>
  <c r="G220" i="24"/>
  <c r="G220" i="22" s="1"/>
  <c r="F220" i="24"/>
  <c r="F220" i="22" s="1"/>
  <c r="E220" i="24"/>
  <c r="E220" i="22" s="1"/>
  <c r="D220" i="24"/>
  <c r="D220" i="22" s="1"/>
  <c r="H213" i="24"/>
  <c r="G213" i="24"/>
  <c r="F213" i="24"/>
  <c r="F213" i="22" s="1"/>
  <c r="E213" i="24"/>
  <c r="E213" i="22" s="1"/>
  <c r="D213" i="24"/>
  <c r="D213" i="22" s="1"/>
  <c r="H212" i="24"/>
  <c r="G212" i="24"/>
  <c r="G212" i="22" s="1"/>
  <c r="F212" i="24"/>
  <c r="F212" i="22" s="1"/>
  <c r="E212" i="24"/>
  <c r="E212" i="22" s="1"/>
  <c r="D212" i="24"/>
  <c r="D212" i="22" s="1"/>
  <c r="H211" i="24"/>
  <c r="G211" i="24"/>
  <c r="G211" i="22" s="1"/>
  <c r="F211" i="24"/>
  <c r="F211" i="22" s="1"/>
  <c r="E211" i="24"/>
  <c r="E211" i="22" s="1"/>
  <c r="D211" i="24"/>
  <c r="D211" i="22" s="1"/>
  <c r="H210" i="24"/>
  <c r="G210" i="24"/>
  <c r="G210" i="22" s="1"/>
  <c r="F210" i="24"/>
  <c r="F210" i="22" s="1"/>
  <c r="E210" i="24"/>
  <c r="E210" i="22" s="1"/>
  <c r="D210" i="24"/>
  <c r="D210" i="22" s="1"/>
  <c r="H209" i="24"/>
  <c r="G209" i="24"/>
  <c r="G209" i="22" s="1"/>
  <c r="F209" i="24"/>
  <c r="F209" i="22" s="1"/>
  <c r="E209" i="24"/>
  <c r="E209" i="22" s="1"/>
  <c r="D209" i="24"/>
  <c r="D209" i="22" s="1"/>
  <c r="H208" i="24"/>
  <c r="G208" i="24"/>
  <c r="G208" i="22" s="1"/>
  <c r="F208" i="24"/>
  <c r="F208" i="22" s="1"/>
  <c r="E208" i="24"/>
  <c r="E208" i="22" s="1"/>
  <c r="D208" i="24"/>
  <c r="D208" i="22" s="1"/>
  <c r="H207" i="24"/>
  <c r="G207" i="24"/>
  <c r="G207" i="22" s="1"/>
  <c r="F207" i="24"/>
  <c r="F207" i="22" s="1"/>
  <c r="E207" i="24"/>
  <c r="E207" i="22" s="1"/>
  <c r="D207" i="24"/>
  <c r="D207" i="22" s="1"/>
  <c r="H206" i="24"/>
  <c r="G206" i="24"/>
  <c r="G206" i="22" s="1"/>
  <c r="F206" i="24"/>
  <c r="F206" i="22" s="1"/>
  <c r="E206" i="24"/>
  <c r="E206" i="22" s="1"/>
  <c r="D206" i="24"/>
  <c r="D206" i="22" s="1"/>
  <c r="H205" i="24"/>
  <c r="G205" i="24"/>
  <c r="G205" i="22" s="1"/>
  <c r="F205" i="24"/>
  <c r="F205" i="22" s="1"/>
  <c r="E205" i="24"/>
  <c r="E205" i="22" s="1"/>
  <c r="D205" i="24"/>
  <c r="D205" i="22" s="1"/>
  <c r="H204" i="24"/>
  <c r="G204" i="24"/>
  <c r="G204" i="22" s="1"/>
  <c r="F204" i="24"/>
  <c r="F204" i="22" s="1"/>
  <c r="E204" i="24"/>
  <c r="E204" i="22" s="1"/>
  <c r="D204" i="24"/>
  <c r="D204" i="22" s="1"/>
  <c r="H203" i="24"/>
  <c r="G203" i="24"/>
  <c r="G203" i="22" s="1"/>
  <c r="F203" i="24"/>
  <c r="F203" i="22" s="1"/>
  <c r="E203" i="24"/>
  <c r="E203" i="22" s="1"/>
  <c r="D203" i="24"/>
  <c r="D203" i="22" s="1"/>
  <c r="H202" i="24"/>
  <c r="G202" i="24"/>
  <c r="G202" i="22" s="1"/>
  <c r="F202" i="24"/>
  <c r="F202" i="22" s="1"/>
  <c r="E202" i="24"/>
  <c r="E202" i="22" s="1"/>
  <c r="D202" i="24"/>
  <c r="D202" i="22" s="1"/>
  <c r="H201" i="24"/>
  <c r="G201" i="24"/>
  <c r="G201" i="22" s="1"/>
  <c r="F201" i="24"/>
  <c r="F201" i="22" s="1"/>
  <c r="E201" i="24"/>
  <c r="E201" i="22" s="1"/>
  <c r="D201" i="24"/>
  <c r="D201" i="22" s="1"/>
  <c r="H200" i="24"/>
  <c r="G200" i="24"/>
  <c r="G200" i="22" s="1"/>
  <c r="F200" i="24"/>
  <c r="F200" i="22" s="1"/>
  <c r="E200" i="24"/>
  <c r="E200" i="22" s="1"/>
  <c r="D200" i="24"/>
  <c r="D200" i="22" s="1"/>
  <c r="H199" i="24"/>
  <c r="G199" i="24"/>
  <c r="G199" i="22" s="1"/>
  <c r="F199" i="24"/>
  <c r="F199" i="22" s="1"/>
  <c r="E199" i="24"/>
  <c r="E199" i="22" s="1"/>
  <c r="D199" i="24"/>
  <c r="D199" i="22" s="1"/>
  <c r="H198" i="24"/>
  <c r="G198" i="24"/>
  <c r="G198" i="22" s="1"/>
  <c r="F198" i="24"/>
  <c r="F198" i="22" s="1"/>
  <c r="E198" i="24"/>
  <c r="E198" i="22" s="1"/>
  <c r="D198" i="24"/>
  <c r="D198" i="22" s="1"/>
  <c r="H197" i="24"/>
  <c r="G197" i="24"/>
  <c r="G197" i="22" s="1"/>
  <c r="F197" i="24"/>
  <c r="F197" i="22" s="1"/>
  <c r="E197" i="24"/>
  <c r="E197" i="22" s="1"/>
  <c r="D197" i="24"/>
  <c r="D197" i="22" s="1"/>
  <c r="H196" i="24"/>
  <c r="G196" i="24"/>
  <c r="G196" i="22" s="1"/>
  <c r="F196" i="24"/>
  <c r="F196" i="22" s="1"/>
  <c r="E196" i="24"/>
  <c r="E196" i="22" s="1"/>
  <c r="D196" i="24"/>
  <c r="D196" i="22" s="1"/>
  <c r="H195" i="24"/>
  <c r="G195" i="24"/>
  <c r="G195" i="22" s="1"/>
  <c r="F195" i="24"/>
  <c r="F195" i="22" s="1"/>
  <c r="E195" i="24"/>
  <c r="E195" i="22" s="1"/>
  <c r="D195" i="24"/>
  <c r="D195" i="22" s="1"/>
  <c r="H194" i="24"/>
  <c r="G194" i="24"/>
  <c r="G194" i="22" s="1"/>
  <c r="F194" i="24"/>
  <c r="F194" i="22" s="1"/>
  <c r="E194" i="24"/>
  <c r="E194" i="22" s="1"/>
  <c r="D194" i="24"/>
  <c r="D194" i="22" s="1"/>
  <c r="H193" i="24"/>
  <c r="G193" i="24"/>
  <c r="G193" i="22" s="1"/>
  <c r="F193" i="24"/>
  <c r="F193" i="22" s="1"/>
  <c r="E193" i="24"/>
  <c r="E193" i="22" s="1"/>
  <c r="D193" i="24"/>
  <c r="D193" i="22" s="1"/>
  <c r="H192" i="24"/>
  <c r="G192" i="24"/>
  <c r="G192" i="22" s="1"/>
  <c r="F192" i="24"/>
  <c r="F192" i="22" s="1"/>
  <c r="E192" i="24"/>
  <c r="E192" i="22" s="1"/>
  <c r="D192" i="24"/>
  <c r="D192" i="22" s="1"/>
  <c r="H191" i="24"/>
  <c r="G191" i="24"/>
  <c r="G191" i="22" s="1"/>
  <c r="F191" i="24"/>
  <c r="F191" i="22" s="1"/>
  <c r="E191" i="24"/>
  <c r="E191" i="22" s="1"/>
  <c r="D191" i="24"/>
  <c r="D191" i="22" s="1"/>
  <c r="H190" i="24"/>
  <c r="G190" i="24"/>
  <c r="G190" i="22" s="1"/>
  <c r="F190" i="24"/>
  <c r="F190" i="22" s="1"/>
  <c r="E190" i="24"/>
  <c r="E190" i="22" s="1"/>
  <c r="D190" i="24"/>
  <c r="D190" i="22" s="1"/>
  <c r="H189" i="24"/>
  <c r="G189" i="24"/>
  <c r="G189" i="22" s="1"/>
  <c r="F189" i="24"/>
  <c r="F189" i="22" s="1"/>
  <c r="E189" i="24"/>
  <c r="E189" i="22" s="1"/>
  <c r="D189" i="24"/>
  <c r="D189" i="22" s="1"/>
  <c r="H188" i="24"/>
  <c r="G188" i="24"/>
  <c r="G188" i="22" s="1"/>
  <c r="F188" i="24"/>
  <c r="F188" i="22" s="1"/>
  <c r="E188" i="24"/>
  <c r="E188" i="22" s="1"/>
  <c r="D188" i="24"/>
  <c r="D188" i="22" s="1"/>
  <c r="H187" i="24"/>
  <c r="G187" i="24"/>
  <c r="G187" i="22" s="1"/>
  <c r="F187" i="24"/>
  <c r="F187" i="22" s="1"/>
  <c r="E187" i="24"/>
  <c r="E187" i="22" s="1"/>
  <c r="D187" i="24"/>
  <c r="D187" i="22" s="1"/>
  <c r="H186" i="24"/>
  <c r="G186" i="24"/>
  <c r="G186" i="22" s="1"/>
  <c r="F186" i="24"/>
  <c r="F186" i="22" s="1"/>
  <c r="E186" i="24"/>
  <c r="E186" i="22" s="1"/>
  <c r="D186" i="24"/>
  <c r="D186" i="22" s="1"/>
  <c r="H185" i="24"/>
  <c r="G185" i="24"/>
  <c r="G185" i="22" s="1"/>
  <c r="F185" i="24"/>
  <c r="F185" i="22" s="1"/>
  <c r="E185" i="24"/>
  <c r="E185" i="22" s="1"/>
  <c r="D185" i="24"/>
  <c r="D185" i="22" s="1"/>
  <c r="H184" i="24"/>
  <c r="G184" i="24"/>
  <c r="G184" i="22" s="1"/>
  <c r="F184" i="24"/>
  <c r="F184" i="22" s="1"/>
  <c r="E184" i="24"/>
  <c r="E184" i="22" s="1"/>
  <c r="D184" i="24"/>
  <c r="D184" i="22" s="1"/>
  <c r="H177" i="24"/>
  <c r="G177" i="24"/>
  <c r="G177" i="22" s="1"/>
  <c r="F177" i="24"/>
  <c r="F177" i="22" s="1"/>
  <c r="E177" i="24"/>
  <c r="E177" i="22" s="1"/>
  <c r="D177" i="24"/>
  <c r="D177" i="22" s="1"/>
  <c r="H176" i="24"/>
  <c r="G176" i="24"/>
  <c r="G176" i="22" s="1"/>
  <c r="F176" i="24"/>
  <c r="F176" i="22" s="1"/>
  <c r="E176" i="24"/>
  <c r="E176" i="22" s="1"/>
  <c r="D176" i="24"/>
  <c r="D176" i="22" s="1"/>
  <c r="H175" i="24"/>
  <c r="G175" i="24"/>
  <c r="G175" i="22" s="1"/>
  <c r="F175" i="24"/>
  <c r="F175" i="22" s="1"/>
  <c r="E175" i="24"/>
  <c r="E175" i="22" s="1"/>
  <c r="D175" i="24"/>
  <c r="D175" i="22" s="1"/>
  <c r="H174" i="24"/>
  <c r="G174" i="24"/>
  <c r="G174" i="22" s="1"/>
  <c r="F174" i="24"/>
  <c r="F174" i="22" s="1"/>
  <c r="E174" i="24"/>
  <c r="E174" i="22" s="1"/>
  <c r="D174" i="24"/>
  <c r="D174" i="22" s="1"/>
  <c r="H173" i="24"/>
  <c r="G173" i="24"/>
  <c r="G173" i="22" s="1"/>
  <c r="F173" i="24"/>
  <c r="F173" i="22" s="1"/>
  <c r="E173" i="24"/>
  <c r="E173" i="22" s="1"/>
  <c r="D173" i="24"/>
  <c r="D173" i="22" s="1"/>
  <c r="H172" i="24"/>
  <c r="G172" i="24"/>
  <c r="G172" i="22" s="1"/>
  <c r="F172" i="24"/>
  <c r="F172" i="22" s="1"/>
  <c r="E172" i="24"/>
  <c r="E172" i="22" s="1"/>
  <c r="D172" i="24"/>
  <c r="D172" i="22" s="1"/>
  <c r="H171" i="24"/>
  <c r="G171" i="24"/>
  <c r="G171" i="22" s="1"/>
  <c r="F171" i="24"/>
  <c r="F171" i="22" s="1"/>
  <c r="E171" i="24"/>
  <c r="E171" i="22" s="1"/>
  <c r="D171" i="24"/>
  <c r="D171" i="22" s="1"/>
  <c r="H170" i="24"/>
  <c r="G170" i="24"/>
  <c r="G170" i="22" s="1"/>
  <c r="F170" i="24"/>
  <c r="F170" i="22" s="1"/>
  <c r="E170" i="24"/>
  <c r="E170" i="22" s="1"/>
  <c r="D170" i="24"/>
  <c r="D170" i="22" s="1"/>
  <c r="H169" i="24"/>
  <c r="G169" i="24"/>
  <c r="G169" i="22" s="1"/>
  <c r="F169" i="24"/>
  <c r="F169" i="22" s="1"/>
  <c r="E169" i="24"/>
  <c r="E169" i="22" s="1"/>
  <c r="D169" i="24"/>
  <c r="D169" i="22" s="1"/>
  <c r="H168" i="24"/>
  <c r="G168" i="24"/>
  <c r="G168" i="22" s="1"/>
  <c r="F168" i="24"/>
  <c r="F168" i="22" s="1"/>
  <c r="E168" i="24"/>
  <c r="E168" i="22" s="1"/>
  <c r="D168" i="24"/>
  <c r="D168" i="22" s="1"/>
  <c r="H167" i="24"/>
  <c r="G167" i="24"/>
  <c r="G167" i="22" s="1"/>
  <c r="F167" i="24"/>
  <c r="F167" i="22" s="1"/>
  <c r="E167" i="24"/>
  <c r="E167" i="22" s="1"/>
  <c r="D167" i="24"/>
  <c r="D167" i="22" s="1"/>
  <c r="H166" i="24"/>
  <c r="G166" i="24"/>
  <c r="G166" i="22" s="1"/>
  <c r="F166" i="24"/>
  <c r="F166" i="22" s="1"/>
  <c r="E166" i="24"/>
  <c r="E166" i="22" s="1"/>
  <c r="D166" i="24"/>
  <c r="D166" i="22" s="1"/>
  <c r="H165" i="24"/>
  <c r="G165" i="24"/>
  <c r="G165" i="22" s="1"/>
  <c r="F165" i="24"/>
  <c r="F165" i="22" s="1"/>
  <c r="E165" i="24"/>
  <c r="E165" i="22" s="1"/>
  <c r="D165" i="24"/>
  <c r="D165" i="22" s="1"/>
  <c r="H164" i="24"/>
  <c r="G164" i="24"/>
  <c r="G164" i="22" s="1"/>
  <c r="F164" i="24"/>
  <c r="F164" i="22" s="1"/>
  <c r="E164" i="24"/>
  <c r="E164" i="22" s="1"/>
  <c r="D164" i="24"/>
  <c r="D164" i="22" s="1"/>
  <c r="H163" i="24"/>
  <c r="G163" i="24"/>
  <c r="G163" i="22" s="1"/>
  <c r="F163" i="24"/>
  <c r="F163" i="22" s="1"/>
  <c r="E163" i="24"/>
  <c r="E163" i="22" s="1"/>
  <c r="D163" i="24"/>
  <c r="D163" i="22" s="1"/>
  <c r="H162" i="24"/>
  <c r="G162" i="24"/>
  <c r="G162" i="22" s="1"/>
  <c r="F162" i="24"/>
  <c r="F162" i="22" s="1"/>
  <c r="E162" i="24"/>
  <c r="E162" i="22" s="1"/>
  <c r="D162" i="24"/>
  <c r="D162" i="22" s="1"/>
  <c r="H161" i="24"/>
  <c r="G161" i="24"/>
  <c r="G161" i="22" s="1"/>
  <c r="F161" i="24"/>
  <c r="F161" i="22" s="1"/>
  <c r="E161" i="24"/>
  <c r="E161" i="22" s="1"/>
  <c r="D161" i="24"/>
  <c r="D161" i="22" s="1"/>
  <c r="H160" i="24"/>
  <c r="G160" i="24"/>
  <c r="G160" i="22" s="1"/>
  <c r="F160" i="24"/>
  <c r="F160" i="22" s="1"/>
  <c r="E160" i="24"/>
  <c r="E160" i="22" s="1"/>
  <c r="D160" i="24"/>
  <c r="D160" i="22" s="1"/>
  <c r="H159" i="24"/>
  <c r="G159" i="24"/>
  <c r="G159" i="22" s="1"/>
  <c r="F159" i="24"/>
  <c r="F159" i="22" s="1"/>
  <c r="E159" i="24"/>
  <c r="E159" i="22" s="1"/>
  <c r="D159" i="24"/>
  <c r="D159" i="22" s="1"/>
  <c r="H158" i="24"/>
  <c r="G158" i="24"/>
  <c r="G158" i="22" s="1"/>
  <c r="F158" i="24"/>
  <c r="F158" i="22" s="1"/>
  <c r="E158" i="24"/>
  <c r="E158" i="22" s="1"/>
  <c r="D158" i="24"/>
  <c r="D158" i="22" s="1"/>
  <c r="H157" i="24"/>
  <c r="G157" i="24"/>
  <c r="G157" i="22" s="1"/>
  <c r="F157" i="24"/>
  <c r="F157" i="22" s="1"/>
  <c r="E157" i="24"/>
  <c r="E157" i="22" s="1"/>
  <c r="D157" i="24"/>
  <c r="D157" i="22" s="1"/>
  <c r="H156" i="24"/>
  <c r="G156" i="24"/>
  <c r="G156" i="22" s="1"/>
  <c r="F156" i="24"/>
  <c r="F156" i="22" s="1"/>
  <c r="E156" i="24"/>
  <c r="E156" i="22" s="1"/>
  <c r="D156" i="24"/>
  <c r="D156" i="22" s="1"/>
  <c r="H155" i="24"/>
  <c r="G155" i="24"/>
  <c r="G155" i="22" s="1"/>
  <c r="F155" i="24"/>
  <c r="F155" i="22" s="1"/>
  <c r="E155" i="24"/>
  <c r="E155" i="22" s="1"/>
  <c r="D155" i="24"/>
  <c r="D155" i="22" s="1"/>
  <c r="H154" i="24"/>
  <c r="G154" i="24"/>
  <c r="G154" i="22" s="1"/>
  <c r="F154" i="24"/>
  <c r="F154" i="22" s="1"/>
  <c r="E154" i="24"/>
  <c r="E154" i="22" s="1"/>
  <c r="D154" i="24"/>
  <c r="D154" i="22" s="1"/>
  <c r="H153" i="24"/>
  <c r="G153" i="24"/>
  <c r="G153" i="22" s="1"/>
  <c r="F153" i="24"/>
  <c r="F153" i="22" s="1"/>
  <c r="E153" i="24"/>
  <c r="E153" i="22" s="1"/>
  <c r="D153" i="24"/>
  <c r="D153" i="22" s="1"/>
  <c r="H152" i="24"/>
  <c r="G152" i="24"/>
  <c r="G152" i="22" s="1"/>
  <c r="F152" i="24"/>
  <c r="F152" i="22" s="1"/>
  <c r="E152" i="24"/>
  <c r="E152" i="22" s="1"/>
  <c r="D152" i="24"/>
  <c r="D152" i="22" s="1"/>
  <c r="H151" i="24"/>
  <c r="G151" i="24"/>
  <c r="G151" i="22" s="1"/>
  <c r="F151" i="24"/>
  <c r="F151" i="22" s="1"/>
  <c r="E151" i="24"/>
  <c r="E151" i="22" s="1"/>
  <c r="D151" i="24"/>
  <c r="D151" i="22" s="1"/>
  <c r="H150" i="24"/>
  <c r="G150" i="24"/>
  <c r="G150" i="22" s="1"/>
  <c r="F150" i="24"/>
  <c r="F150" i="22" s="1"/>
  <c r="E150" i="24"/>
  <c r="E150" i="22" s="1"/>
  <c r="D150" i="24"/>
  <c r="D150" i="22" s="1"/>
  <c r="H149" i="24"/>
  <c r="G149" i="24"/>
  <c r="G149" i="22" s="1"/>
  <c r="F149" i="24"/>
  <c r="F149" i="22" s="1"/>
  <c r="E149" i="24"/>
  <c r="E149" i="22" s="1"/>
  <c r="D149" i="24"/>
  <c r="D149" i="22" s="1"/>
  <c r="H148" i="24"/>
  <c r="G148" i="24"/>
  <c r="G148" i="22" s="1"/>
  <c r="F148" i="24"/>
  <c r="F148" i="22" s="1"/>
  <c r="E148" i="24"/>
  <c r="E148" i="22" s="1"/>
  <c r="D148" i="24"/>
  <c r="D148" i="22" s="1"/>
  <c r="H141" i="24"/>
  <c r="G141" i="24"/>
  <c r="G141" i="22" s="1"/>
  <c r="F141" i="24"/>
  <c r="F141" i="22" s="1"/>
  <c r="E141" i="24"/>
  <c r="E141" i="22" s="1"/>
  <c r="D141" i="24"/>
  <c r="D141" i="22" s="1"/>
  <c r="H140" i="24"/>
  <c r="G140" i="24"/>
  <c r="G140" i="22" s="1"/>
  <c r="F140" i="24"/>
  <c r="F140" i="22" s="1"/>
  <c r="E140" i="24"/>
  <c r="E140" i="22" s="1"/>
  <c r="D140" i="24"/>
  <c r="D140" i="22" s="1"/>
  <c r="H139" i="24"/>
  <c r="G139" i="24"/>
  <c r="G139" i="22" s="1"/>
  <c r="F139" i="24"/>
  <c r="F139" i="22" s="1"/>
  <c r="E139" i="24"/>
  <c r="E139" i="22" s="1"/>
  <c r="D139" i="24"/>
  <c r="D139" i="22" s="1"/>
  <c r="H138" i="24"/>
  <c r="G138" i="24"/>
  <c r="G138" i="22" s="1"/>
  <c r="F138" i="24"/>
  <c r="F138" i="22" s="1"/>
  <c r="E138" i="24"/>
  <c r="E138" i="22" s="1"/>
  <c r="D138" i="24"/>
  <c r="D138" i="22" s="1"/>
  <c r="H137" i="24"/>
  <c r="G137" i="24"/>
  <c r="G137" i="22" s="1"/>
  <c r="F137" i="24"/>
  <c r="F137" i="22" s="1"/>
  <c r="E137" i="24"/>
  <c r="E137" i="22" s="1"/>
  <c r="D137" i="24"/>
  <c r="D137" i="22" s="1"/>
  <c r="H136" i="24"/>
  <c r="G136" i="24"/>
  <c r="G136" i="22" s="1"/>
  <c r="F136" i="24"/>
  <c r="F136" i="22" s="1"/>
  <c r="E136" i="24"/>
  <c r="E136" i="22" s="1"/>
  <c r="D136" i="24"/>
  <c r="D136" i="22" s="1"/>
  <c r="H135" i="24"/>
  <c r="G135" i="24"/>
  <c r="G135" i="22" s="1"/>
  <c r="F135" i="24"/>
  <c r="F135" i="22" s="1"/>
  <c r="E135" i="24"/>
  <c r="E135" i="22" s="1"/>
  <c r="D135" i="24"/>
  <c r="D135" i="22" s="1"/>
  <c r="H134" i="24"/>
  <c r="G134" i="24"/>
  <c r="G134" i="22" s="1"/>
  <c r="F134" i="24"/>
  <c r="F134" i="22" s="1"/>
  <c r="E134" i="24"/>
  <c r="E134" i="22" s="1"/>
  <c r="D134" i="24"/>
  <c r="D134" i="22" s="1"/>
  <c r="H133" i="24"/>
  <c r="G133" i="24"/>
  <c r="G133" i="22" s="1"/>
  <c r="F133" i="24"/>
  <c r="F133" i="22" s="1"/>
  <c r="E133" i="24"/>
  <c r="E133" i="22" s="1"/>
  <c r="D133" i="24"/>
  <c r="D133" i="22" s="1"/>
  <c r="H132" i="24"/>
  <c r="G132" i="24"/>
  <c r="G132" i="22" s="1"/>
  <c r="F132" i="24"/>
  <c r="F132" i="22" s="1"/>
  <c r="E132" i="24"/>
  <c r="E132" i="22" s="1"/>
  <c r="D132" i="24"/>
  <c r="D132" i="22" s="1"/>
  <c r="H131" i="24"/>
  <c r="G131" i="24"/>
  <c r="G131" i="22" s="1"/>
  <c r="F131" i="24"/>
  <c r="F131" i="22" s="1"/>
  <c r="E131" i="24"/>
  <c r="E131" i="22" s="1"/>
  <c r="D131" i="24"/>
  <c r="D131" i="22" s="1"/>
  <c r="H130" i="24"/>
  <c r="G130" i="24"/>
  <c r="G130" i="22" s="1"/>
  <c r="F130" i="24"/>
  <c r="F130" i="22" s="1"/>
  <c r="E130" i="24"/>
  <c r="E130" i="22" s="1"/>
  <c r="D130" i="24"/>
  <c r="D130" i="22" s="1"/>
  <c r="H129" i="24"/>
  <c r="G129" i="24"/>
  <c r="G129" i="22" s="1"/>
  <c r="F129" i="24"/>
  <c r="F129" i="22" s="1"/>
  <c r="E129" i="24"/>
  <c r="E129" i="22" s="1"/>
  <c r="D129" i="24"/>
  <c r="D129" i="22" s="1"/>
  <c r="H128" i="24"/>
  <c r="G128" i="24"/>
  <c r="G128" i="22" s="1"/>
  <c r="F128" i="24"/>
  <c r="F128" i="22" s="1"/>
  <c r="E128" i="24"/>
  <c r="E128" i="22" s="1"/>
  <c r="D128" i="24"/>
  <c r="D128" i="22" s="1"/>
  <c r="H127" i="24"/>
  <c r="G127" i="24"/>
  <c r="G127" i="22" s="1"/>
  <c r="F127" i="24"/>
  <c r="F127" i="22" s="1"/>
  <c r="E127" i="24"/>
  <c r="E127" i="22" s="1"/>
  <c r="D127" i="24"/>
  <c r="D127" i="22" s="1"/>
  <c r="H126" i="24"/>
  <c r="G126" i="24"/>
  <c r="G126" i="22" s="1"/>
  <c r="F126" i="24"/>
  <c r="F126" i="22" s="1"/>
  <c r="E126" i="24"/>
  <c r="E126" i="22" s="1"/>
  <c r="D126" i="24"/>
  <c r="D126" i="22" s="1"/>
  <c r="H125" i="24"/>
  <c r="G125" i="24"/>
  <c r="G125" i="22" s="1"/>
  <c r="F125" i="24"/>
  <c r="F125" i="22" s="1"/>
  <c r="E125" i="24"/>
  <c r="E125" i="22" s="1"/>
  <c r="D125" i="24"/>
  <c r="D125" i="22" s="1"/>
  <c r="H124" i="24"/>
  <c r="G124" i="24"/>
  <c r="G124" i="22" s="1"/>
  <c r="F124" i="24"/>
  <c r="F124" i="22" s="1"/>
  <c r="E124" i="24"/>
  <c r="E124" i="22" s="1"/>
  <c r="D124" i="24"/>
  <c r="D124" i="22" s="1"/>
  <c r="H123" i="24"/>
  <c r="G123" i="24"/>
  <c r="G123" i="22" s="1"/>
  <c r="F123" i="24"/>
  <c r="F123" i="22" s="1"/>
  <c r="E123" i="24"/>
  <c r="E123" i="22" s="1"/>
  <c r="D123" i="24"/>
  <c r="D123" i="22" s="1"/>
  <c r="H122" i="24"/>
  <c r="G122" i="24"/>
  <c r="G122" i="22" s="1"/>
  <c r="F122" i="24"/>
  <c r="F122" i="22" s="1"/>
  <c r="E122" i="24"/>
  <c r="E122" i="22" s="1"/>
  <c r="D122" i="24"/>
  <c r="D122" i="22" s="1"/>
  <c r="H121" i="24"/>
  <c r="G121" i="24"/>
  <c r="G121" i="22" s="1"/>
  <c r="F121" i="24"/>
  <c r="F121" i="22" s="1"/>
  <c r="E121" i="24"/>
  <c r="E121" i="22" s="1"/>
  <c r="D121" i="24"/>
  <c r="D121" i="22" s="1"/>
  <c r="H120" i="24"/>
  <c r="G120" i="24"/>
  <c r="G120" i="22" s="1"/>
  <c r="F120" i="24"/>
  <c r="F120" i="22" s="1"/>
  <c r="E120" i="24"/>
  <c r="E120" i="22" s="1"/>
  <c r="D120" i="24"/>
  <c r="D120" i="22" s="1"/>
  <c r="H119" i="24"/>
  <c r="G119" i="24"/>
  <c r="G119" i="22" s="1"/>
  <c r="F119" i="24"/>
  <c r="F119" i="22" s="1"/>
  <c r="E119" i="24"/>
  <c r="E119" i="22" s="1"/>
  <c r="D119" i="24"/>
  <c r="D119" i="22" s="1"/>
  <c r="H118" i="24"/>
  <c r="G118" i="24"/>
  <c r="G118" i="22" s="1"/>
  <c r="F118" i="24"/>
  <c r="F118" i="22" s="1"/>
  <c r="E118" i="24"/>
  <c r="E118" i="22" s="1"/>
  <c r="D118" i="24"/>
  <c r="D118" i="22" s="1"/>
  <c r="H117" i="24"/>
  <c r="G117" i="24"/>
  <c r="G117" i="22" s="1"/>
  <c r="F117" i="24"/>
  <c r="F117" i="22" s="1"/>
  <c r="E117" i="24"/>
  <c r="E117" i="22" s="1"/>
  <c r="D117" i="24"/>
  <c r="D117" i="22" s="1"/>
  <c r="H116" i="24"/>
  <c r="G116" i="24"/>
  <c r="G116" i="22" s="1"/>
  <c r="F116" i="24"/>
  <c r="F116" i="22" s="1"/>
  <c r="E116" i="24"/>
  <c r="E116" i="22" s="1"/>
  <c r="D116" i="24"/>
  <c r="D116" i="22" s="1"/>
  <c r="H115" i="24"/>
  <c r="G115" i="24"/>
  <c r="G115" i="22" s="1"/>
  <c r="F115" i="24"/>
  <c r="F115" i="22" s="1"/>
  <c r="E115" i="24"/>
  <c r="E115" i="22" s="1"/>
  <c r="D115" i="24"/>
  <c r="D115" i="22" s="1"/>
  <c r="H114" i="24"/>
  <c r="G114" i="24"/>
  <c r="G114" i="22" s="1"/>
  <c r="F114" i="24"/>
  <c r="F114" i="22" s="1"/>
  <c r="E114" i="24"/>
  <c r="E114" i="22" s="1"/>
  <c r="D114" i="24"/>
  <c r="D114" i="22" s="1"/>
  <c r="H113" i="24"/>
  <c r="G113" i="24"/>
  <c r="G113" i="22" s="1"/>
  <c r="F113" i="24"/>
  <c r="F113" i="22" s="1"/>
  <c r="E113" i="24"/>
  <c r="E113" i="22" s="1"/>
  <c r="D113" i="24"/>
  <c r="D113" i="22" s="1"/>
  <c r="H112" i="24"/>
  <c r="G112" i="24"/>
  <c r="G112" i="22" s="1"/>
  <c r="F112" i="24"/>
  <c r="F112" i="22" s="1"/>
  <c r="E112" i="24"/>
  <c r="E112" i="22" s="1"/>
  <c r="D112" i="24"/>
  <c r="D112" i="22" s="1"/>
  <c r="H105" i="24"/>
  <c r="G105" i="24"/>
  <c r="G105" i="22" s="1"/>
  <c r="F105" i="24"/>
  <c r="F105" i="22" s="1"/>
  <c r="E105" i="24"/>
  <c r="E105" i="22" s="1"/>
  <c r="D105" i="24"/>
  <c r="D105" i="22" s="1"/>
  <c r="H104" i="24"/>
  <c r="G104" i="24"/>
  <c r="G104" i="22" s="1"/>
  <c r="F104" i="24"/>
  <c r="F104" i="22" s="1"/>
  <c r="E104" i="24"/>
  <c r="E104" i="22" s="1"/>
  <c r="D104" i="24"/>
  <c r="D104" i="22" s="1"/>
  <c r="H103" i="24"/>
  <c r="G103" i="24"/>
  <c r="G103" i="22" s="1"/>
  <c r="F103" i="24"/>
  <c r="F103" i="22" s="1"/>
  <c r="E103" i="24"/>
  <c r="E103" i="22" s="1"/>
  <c r="D103" i="24"/>
  <c r="D103" i="22" s="1"/>
  <c r="H102" i="24"/>
  <c r="G102" i="24"/>
  <c r="G102" i="22" s="1"/>
  <c r="F102" i="24"/>
  <c r="F102" i="22" s="1"/>
  <c r="E102" i="24"/>
  <c r="E102" i="22" s="1"/>
  <c r="D102" i="24"/>
  <c r="D102" i="22" s="1"/>
  <c r="H101" i="24"/>
  <c r="G101" i="24"/>
  <c r="G101" i="22" s="1"/>
  <c r="F101" i="24"/>
  <c r="F101" i="22" s="1"/>
  <c r="E101" i="24"/>
  <c r="E101" i="22" s="1"/>
  <c r="D101" i="24"/>
  <c r="D101" i="22" s="1"/>
  <c r="H100" i="24"/>
  <c r="G100" i="24"/>
  <c r="G100" i="22" s="1"/>
  <c r="F100" i="24"/>
  <c r="F100" i="22" s="1"/>
  <c r="E100" i="24"/>
  <c r="E100" i="22" s="1"/>
  <c r="D100" i="24"/>
  <c r="D100" i="22" s="1"/>
  <c r="H99" i="24"/>
  <c r="G99" i="24"/>
  <c r="G99" i="22" s="1"/>
  <c r="F99" i="24"/>
  <c r="F99" i="22" s="1"/>
  <c r="E99" i="24"/>
  <c r="E99" i="22" s="1"/>
  <c r="D99" i="24"/>
  <c r="D99" i="22" s="1"/>
  <c r="H98" i="24"/>
  <c r="G98" i="24"/>
  <c r="G98" i="22" s="1"/>
  <c r="F98" i="24"/>
  <c r="F98" i="22" s="1"/>
  <c r="E98" i="24"/>
  <c r="E98" i="22" s="1"/>
  <c r="D98" i="24"/>
  <c r="D98" i="22" s="1"/>
  <c r="H97" i="24"/>
  <c r="G97" i="24"/>
  <c r="G97" i="22" s="1"/>
  <c r="F97" i="24"/>
  <c r="F97" i="22" s="1"/>
  <c r="E97" i="24"/>
  <c r="E97" i="22" s="1"/>
  <c r="D97" i="24"/>
  <c r="D97" i="22" s="1"/>
  <c r="H96" i="24"/>
  <c r="G96" i="24"/>
  <c r="G96" i="22" s="1"/>
  <c r="F96" i="24"/>
  <c r="F96" i="22" s="1"/>
  <c r="E96" i="24"/>
  <c r="E96" i="22" s="1"/>
  <c r="D96" i="24"/>
  <c r="D96" i="22" s="1"/>
  <c r="H95" i="24"/>
  <c r="G95" i="24"/>
  <c r="G95" i="22" s="1"/>
  <c r="F95" i="24"/>
  <c r="F95" i="22" s="1"/>
  <c r="E95" i="24"/>
  <c r="E95" i="22" s="1"/>
  <c r="D95" i="24"/>
  <c r="D95" i="22" s="1"/>
  <c r="H94" i="24"/>
  <c r="G94" i="24"/>
  <c r="G94" i="22" s="1"/>
  <c r="F94" i="24"/>
  <c r="F94" i="22" s="1"/>
  <c r="E94" i="24"/>
  <c r="E94" i="22" s="1"/>
  <c r="D94" i="24"/>
  <c r="D94" i="22" s="1"/>
  <c r="H93" i="24"/>
  <c r="G93" i="24"/>
  <c r="G93" i="22" s="1"/>
  <c r="F93" i="24"/>
  <c r="F93" i="22" s="1"/>
  <c r="E93" i="24"/>
  <c r="E93" i="22" s="1"/>
  <c r="D93" i="24"/>
  <c r="D93" i="22" s="1"/>
  <c r="H92" i="24"/>
  <c r="G92" i="24"/>
  <c r="G92" i="22" s="1"/>
  <c r="F92" i="24"/>
  <c r="F92" i="22" s="1"/>
  <c r="E92" i="24"/>
  <c r="E92" i="22" s="1"/>
  <c r="D92" i="24"/>
  <c r="D92" i="22" s="1"/>
  <c r="H91" i="24"/>
  <c r="G91" i="24"/>
  <c r="G91" i="22" s="1"/>
  <c r="F91" i="24"/>
  <c r="F91" i="22" s="1"/>
  <c r="E91" i="24"/>
  <c r="E91" i="22" s="1"/>
  <c r="D91" i="24"/>
  <c r="D91" i="22" s="1"/>
  <c r="H90" i="24"/>
  <c r="G90" i="24"/>
  <c r="G90" i="22" s="1"/>
  <c r="F90" i="24"/>
  <c r="F90" i="22" s="1"/>
  <c r="E90" i="24"/>
  <c r="E90" i="22" s="1"/>
  <c r="D90" i="24"/>
  <c r="D90" i="22" s="1"/>
  <c r="H89" i="24"/>
  <c r="G89" i="24"/>
  <c r="G89" i="22" s="1"/>
  <c r="F89" i="24"/>
  <c r="F89" i="22" s="1"/>
  <c r="E89" i="24"/>
  <c r="E89" i="22" s="1"/>
  <c r="D89" i="24"/>
  <c r="D89" i="22" s="1"/>
  <c r="H88" i="24"/>
  <c r="G88" i="24"/>
  <c r="G88" i="22" s="1"/>
  <c r="F88" i="24"/>
  <c r="F88" i="22" s="1"/>
  <c r="E88" i="24"/>
  <c r="E88" i="22" s="1"/>
  <c r="D88" i="24"/>
  <c r="D88" i="22" s="1"/>
  <c r="H87" i="24"/>
  <c r="G87" i="24"/>
  <c r="G87" i="22" s="1"/>
  <c r="F87" i="24"/>
  <c r="F87" i="22" s="1"/>
  <c r="E87" i="24"/>
  <c r="E87" i="22" s="1"/>
  <c r="D87" i="24"/>
  <c r="D87" i="22" s="1"/>
  <c r="H86" i="24"/>
  <c r="G86" i="24"/>
  <c r="G86" i="22" s="1"/>
  <c r="F86" i="24"/>
  <c r="F86" i="22" s="1"/>
  <c r="E86" i="24"/>
  <c r="E86" i="22" s="1"/>
  <c r="D86" i="24"/>
  <c r="D86" i="22" s="1"/>
  <c r="H85" i="24"/>
  <c r="G85" i="24"/>
  <c r="G85" i="22" s="1"/>
  <c r="F85" i="24"/>
  <c r="F85" i="22" s="1"/>
  <c r="E85" i="24"/>
  <c r="E85" i="22" s="1"/>
  <c r="D85" i="24"/>
  <c r="D85" i="22" s="1"/>
  <c r="H84" i="24"/>
  <c r="G84" i="24"/>
  <c r="G84" i="22" s="1"/>
  <c r="F84" i="24"/>
  <c r="F84" i="22" s="1"/>
  <c r="E84" i="24"/>
  <c r="E84" i="22" s="1"/>
  <c r="D84" i="24"/>
  <c r="D84" i="22" s="1"/>
  <c r="H83" i="24"/>
  <c r="G83" i="24"/>
  <c r="G83" i="22" s="1"/>
  <c r="F83" i="24"/>
  <c r="F83" i="22" s="1"/>
  <c r="E83" i="24"/>
  <c r="E83" i="22" s="1"/>
  <c r="D83" i="24"/>
  <c r="D83" i="22" s="1"/>
  <c r="H82" i="24"/>
  <c r="G82" i="24"/>
  <c r="G82" i="22" s="1"/>
  <c r="F82" i="24"/>
  <c r="F82" i="22" s="1"/>
  <c r="E82" i="24"/>
  <c r="E82" i="22" s="1"/>
  <c r="D82" i="24"/>
  <c r="D82" i="22" s="1"/>
  <c r="H81" i="24"/>
  <c r="G81" i="24"/>
  <c r="G81" i="22" s="1"/>
  <c r="F81" i="24"/>
  <c r="F81" i="22" s="1"/>
  <c r="E81" i="24"/>
  <c r="E81" i="22" s="1"/>
  <c r="D81" i="24"/>
  <c r="D81" i="22" s="1"/>
  <c r="H80" i="24"/>
  <c r="G80" i="24"/>
  <c r="G80" i="22" s="1"/>
  <c r="F80" i="24"/>
  <c r="F80" i="22" s="1"/>
  <c r="E80" i="24"/>
  <c r="E80" i="22" s="1"/>
  <c r="D80" i="24"/>
  <c r="D80" i="22" s="1"/>
  <c r="H79" i="24"/>
  <c r="G79" i="24"/>
  <c r="G79" i="22" s="1"/>
  <c r="F79" i="24"/>
  <c r="F79" i="22" s="1"/>
  <c r="E79" i="24"/>
  <c r="E79" i="22" s="1"/>
  <c r="D79" i="24"/>
  <c r="D79" i="22" s="1"/>
  <c r="H78" i="24"/>
  <c r="G78" i="24"/>
  <c r="G78" i="22" s="1"/>
  <c r="F78" i="24"/>
  <c r="F78" i="22" s="1"/>
  <c r="E78" i="24"/>
  <c r="E78" i="22" s="1"/>
  <c r="D78" i="24"/>
  <c r="D78" i="22" s="1"/>
  <c r="H77" i="24"/>
  <c r="G77" i="24"/>
  <c r="G77" i="22" s="1"/>
  <c r="F77" i="24"/>
  <c r="F77" i="22" s="1"/>
  <c r="E77" i="24"/>
  <c r="E77" i="22" s="1"/>
  <c r="D77" i="24"/>
  <c r="D77" i="22" s="1"/>
  <c r="H76" i="24"/>
  <c r="G76" i="24"/>
  <c r="G76" i="22" s="1"/>
  <c r="F76" i="24"/>
  <c r="F76" i="22" s="1"/>
  <c r="E76" i="24"/>
  <c r="E76" i="22" s="1"/>
  <c r="D76" i="24"/>
  <c r="D76" i="22" s="1"/>
  <c r="H69" i="24"/>
  <c r="G69" i="24"/>
  <c r="G69" i="22" s="1"/>
  <c r="F69" i="24"/>
  <c r="F69" i="22" s="1"/>
  <c r="E69" i="24"/>
  <c r="E69" i="22" s="1"/>
  <c r="D69" i="24"/>
  <c r="D69" i="22" s="1"/>
  <c r="H68" i="24"/>
  <c r="G68" i="24"/>
  <c r="G68" i="22" s="1"/>
  <c r="F68" i="24"/>
  <c r="F68" i="22" s="1"/>
  <c r="E68" i="24"/>
  <c r="E68" i="22" s="1"/>
  <c r="D68" i="24"/>
  <c r="D68" i="22" s="1"/>
  <c r="H67" i="24"/>
  <c r="G67" i="24"/>
  <c r="G67" i="22" s="1"/>
  <c r="F67" i="24"/>
  <c r="F67" i="22" s="1"/>
  <c r="E67" i="24"/>
  <c r="E67" i="22" s="1"/>
  <c r="D67" i="24"/>
  <c r="D67" i="22" s="1"/>
  <c r="H66" i="24"/>
  <c r="G66" i="24"/>
  <c r="G66" i="22" s="1"/>
  <c r="F66" i="24"/>
  <c r="F66" i="22" s="1"/>
  <c r="E66" i="24"/>
  <c r="E66" i="22" s="1"/>
  <c r="D66" i="24"/>
  <c r="D66" i="22" s="1"/>
  <c r="H65" i="24"/>
  <c r="G65" i="24"/>
  <c r="G65" i="22" s="1"/>
  <c r="F65" i="24"/>
  <c r="F65" i="22" s="1"/>
  <c r="E65" i="24"/>
  <c r="E65" i="22" s="1"/>
  <c r="D65" i="24"/>
  <c r="D65" i="22" s="1"/>
  <c r="H64" i="24"/>
  <c r="G64" i="24"/>
  <c r="G64" i="22" s="1"/>
  <c r="F64" i="24"/>
  <c r="F64" i="22" s="1"/>
  <c r="E64" i="24"/>
  <c r="E64" i="22" s="1"/>
  <c r="D64" i="24"/>
  <c r="D64" i="22" s="1"/>
  <c r="H63" i="24"/>
  <c r="G63" i="24"/>
  <c r="G63" i="22" s="1"/>
  <c r="F63" i="24"/>
  <c r="F63" i="22" s="1"/>
  <c r="E63" i="24"/>
  <c r="E63" i="22" s="1"/>
  <c r="D63" i="24"/>
  <c r="D63" i="22" s="1"/>
  <c r="H62" i="24"/>
  <c r="G62" i="24"/>
  <c r="G62" i="22" s="1"/>
  <c r="F62" i="24"/>
  <c r="F62" i="22" s="1"/>
  <c r="E62" i="24"/>
  <c r="E62" i="22" s="1"/>
  <c r="D62" i="24"/>
  <c r="D62" i="22" s="1"/>
  <c r="H61" i="24"/>
  <c r="G61" i="24"/>
  <c r="G61" i="22" s="1"/>
  <c r="F61" i="24"/>
  <c r="F61" i="22" s="1"/>
  <c r="E61" i="24"/>
  <c r="E61" i="22" s="1"/>
  <c r="D61" i="24"/>
  <c r="D61" i="22" s="1"/>
  <c r="H60" i="24"/>
  <c r="G60" i="24"/>
  <c r="G60" i="22" s="1"/>
  <c r="F60" i="24"/>
  <c r="F60" i="22" s="1"/>
  <c r="E60" i="24"/>
  <c r="E60" i="22" s="1"/>
  <c r="D60" i="24"/>
  <c r="D60" i="22" s="1"/>
  <c r="H59" i="24"/>
  <c r="G59" i="24"/>
  <c r="G59" i="22" s="1"/>
  <c r="F59" i="24"/>
  <c r="F59" i="22" s="1"/>
  <c r="E59" i="24"/>
  <c r="E59" i="22" s="1"/>
  <c r="D59" i="24"/>
  <c r="D59" i="22" s="1"/>
  <c r="H58" i="24"/>
  <c r="G58" i="24"/>
  <c r="G58" i="22" s="1"/>
  <c r="F58" i="24"/>
  <c r="F58" i="22" s="1"/>
  <c r="E58" i="24"/>
  <c r="E58" i="22" s="1"/>
  <c r="D58" i="24"/>
  <c r="D58" i="22" s="1"/>
  <c r="H57" i="24"/>
  <c r="G57" i="24"/>
  <c r="G57" i="22" s="1"/>
  <c r="F57" i="24"/>
  <c r="F57" i="22" s="1"/>
  <c r="E57" i="24"/>
  <c r="E57" i="22" s="1"/>
  <c r="D57" i="24"/>
  <c r="D57" i="22" s="1"/>
  <c r="H56" i="24"/>
  <c r="G56" i="24"/>
  <c r="G56" i="22" s="1"/>
  <c r="F56" i="24"/>
  <c r="F56" i="22" s="1"/>
  <c r="E56" i="24"/>
  <c r="E56" i="22" s="1"/>
  <c r="D56" i="24"/>
  <c r="D56" i="22" s="1"/>
  <c r="H55" i="24"/>
  <c r="G55" i="24"/>
  <c r="G55" i="22" s="1"/>
  <c r="F55" i="24"/>
  <c r="F55" i="22" s="1"/>
  <c r="E55" i="24"/>
  <c r="E55" i="22" s="1"/>
  <c r="D55" i="24"/>
  <c r="D55" i="22" s="1"/>
  <c r="H54" i="24"/>
  <c r="G54" i="24"/>
  <c r="G54" i="22" s="1"/>
  <c r="F54" i="24"/>
  <c r="F54" i="22" s="1"/>
  <c r="E54" i="24"/>
  <c r="E54" i="22" s="1"/>
  <c r="D54" i="24"/>
  <c r="D54" i="22" s="1"/>
  <c r="H53" i="24"/>
  <c r="G53" i="24"/>
  <c r="G53" i="22" s="1"/>
  <c r="F53" i="24"/>
  <c r="F53" i="22" s="1"/>
  <c r="E53" i="24"/>
  <c r="E53" i="22" s="1"/>
  <c r="D53" i="24"/>
  <c r="D53" i="22" s="1"/>
  <c r="H52" i="24"/>
  <c r="G52" i="24"/>
  <c r="G52" i="22" s="1"/>
  <c r="F52" i="24"/>
  <c r="F52" i="22" s="1"/>
  <c r="E52" i="24"/>
  <c r="E52" i="22" s="1"/>
  <c r="D52" i="24"/>
  <c r="D52" i="22" s="1"/>
  <c r="H51" i="24"/>
  <c r="G51" i="24"/>
  <c r="G51" i="22" s="1"/>
  <c r="F51" i="24"/>
  <c r="F51" i="22" s="1"/>
  <c r="E51" i="24"/>
  <c r="E51" i="22" s="1"/>
  <c r="D51" i="24"/>
  <c r="D51" i="22" s="1"/>
  <c r="H50" i="24"/>
  <c r="G50" i="24"/>
  <c r="G50" i="22" s="1"/>
  <c r="F50" i="24"/>
  <c r="F50" i="22" s="1"/>
  <c r="E50" i="24"/>
  <c r="E50" i="22" s="1"/>
  <c r="D50" i="24"/>
  <c r="D50" i="22" s="1"/>
  <c r="H49" i="24"/>
  <c r="G49" i="24"/>
  <c r="G49" i="22" s="1"/>
  <c r="F49" i="24"/>
  <c r="F49" i="22" s="1"/>
  <c r="E49" i="24"/>
  <c r="E49" i="22" s="1"/>
  <c r="D49" i="24"/>
  <c r="D49" i="22" s="1"/>
  <c r="H48" i="24"/>
  <c r="G48" i="24"/>
  <c r="G48" i="22" s="1"/>
  <c r="F48" i="24"/>
  <c r="F48" i="22" s="1"/>
  <c r="E48" i="24"/>
  <c r="E48" i="22" s="1"/>
  <c r="D48" i="24"/>
  <c r="D48" i="22" s="1"/>
  <c r="H47" i="24"/>
  <c r="G47" i="24"/>
  <c r="G47" i="22" s="1"/>
  <c r="F47" i="24"/>
  <c r="F47" i="22" s="1"/>
  <c r="E47" i="24"/>
  <c r="E47" i="22" s="1"/>
  <c r="D47" i="24"/>
  <c r="D47" i="22" s="1"/>
  <c r="H46" i="24"/>
  <c r="G46" i="24"/>
  <c r="G46" i="22" s="1"/>
  <c r="F46" i="24"/>
  <c r="F46" i="22" s="1"/>
  <c r="E46" i="24"/>
  <c r="E46" i="22" s="1"/>
  <c r="D46" i="24"/>
  <c r="D46" i="22" s="1"/>
  <c r="H45" i="24"/>
  <c r="G45" i="24"/>
  <c r="G45" i="22" s="1"/>
  <c r="F45" i="24"/>
  <c r="F45" i="22" s="1"/>
  <c r="E45" i="24"/>
  <c r="E45" i="22" s="1"/>
  <c r="D45" i="24"/>
  <c r="D45" i="22" s="1"/>
  <c r="H44" i="24"/>
  <c r="G44" i="24"/>
  <c r="G44" i="22" s="1"/>
  <c r="F44" i="24"/>
  <c r="F44" i="22" s="1"/>
  <c r="E44" i="24"/>
  <c r="E44" i="22" s="1"/>
  <c r="D44" i="24"/>
  <c r="D44" i="22" s="1"/>
  <c r="H43" i="24"/>
  <c r="G43" i="24"/>
  <c r="G43" i="22" s="1"/>
  <c r="F43" i="24"/>
  <c r="F43" i="22" s="1"/>
  <c r="E43" i="24"/>
  <c r="E43" i="22" s="1"/>
  <c r="D43" i="24"/>
  <c r="D43" i="22" s="1"/>
  <c r="H42" i="24"/>
  <c r="G42" i="24"/>
  <c r="G42" i="22" s="1"/>
  <c r="F42" i="24"/>
  <c r="F42" i="22" s="1"/>
  <c r="E42" i="24"/>
  <c r="E42" i="22" s="1"/>
  <c r="D42" i="24"/>
  <c r="D42" i="22" s="1"/>
  <c r="H41" i="24"/>
  <c r="G41" i="24"/>
  <c r="G41" i="22" s="1"/>
  <c r="F41" i="24"/>
  <c r="F41" i="22" s="1"/>
  <c r="E41" i="24"/>
  <c r="E41" i="22" s="1"/>
  <c r="D41" i="24"/>
  <c r="D41" i="22" s="1"/>
  <c r="H40" i="24"/>
  <c r="G40" i="24"/>
  <c r="G40" i="22" s="1"/>
  <c r="F40" i="24"/>
  <c r="F40" i="22" s="1"/>
  <c r="E40" i="24"/>
  <c r="E40" i="22" s="1"/>
  <c r="D40" i="24"/>
  <c r="D40" i="22" s="1"/>
  <c r="H33" i="24"/>
  <c r="G33" i="24"/>
  <c r="G33" i="22" s="1"/>
  <c r="F33" i="24"/>
  <c r="F33" i="22" s="1"/>
  <c r="E33" i="24"/>
  <c r="E33" i="22" s="1"/>
  <c r="D33" i="24"/>
  <c r="D33" i="22" s="1"/>
  <c r="H32" i="24"/>
  <c r="G32" i="24"/>
  <c r="G32" i="22" s="1"/>
  <c r="F32" i="24"/>
  <c r="F32" i="22" s="1"/>
  <c r="E32" i="24"/>
  <c r="E32" i="22" s="1"/>
  <c r="D32" i="24"/>
  <c r="D32" i="22" s="1"/>
  <c r="H31" i="24"/>
  <c r="G31" i="24"/>
  <c r="G31" i="22" s="1"/>
  <c r="F31" i="24"/>
  <c r="F31" i="22" s="1"/>
  <c r="E31" i="24"/>
  <c r="E31" i="22" s="1"/>
  <c r="D31" i="24"/>
  <c r="D31" i="22" s="1"/>
  <c r="H30" i="24"/>
  <c r="G30" i="24"/>
  <c r="G30" i="22" s="1"/>
  <c r="F30" i="24"/>
  <c r="F30" i="22" s="1"/>
  <c r="E30" i="24"/>
  <c r="E30" i="22" s="1"/>
  <c r="D30" i="24"/>
  <c r="D30" i="22" s="1"/>
  <c r="H29" i="24"/>
  <c r="G29" i="24"/>
  <c r="G29" i="22" s="1"/>
  <c r="F29" i="24"/>
  <c r="F29" i="22" s="1"/>
  <c r="E29" i="24"/>
  <c r="E29" i="22" s="1"/>
  <c r="D29" i="24"/>
  <c r="D29" i="22" s="1"/>
  <c r="H28" i="24"/>
  <c r="G28" i="24"/>
  <c r="G28" i="22" s="1"/>
  <c r="F28" i="24"/>
  <c r="F28" i="22" s="1"/>
  <c r="E28" i="24"/>
  <c r="E28" i="22" s="1"/>
  <c r="D28" i="24"/>
  <c r="D28" i="22" s="1"/>
  <c r="H27" i="24"/>
  <c r="G27" i="24"/>
  <c r="G27" i="22" s="1"/>
  <c r="F27" i="24"/>
  <c r="F27" i="22" s="1"/>
  <c r="E27" i="24"/>
  <c r="E27" i="22" s="1"/>
  <c r="D27" i="24"/>
  <c r="D27" i="22" s="1"/>
  <c r="H26" i="24"/>
  <c r="G26" i="24"/>
  <c r="G26" i="22" s="1"/>
  <c r="F26" i="24"/>
  <c r="F26" i="22" s="1"/>
  <c r="E26" i="24"/>
  <c r="E26" i="22" s="1"/>
  <c r="D26" i="24"/>
  <c r="D26" i="22" s="1"/>
  <c r="H25" i="24"/>
  <c r="G25" i="24"/>
  <c r="G25" i="22" s="1"/>
  <c r="F25" i="24"/>
  <c r="F25" i="22" s="1"/>
  <c r="E25" i="24"/>
  <c r="E25" i="22" s="1"/>
  <c r="D25" i="24"/>
  <c r="D25" i="22" s="1"/>
  <c r="H24" i="24"/>
  <c r="G24" i="24"/>
  <c r="G24" i="22" s="1"/>
  <c r="F24" i="24"/>
  <c r="F24" i="22" s="1"/>
  <c r="E24" i="24"/>
  <c r="E24" i="22" s="1"/>
  <c r="D24" i="24"/>
  <c r="D24" i="22" s="1"/>
  <c r="H23" i="24"/>
  <c r="G23" i="24"/>
  <c r="G23" i="22" s="1"/>
  <c r="F23" i="24"/>
  <c r="F23" i="22" s="1"/>
  <c r="E23" i="24"/>
  <c r="E23" i="22" s="1"/>
  <c r="D23" i="24"/>
  <c r="D23" i="22" s="1"/>
  <c r="H22" i="24"/>
  <c r="G22" i="24"/>
  <c r="G22" i="22" s="1"/>
  <c r="F22" i="24"/>
  <c r="F22" i="22" s="1"/>
  <c r="E22" i="24"/>
  <c r="E22" i="22" s="1"/>
  <c r="D22" i="24"/>
  <c r="D22" i="22" s="1"/>
  <c r="H21" i="24"/>
  <c r="G21" i="24"/>
  <c r="G21" i="22" s="1"/>
  <c r="F21" i="24"/>
  <c r="F21" i="22" s="1"/>
  <c r="E21" i="24"/>
  <c r="E21" i="22" s="1"/>
  <c r="D21" i="24"/>
  <c r="D21" i="22" s="1"/>
  <c r="H20" i="24"/>
  <c r="G20" i="24"/>
  <c r="G20" i="22" s="1"/>
  <c r="F20" i="24"/>
  <c r="F20" i="22" s="1"/>
  <c r="E20" i="24"/>
  <c r="E20" i="22" s="1"/>
  <c r="D20" i="24"/>
  <c r="D20" i="22" s="1"/>
  <c r="H19" i="24"/>
  <c r="G19" i="24"/>
  <c r="G19" i="22" s="1"/>
  <c r="F19" i="24"/>
  <c r="F19" i="22" s="1"/>
  <c r="E19" i="24"/>
  <c r="E19" i="22" s="1"/>
  <c r="D19" i="24"/>
  <c r="D19" i="22" s="1"/>
  <c r="H18" i="24"/>
  <c r="G18" i="24"/>
  <c r="G18" i="22" s="1"/>
  <c r="F18" i="24"/>
  <c r="F18" i="22" s="1"/>
  <c r="E18" i="24"/>
  <c r="E18" i="22" s="1"/>
  <c r="D18" i="24"/>
  <c r="D18" i="22" s="1"/>
  <c r="H17" i="24"/>
  <c r="G17" i="24"/>
  <c r="G17" i="22" s="1"/>
  <c r="F17" i="24"/>
  <c r="F17" i="22" s="1"/>
  <c r="E17" i="24"/>
  <c r="E17" i="22" s="1"/>
  <c r="D17" i="24"/>
  <c r="D17" i="22" s="1"/>
  <c r="H16" i="24"/>
  <c r="G16" i="24"/>
  <c r="G16" i="22" s="1"/>
  <c r="F16" i="24"/>
  <c r="F16" i="22" s="1"/>
  <c r="E16" i="24"/>
  <c r="E16" i="22" s="1"/>
  <c r="D16" i="24"/>
  <c r="D16" i="22" s="1"/>
  <c r="H15" i="24"/>
  <c r="G15" i="24"/>
  <c r="G15" i="22" s="1"/>
  <c r="F15" i="24"/>
  <c r="F15" i="22" s="1"/>
  <c r="E15" i="24"/>
  <c r="E15" i="22" s="1"/>
  <c r="D15" i="24"/>
  <c r="D15" i="22" s="1"/>
  <c r="H14" i="24"/>
  <c r="G14" i="24"/>
  <c r="G14" i="22" s="1"/>
  <c r="F14" i="24"/>
  <c r="F14" i="22" s="1"/>
  <c r="E14" i="24"/>
  <c r="E14" i="22" s="1"/>
  <c r="D14" i="24"/>
  <c r="D14" i="22" s="1"/>
  <c r="H13" i="24"/>
  <c r="G13" i="24"/>
  <c r="G13" i="22" s="1"/>
  <c r="F13" i="24"/>
  <c r="F13" i="22" s="1"/>
  <c r="E13" i="24"/>
  <c r="E13" i="22" s="1"/>
  <c r="D13" i="24"/>
  <c r="D13" i="22" s="1"/>
  <c r="H12" i="24"/>
  <c r="G12" i="24"/>
  <c r="G12" i="22" s="1"/>
  <c r="F12" i="24"/>
  <c r="F12" i="22" s="1"/>
  <c r="E12" i="24"/>
  <c r="E12" i="22" s="1"/>
  <c r="D12" i="24"/>
  <c r="D12" i="22" s="1"/>
  <c r="H11" i="24"/>
  <c r="G11" i="24"/>
  <c r="G11" i="22" s="1"/>
  <c r="F11" i="24"/>
  <c r="F11" i="22" s="1"/>
  <c r="E11" i="24"/>
  <c r="E11" i="22" s="1"/>
  <c r="D11" i="24"/>
  <c r="D11" i="22" s="1"/>
  <c r="H10" i="24"/>
  <c r="G10" i="24"/>
  <c r="G10" i="22" s="1"/>
  <c r="F10" i="24"/>
  <c r="F10" i="22" s="1"/>
  <c r="E10" i="24"/>
  <c r="E10" i="22" s="1"/>
  <c r="D10" i="24"/>
  <c r="D10" i="22" s="1"/>
  <c r="H9" i="24"/>
  <c r="G9" i="24"/>
  <c r="G9" i="22" s="1"/>
  <c r="F9" i="24"/>
  <c r="F9" i="22" s="1"/>
  <c r="E9" i="24"/>
  <c r="E9" i="22" s="1"/>
  <c r="D9" i="24"/>
  <c r="D9" i="22" s="1"/>
  <c r="H8" i="24"/>
  <c r="G8" i="24"/>
  <c r="G8" i="22" s="1"/>
  <c r="F8" i="24"/>
  <c r="F8" i="22" s="1"/>
  <c r="E8" i="24"/>
  <c r="E8" i="22" s="1"/>
  <c r="D8" i="24"/>
  <c r="D8" i="22" s="1"/>
  <c r="H7" i="24"/>
  <c r="G7" i="24"/>
  <c r="G7" i="22" s="1"/>
  <c r="F7" i="24"/>
  <c r="F7" i="22" s="1"/>
  <c r="E7" i="24"/>
  <c r="E7" i="22" s="1"/>
  <c r="D7" i="24"/>
  <c r="D7" i="22" s="1"/>
  <c r="H6" i="24"/>
  <c r="G6" i="24"/>
  <c r="G6" i="22" s="1"/>
  <c r="F6" i="24"/>
  <c r="F6" i="22" s="1"/>
  <c r="E6" i="24"/>
  <c r="E6" i="22" s="1"/>
  <c r="D6" i="24"/>
  <c r="D6" i="22" s="1"/>
  <c r="H5" i="24"/>
  <c r="G5" i="24"/>
  <c r="G5" i="22" s="1"/>
  <c r="F5" i="24"/>
  <c r="F5" i="22" s="1"/>
  <c r="E5" i="24"/>
  <c r="E5" i="22" s="1"/>
  <c r="D5" i="24"/>
  <c r="D5" i="22" s="1"/>
  <c r="H4" i="24"/>
  <c r="G4" i="24"/>
  <c r="G4" i="22" s="1"/>
  <c r="F4" i="24"/>
  <c r="F4" i="22" s="1"/>
  <c r="E4" i="24"/>
  <c r="E4" i="22" s="1"/>
  <c r="D4" i="24"/>
  <c r="D4" i="22" s="1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4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H222" i="21"/>
  <c r="H221" i="21"/>
  <c r="H220" i="21"/>
  <c r="H213" i="21"/>
  <c r="H212" i="21"/>
  <c r="H211" i="21"/>
  <c r="H210" i="21"/>
  <c r="H209" i="21"/>
  <c r="H208" i="21"/>
  <c r="H207" i="21"/>
  <c r="H206" i="2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H190" i="21"/>
  <c r="H189" i="21"/>
  <c r="H188" i="21"/>
  <c r="H187" i="21"/>
  <c r="H186" i="21"/>
  <c r="H185" i="21"/>
  <c r="H184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249" i="20"/>
  <c r="G249" i="20"/>
  <c r="F249" i="20"/>
  <c r="E249" i="20"/>
  <c r="D249" i="20"/>
  <c r="H248" i="20"/>
  <c r="G248" i="20"/>
  <c r="F248" i="20"/>
  <c r="E248" i="20"/>
  <c r="D248" i="20"/>
  <c r="H247" i="20"/>
  <c r="G247" i="20"/>
  <c r="F247" i="20"/>
  <c r="E247" i="20"/>
  <c r="D247" i="20"/>
  <c r="H246" i="20"/>
  <c r="G246" i="20"/>
  <c r="F246" i="20"/>
  <c r="E246" i="20"/>
  <c r="D246" i="20"/>
  <c r="H245" i="20"/>
  <c r="G245" i="20"/>
  <c r="F245" i="20"/>
  <c r="E245" i="20"/>
  <c r="D245" i="20"/>
  <c r="H244" i="20"/>
  <c r="G244" i="20"/>
  <c r="F244" i="20"/>
  <c r="E244" i="20"/>
  <c r="D244" i="20"/>
  <c r="H243" i="20"/>
  <c r="G243" i="20"/>
  <c r="F243" i="20"/>
  <c r="E243" i="20"/>
  <c r="D243" i="20"/>
  <c r="H242" i="20"/>
  <c r="G242" i="20"/>
  <c r="F242" i="20"/>
  <c r="E242" i="20"/>
  <c r="D242" i="20"/>
  <c r="H241" i="20"/>
  <c r="G241" i="20"/>
  <c r="F241" i="20"/>
  <c r="E241" i="20"/>
  <c r="D241" i="20"/>
  <c r="H240" i="20"/>
  <c r="G240" i="20"/>
  <c r="F240" i="20"/>
  <c r="E240" i="20"/>
  <c r="D240" i="20"/>
  <c r="H239" i="20"/>
  <c r="G239" i="20"/>
  <c r="F239" i="20"/>
  <c r="E239" i="20"/>
  <c r="D239" i="20"/>
  <c r="H238" i="20"/>
  <c r="G238" i="20"/>
  <c r="F238" i="20"/>
  <c r="E238" i="20"/>
  <c r="D238" i="20"/>
  <c r="H237" i="20"/>
  <c r="G237" i="20"/>
  <c r="F237" i="20"/>
  <c r="E237" i="20"/>
  <c r="D237" i="20"/>
  <c r="H236" i="20"/>
  <c r="G236" i="20"/>
  <c r="F236" i="20"/>
  <c r="E236" i="20"/>
  <c r="D236" i="20"/>
  <c r="H235" i="20"/>
  <c r="G235" i="20"/>
  <c r="F235" i="20"/>
  <c r="E235" i="20"/>
  <c r="D235" i="20"/>
  <c r="H234" i="20"/>
  <c r="G234" i="20"/>
  <c r="F234" i="20"/>
  <c r="E234" i="20"/>
  <c r="D234" i="20"/>
  <c r="H233" i="20"/>
  <c r="G233" i="20"/>
  <c r="F233" i="20"/>
  <c r="E233" i="20"/>
  <c r="D233" i="20"/>
  <c r="H232" i="20"/>
  <c r="G232" i="20"/>
  <c r="F232" i="20"/>
  <c r="E232" i="20"/>
  <c r="D232" i="20"/>
  <c r="H231" i="20"/>
  <c r="G231" i="20"/>
  <c r="F231" i="20"/>
  <c r="E231" i="20"/>
  <c r="D231" i="20"/>
  <c r="H230" i="20"/>
  <c r="G230" i="20"/>
  <c r="F230" i="20"/>
  <c r="E230" i="20"/>
  <c r="D230" i="20"/>
  <c r="H229" i="20"/>
  <c r="G229" i="20"/>
  <c r="F229" i="20"/>
  <c r="E229" i="20"/>
  <c r="D229" i="20"/>
  <c r="H228" i="20"/>
  <c r="G228" i="20"/>
  <c r="F228" i="20"/>
  <c r="E228" i="20"/>
  <c r="D228" i="20"/>
  <c r="H227" i="20"/>
  <c r="G227" i="20"/>
  <c r="F227" i="20"/>
  <c r="E227" i="20"/>
  <c r="D227" i="20"/>
  <c r="H226" i="20"/>
  <c r="G226" i="20"/>
  <c r="F226" i="20"/>
  <c r="E226" i="20"/>
  <c r="D226" i="20"/>
  <c r="H225" i="20"/>
  <c r="G225" i="20"/>
  <c r="F225" i="20"/>
  <c r="E225" i="20"/>
  <c r="D225" i="20"/>
  <c r="H224" i="20"/>
  <c r="G224" i="20"/>
  <c r="F224" i="20"/>
  <c r="E224" i="20"/>
  <c r="D224" i="20"/>
  <c r="H223" i="20"/>
  <c r="G223" i="20"/>
  <c r="F223" i="20"/>
  <c r="E223" i="20"/>
  <c r="D223" i="20"/>
  <c r="H222" i="20"/>
  <c r="G222" i="20"/>
  <c r="F222" i="20"/>
  <c r="E222" i="20"/>
  <c r="D222" i="20"/>
  <c r="H221" i="20"/>
  <c r="G221" i="20"/>
  <c r="F221" i="20"/>
  <c r="E221" i="20"/>
  <c r="D221" i="20"/>
  <c r="H220" i="20"/>
  <c r="G220" i="20"/>
  <c r="F220" i="20"/>
  <c r="E220" i="20"/>
  <c r="D220" i="20"/>
  <c r="H213" i="20"/>
  <c r="G213" i="20"/>
  <c r="F213" i="20"/>
  <c r="E213" i="20"/>
  <c r="D213" i="20"/>
  <c r="H212" i="20"/>
  <c r="G212" i="20"/>
  <c r="F212" i="20"/>
  <c r="E212" i="20"/>
  <c r="D212" i="20"/>
  <c r="H211" i="20"/>
  <c r="G211" i="20"/>
  <c r="F211" i="20"/>
  <c r="E211" i="20"/>
  <c r="D211" i="20"/>
  <c r="H210" i="20"/>
  <c r="G210" i="20"/>
  <c r="F210" i="20"/>
  <c r="E210" i="20"/>
  <c r="D210" i="20"/>
  <c r="H209" i="20"/>
  <c r="G209" i="20"/>
  <c r="F209" i="20"/>
  <c r="E209" i="20"/>
  <c r="D209" i="20"/>
  <c r="H208" i="20"/>
  <c r="G208" i="20"/>
  <c r="F208" i="20"/>
  <c r="E208" i="20"/>
  <c r="D208" i="20"/>
  <c r="H207" i="20"/>
  <c r="G207" i="20"/>
  <c r="F207" i="20"/>
  <c r="E207" i="20"/>
  <c r="D207" i="20"/>
  <c r="H206" i="20"/>
  <c r="G206" i="20"/>
  <c r="F206" i="20"/>
  <c r="E206" i="20"/>
  <c r="D206" i="20"/>
  <c r="H205" i="20"/>
  <c r="G205" i="20"/>
  <c r="F205" i="20"/>
  <c r="E205" i="20"/>
  <c r="D205" i="20"/>
  <c r="H204" i="20"/>
  <c r="G204" i="20"/>
  <c r="F204" i="20"/>
  <c r="E204" i="20"/>
  <c r="D204" i="20"/>
  <c r="H203" i="20"/>
  <c r="G203" i="20"/>
  <c r="F203" i="20"/>
  <c r="E203" i="20"/>
  <c r="D203" i="20"/>
  <c r="H202" i="20"/>
  <c r="G202" i="20"/>
  <c r="F202" i="20"/>
  <c r="E202" i="20"/>
  <c r="D202" i="20"/>
  <c r="H201" i="20"/>
  <c r="G201" i="20"/>
  <c r="F201" i="20"/>
  <c r="E201" i="20"/>
  <c r="D201" i="20"/>
  <c r="H200" i="20"/>
  <c r="G200" i="20"/>
  <c r="F200" i="20"/>
  <c r="E200" i="20"/>
  <c r="D200" i="20"/>
  <c r="H199" i="20"/>
  <c r="G199" i="20"/>
  <c r="F199" i="20"/>
  <c r="E199" i="20"/>
  <c r="D199" i="20"/>
  <c r="H198" i="20"/>
  <c r="G198" i="20"/>
  <c r="F198" i="20"/>
  <c r="E198" i="20"/>
  <c r="D198" i="20"/>
  <c r="H197" i="20"/>
  <c r="G197" i="20"/>
  <c r="F197" i="20"/>
  <c r="E197" i="20"/>
  <c r="D197" i="20"/>
  <c r="H196" i="20"/>
  <c r="G196" i="20"/>
  <c r="F196" i="20"/>
  <c r="E196" i="20"/>
  <c r="D196" i="20"/>
  <c r="H195" i="20"/>
  <c r="G195" i="20"/>
  <c r="F195" i="20"/>
  <c r="E195" i="20"/>
  <c r="D195" i="20"/>
  <c r="H194" i="20"/>
  <c r="G194" i="20"/>
  <c r="F194" i="20"/>
  <c r="E194" i="20"/>
  <c r="D194" i="20"/>
  <c r="H193" i="20"/>
  <c r="G193" i="20"/>
  <c r="F193" i="20"/>
  <c r="E193" i="20"/>
  <c r="D193" i="20"/>
  <c r="H192" i="20"/>
  <c r="G192" i="20"/>
  <c r="F192" i="20"/>
  <c r="E192" i="20"/>
  <c r="D192" i="20"/>
  <c r="H191" i="20"/>
  <c r="G191" i="20"/>
  <c r="F191" i="20"/>
  <c r="E191" i="20"/>
  <c r="D191" i="20"/>
  <c r="H190" i="20"/>
  <c r="G190" i="20"/>
  <c r="F190" i="20"/>
  <c r="E190" i="20"/>
  <c r="D190" i="20"/>
  <c r="H189" i="20"/>
  <c r="G189" i="20"/>
  <c r="F189" i="20"/>
  <c r="E189" i="20"/>
  <c r="D189" i="20"/>
  <c r="H188" i="20"/>
  <c r="G188" i="20"/>
  <c r="F188" i="20"/>
  <c r="E188" i="20"/>
  <c r="D188" i="20"/>
  <c r="H187" i="20"/>
  <c r="G187" i="20"/>
  <c r="F187" i="20"/>
  <c r="E187" i="20"/>
  <c r="D187" i="20"/>
  <c r="H186" i="20"/>
  <c r="G186" i="20"/>
  <c r="F186" i="20"/>
  <c r="E186" i="20"/>
  <c r="D186" i="20"/>
  <c r="H185" i="20"/>
  <c r="G185" i="20"/>
  <c r="F185" i="20"/>
  <c r="E185" i="20"/>
  <c r="D185" i="20"/>
  <c r="H184" i="20"/>
  <c r="G184" i="20"/>
  <c r="F184" i="20"/>
  <c r="E184" i="20"/>
  <c r="D184" i="20"/>
  <c r="H177" i="20"/>
  <c r="G177" i="20"/>
  <c r="F177" i="20"/>
  <c r="E177" i="20"/>
  <c r="D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E171" i="20"/>
  <c r="D171" i="20"/>
  <c r="H170" i="20"/>
  <c r="G170" i="20"/>
  <c r="F170" i="20"/>
  <c r="E170" i="20"/>
  <c r="D170" i="20"/>
  <c r="H169" i="20"/>
  <c r="G169" i="20"/>
  <c r="F169" i="20"/>
  <c r="E169" i="20"/>
  <c r="D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H164" i="20"/>
  <c r="G164" i="20"/>
  <c r="F164" i="20"/>
  <c r="E164" i="20"/>
  <c r="D164" i="20"/>
  <c r="H163" i="20"/>
  <c r="G163" i="20"/>
  <c r="F163" i="20"/>
  <c r="E163" i="20"/>
  <c r="D163" i="20"/>
  <c r="H162" i="20"/>
  <c r="G162" i="20"/>
  <c r="F162" i="20"/>
  <c r="E162" i="20"/>
  <c r="D162" i="20"/>
  <c r="H161" i="20"/>
  <c r="G161" i="20"/>
  <c r="F161" i="20"/>
  <c r="E161" i="20"/>
  <c r="D161" i="20"/>
  <c r="H160" i="20"/>
  <c r="G160" i="20"/>
  <c r="F160" i="20"/>
  <c r="E160" i="20"/>
  <c r="D160" i="20"/>
  <c r="H159" i="20"/>
  <c r="G159" i="20"/>
  <c r="F159" i="20"/>
  <c r="E159" i="20"/>
  <c r="D159" i="20"/>
  <c r="H158" i="20"/>
  <c r="G158" i="20"/>
  <c r="F158" i="20"/>
  <c r="E158" i="20"/>
  <c r="D158" i="20"/>
  <c r="H157" i="20"/>
  <c r="G157" i="20"/>
  <c r="F157" i="20"/>
  <c r="E157" i="20"/>
  <c r="D157" i="20"/>
  <c r="H156" i="20"/>
  <c r="G156" i="20"/>
  <c r="F156" i="20"/>
  <c r="E156" i="20"/>
  <c r="D156" i="20"/>
  <c r="H155" i="20"/>
  <c r="G155" i="20"/>
  <c r="F155" i="20"/>
  <c r="E155" i="20"/>
  <c r="D155" i="20"/>
  <c r="H154" i="20"/>
  <c r="G154" i="20"/>
  <c r="F154" i="20"/>
  <c r="E154" i="20"/>
  <c r="D154" i="20"/>
  <c r="H153" i="20"/>
  <c r="G153" i="20"/>
  <c r="F153" i="20"/>
  <c r="E153" i="20"/>
  <c r="D153" i="20"/>
  <c r="H152" i="20"/>
  <c r="G152" i="20"/>
  <c r="F152" i="20"/>
  <c r="E152" i="20"/>
  <c r="D152" i="20"/>
  <c r="H151" i="20"/>
  <c r="G151" i="20"/>
  <c r="F151" i="20"/>
  <c r="E151" i="20"/>
  <c r="D151" i="20"/>
  <c r="H150" i="20"/>
  <c r="G150" i="20"/>
  <c r="F150" i="20"/>
  <c r="E150" i="20"/>
  <c r="D150" i="20"/>
  <c r="H149" i="20"/>
  <c r="G149" i="20"/>
  <c r="F149" i="20"/>
  <c r="E149" i="20"/>
  <c r="D149" i="20"/>
  <c r="H148" i="20"/>
  <c r="G148" i="20"/>
  <c r="F148" i="20"/>
  <c r="E148" i="20"/>
  <c r="D148" i="20"/>
  <c r="H141" i="20"/>
  <c r="G141" i="20"/>
  <c r="F141" i="20"/>
  <c r="E141" i="20"/>
  <c r="D141" i="20"/>
  <c r="H140" i="20"/>
  <c r="G140" i="20"/>
  <c r="F140" i="20"/>
  <c r="E140" i="20"/>
  <c r="D140" i="20"/>
  <c r="H139" i="20"/>
  <c r="G139" i="20"/>
  <c r="F139" i="20"/>
  <c r="E139" i="20"/>
  <c r="D139" i="20"/>
  <c r="H138" i="20"/>
  <c r="G138" i="20"/>
  <c r="F138" i="20"/>
  <c r="E138" i="20"/>
  <c r="D138" i="20"/>
  <c r="H137" i="20"/>
  <c r="G137" i="20"/>
  <c r="F137" i="20"/>
  <c r="E137" i="20"/>
  <c r="D137" i="20"/>
  <c r="H136" i="20"/>
  <c r="G136" i="20"/>
  <c r="F136" i="20"/>
  <c r="E136" i="20"/>
  <c r="D136" i="20"/>
  <c r="H135" i="20"/>
  <c r="G135" i="20"/>
  <c r="F135" i="20"/>
  <c r="E135" i="20"/>
  <c r="D135" i="20"/>
  <c r="H134" i="20"/>
  <c r="G134" i="20"/>
  <c r="F134" i="20"/>
  <c r="E134" i="20"/>
  <c r="D134" i="20"/>
  <c r="H133" i="20"/>
  <c r="G133" i="20"/>
  <c r="F133" i="20"/>
  <c r="E133" i="20"/>
  <c r="D133" i="20"/>
  <c r="H132" i="20"/>
  <c r="G132" i="20"/>
  <c r="F132" i="20"/>
  <c r="E132" i="20"/>
  <c r="D132" i="20"/>
  <c r="H131" i="20"/>
  <c r="G131" i="20"/>
  <c r="F131" i="20"/>
  <c r="E131" i="20"/>
  <c r="D131" i="20"/>
  <c r="H130" i="20"/>
  <c r="G130" i="20"/>
  <c r="F130" i="20"/>
  <c r="E130" i="20"/>
  <c r="D130" i="20"/>
  <c r="H129" i="20"/>
  <c r="G129" i="20"/>
  <c r="F129" i="20"/>
  <c r="E129" i="20"/>
  <c r="D129" i="20"/>
  <c r="H128" i="20"/>
  <c r="G128" i="20"/>
  <c r="F128" i="20"/>
  <c r="E128" i="20"/>
  <c r="D128" i="20"/>
  <c r="H127" i="20"/>
  <c r="G127" i="20"/>
  <c r="F127" i="20"/>
  <c r="E127" i="20"/>
  <c r="D127" i="20"/>
  <c r="H126" i="20"/>
  <c r="G126" i="20"/>
  <c r="F126" i="20"/>
  <c r="E126" i="20"/>
  <c r="D126" i="20"/>
  <c r="H125" i="20"/>
  <c r="G125" i="20"/>
  <c r="F125" i="20"/>
  <c r="E125" i="20"/>
  <c r="D125" i="20"/>
  <c r="H124" i="20"/>
  <c r="G124" i="20"/>
  <c r="F124" i="20"/>
  <c r="E124" i="20"/>
  <c r="D124" i="20"/>
  <c r="H123" i="20"/>
  <c r="G123" i="20"/>
  <c r="F123" i="20"/>
  <c r="E123" i="20"/>
  <c r="D123" i="20"/>
  <c r="H122" i="20"/>
  <c r="G122" i="20"/>
  <c r="F122" i="20"/>
  <c r="E122" i="20"/>
  <c r="D122" i="20"/>
  <c r="H121" i="20"/>
  <c r="G121" i="20"/>
  <c r="F121" i="20"/>
  <c r="E121" i="20"/>
  <c r="D121" i="20"/>
  <c r="H120" i="20"/>
  <c r="G120" i="20"/>
  <c r="F120" i="20"/>
  <c r="E120" i="20"/>
  <c r="D120" i="20"/>
  <c r="H119" i="20"/>
  <c r="G119" i="20"/>
  <c r="F119" i="20"/>
  <c r="E119" i="20"/>
  <c r="D119" i="20"/>
  <c r="H118" i="20"/>
  <c r="G118" i="20"/>
  <c r="F118" i="20"/>
  <c r="E118" i="20"/>
  <c r="D118" i="20"/>
  <c r="H117" i="20"/>
  <c r="G117" i="20"/>
  <c r="F117" i="20"/>
  <c r="E117" i="20"/>
  <c r="D117" i="20"/>
  <c r="H116" i="20"/>
  <c r="G116" i="20"/>
  <c r="F116" i="20"/>
  <c r="E116" i="20"/>
  <c r="D116" i="20"/>
  <c r="H115" i="20"/>
  <c r="G115" i="20"/>
  <c r="F115" i="20"/>
  <c r="E115" i="20"/>
  <c r="D115" i="20"/>
  <c r="H114" i="20"/>
  <c r="G114" i="20"/>
  <c r="F114" i="20"/>
  <c r="E114" i="20"/>
  <c r="D114" i="20"/>
  <c r="H113" i="20"/>
  <c r="G113" i="20"/>
  <c r="F113" i="20"/>
  <c r="E113" i="20"/>
  <c r="D113" i="20"/>
  <c r="H112" i="20"/>
  <c r="G112" i="20"/>
  <c r="F112" i="20"/>
  <c r="E112" i="20"/>
  <c r="D112" i="20"/>
  <c r="H105" i="20"/>
  <c r="G105" i="20"/>
  <c r="F105" i="20"/>
  <c r="E105" i="20"/>
  <c r="D105" i="20"/>
  <c r="H104" i="20"/>
  <c r="G104" i="20"/>
  <c r="F104" i="20"/>
  <c r="E104" i="20"/>
  <c r="D104" i="20"/>
  <c r="H103" i="20"/>
  <c r="G103" i="20"/>
  <c r="F103" i="20"/>
  <c r="E103" i="20"/>
  <c r="D103" i="20"/>
  <c r="H102" i="20"/>
  <c r="G102" i="20"/>
  <c r="F102" i="20"/>
  <c r="E102" i="20"/>
  <c r="D102" i="20"/>
  <c r="H101" i="20"/>
  <c r="G101" i="20"/>
  <c r="F101" i="20"/>
  <c r="E101" i="20"/>
  <c r="D101" i="20"/>
  <c r="H100" i="20"/>
  <c r="G100" i="20"/>
  <c r="F100" i="20"/>
  <c r="E100" i="20"/>
  <c r="D100" i="20"/>
  <c r="H99" i="20"/>
  <c r="G99" i="20"/>
  <c r="F99" i="20"/>
  <c r="E99" i="20"/>
  <c r="D99" i="20"/>
  <c r="H98" i="20"/>
  <c r="G98" i="20"/>
  <c r="F98" i="20"/>
  <c r="E98" i="20"/>
  <c r="D98" i="20"/>
  <c r="H97" i="20"/>
  <c r="G97" i="20"/>
  <c r="F97" i="20"/>
  <c r="E97" i="20"/>
  <c r="D97" i="20"/>
  <c r="H96" i="20"/>
  <c r="G96" i="20"/>
  <c r="F96" i="20"/>
  <c r="E96" i="20"/>
  <c r="D96" i="20"/>
  <c r="H95" i="20"/>
  <c r="G95" i="20"/>
  <c r="F95" i="20"/>
  <c r="E95" i="20"/>
  <c r="D95" i="20"/>
  <c r="H94" i="20"/>
  <c r="G94" i="20"/>
  <c r="F94" i="20"/>
  <c r="E94" i="20"/>
  <c r="D94" i="20"/>
  <c r="H93" i="20"/>
  <c r="G93" i="20"/>
  <c r="F93" i="20"/>
  <c r="E93" i="20"/>
  <c r="D93" i="20"/>
  <c r="H92" i="20"/>
  <c r="G92" i="20"/>
  <c r="F92" i="20"/>
  <c r="E92" i="20"/>
  <c r="D92" i="20"/>
  <c r="H91" i="20"/>
  <c r="G91" i="20"/>
  <c r="F91" i="20"/>
  <c r="E91" i="20"/>
  <c r="D91" i="20"/>
  <c r="H90" i="20"/>
  <c r="G90" i="20"/>
  <c r="F90" i="20"/>
  <c r="E90" i="20"/>
  <c r="D90" i="20"/>
  <c r="H89" i="20"/>
  <c r="G89" i="20"/>
  <c r="F89" i="20"/>
  <c r="E89" i="20"/>
  <c r="D89" i="20"/>
  <c r="H88" i="20"/>
  <c r="G88" i="20"/>
  <c r="F88" i="20"/>
  <c r="E88" i="20"/>
  <c r="D88" i="20"/>
  <c r="H87" i="20"/>
  <c r="G87" i="20"/>
  <c r="F87" i="20"/>
  <c r="E87" i="20"/>
  <c r="D87" i="20"/>
  <c r="H86" i="20"/>
  <c r="G86" i="20"/>
  <c r="F86" i="20"/>
  <c r="E86" i="20"/>
  <c r="D86" i="20"/>
  <c r="H85" i="20"/>
  <c r="G85" i="20"/>
  <c r="F85" i="20"/>
  <c r="E85" i="20"/>
  <c r="D85" i="20"/>
  <c r="H84" i="20"/>
  <c r="G84" i="20"/>
  <c r="F84" i="20"/>
  <c r="E84" i="20"/>
  <c r="D84" i="20"/>
  <c r="H83" i="20"/>
  <c r="G83" i="20"/>
  <c r="F83" i="20"/>
  <c r="E83" i="20"/>
  <c r="D83" i="20"/>
  <c r="H82" i="20"/>
  <c r="G82" i="20"/>
  <c r="F82" i="20"/>
  <c r="E82" i="20"/>
  <c r="D82" i="20"/>
  <c r="H81" i="20"/>
  <c r="G81" i="20"/>
  <c r="F81" i="20"/>
  <c r="E81" i="20"/>
  <c r="D81" i="20"/>
  <c r="H80" i="20"/>
  <c r="G80" i="20"/>
  <c r="F80" i="20"/>
  <c r="E80" i="20"/>
  <c r="D80" i="20"/>
  <c r="H79" i="20"/>
  <c r="G79" i="20"/>
  <c r="F79" i="20"/>
  <c r="E79" i="20"/>
  <c r="D79" i="20"/>
  <c r="H78" i="20"/>
  <c r="G78" i="20"/>
  <c r="F78" i="20"/>
  <c r="E78" i="20"/>
  <c r="D78" i="20"/>
  <c r="H77" i="20"/>
  <c r="G77" i="20"/>
  <c r="F77" i="20"/>
  <c r="E77" i="20"/>
  <c r="D77" i="20"/>
  <c r="H76" i="20"/>
  <c r="G76" i="20"/>
  <c r="F76" i="20"/>
  <c r="E76" i="20"/>
  <c r="D76" i="20"/>
  <c r="H69" i="20"/>
  <c r="G69" i="20"/>
  <c r="F69" i="20"/>
  <c r="E69" i="20"/>
  <c r="D69" i="20"/>
  <c r="H68" i="20"/>
  <c r="G68" i="20"/>
  <c r="F68" i="20"/>
  <c r="E68" i="20"/>
  <c r="D68" i="20"/>
  <c r="H67" i="20"/>
  <c r="G67" i="20"/>
  <c r="F67" i="20"/>
  <c r="E67" i="20"/>
  <c r="D67" i="20"/>
  <c r="H66" i="20"/>
  <c r="G66" i="20"/>
  <c r="F66" i="20"/>
  <c r="E66" i="20"/>
  <c r="D66" i="20"/>
  <c r="H65" i="20"/>
  <c r="G65" i="20"/>
  <c r="F65" i="20"/>
  <c r="E65" i="20"/>
  <c r="D65" i="20"/>
  <c r="H64" i="20"/>
  <c r="G64" i="20"/>
  <c r="F64" i="20"/>
  <c r="E64" i="20"/>
  <c r="D64" i="20"/>
  <c r="H63" i="20"/>
  <c r="G63" i="20"/>
  <c r="F63" i="20"/>
  <c r="E63" i="20"/>
  <c r="D63" i="20"/>
  <c r="H62" i="20"/>
  <c r="G62" i="20"/>
  <c r="F62" i="20"/>
  <c r="E62" i="20"/>
  <c r="D62" i="20"/>
  <c r="H61" i="20"/>
  <c r="G61" i="20"/>
  <c r="F61" i="20"/>
  <c r="E61" i="20"/>
  <c r="D61" i="20"/>
  <c r="H60" i="20"/>
  <c r="G60" i="20"/>
  <c r="F60" i="20"/>
  <c r="E60" i="20"/>
  <c r="D60" i="20"/>
  <c r="H59" i="20"/>
  <c r="G59" i="20"/>
  <c r="F59" i="20"/>
  <c r="E59" i="20"/>
  <c r="D59" i="20"/>
  <c r="H58" i="20"/>
  <c r="G58" i="20"/>
  <c r="F58" i="20"/>
  <c r="E58" i="20"/>
  <c r="D58" i="20"/>
  <c r="H57" i="20"/>
  <c r="G57" i="20"/>
  <c r="F57" i="20"/>
  <c r="E57" i="20"/>
  <c r="D57" i="20"/>
  <c r="H56" i="20"/>
  <c r="G56" i="20"/>
  <c r="F56" i="20"/>
  <c r="E56" i="20"/>
  <c r="D56" i="20"/>
  <c r="H55" i="20"/>
  <c r="G55" i="20"/>
  <c r="F55" i="20"/>
  <c r="E55" i="20"/>
  <c r="D55" i="20"/>
  <c r="H54" i="20"/>
  <c r="G54" i="20"/>
  <c r="F54" i="20"/>
  <c r="E54" i="20"/>
  <c r="D54" i="20"/>
  <c r="H53" i="20"/>
  <c r="G53" i="20"/>
  <c r="F53" i="20"/>
  <c r="E53" i="20"/>
  <c r="D53" i="20"/>
  <c r="H52" i="20"/>
  <c r="G52" i="20"/>
  <c r="F52" i="20"/>
  <c r="E52" i="20"/>
  <c r="D52" i="20"/>
  <c r="H51" i="20"/>
  <c r="G51" i="20"/>
  <c r="F51" i="20"/>
  <c r="E51" i="20"/>
  <c r="D51" i="20"/>
  <c r="H50" i="20"/>
  <c r="G50" i="20"/>
  <c r="F50" i="20"/>
  <c r="E50" i="20"/>
  <c r="D50" i="20"/>
  <c r="H49" i="20"/>
  <c r="G49" i="20"/>
  <c r="F49" i="20"/>
  <c r="E49" i="20"/>
  <c r="D49" i="20"/>
  <c r="H48" i="20"/>
  <c r="G48" i="20"/>
  <c r="F48" i="20"/>
  <c r="E48" i="20"/>
  <c r="D48" i="20"/>
  <c r="H47" i="20"/>
  <c r="G47" i="20"/>
  <c r="F47" i="20"/>
  <c r="E47" i="20"/>
  <c r="D47" i="20"/>
  <c r="H46" i="20"/>
  <c r="G46" i="20"/>
  <c r="F46" i="20"/>
  <c r="E46" i="20"/>
  <c r="D46" i="20"/>
  <c r="H45" i="20"/>
  <c r="G45" i="20"/>
  <c r="F45" i="20"/>
  <c r="E45" i="20"/>
  <c r="D45" i="20"/>
  <c r="H44" i="20"/>
  <c r="G44" i="20"/>
  <c r="F44" i="20"/>
  <c r="E44" i="20"/>
  <c r="D44" i="20"/>
  <c r="H43" i="20"/>
  <c r="G43" i="20"/>
  <c r="F43" i="20"/>
  <c r="E43" i="20"/>
  <c r="D43" i="20"/>
  <c r="H42" i="20"/>
  <c r="G42" i="20"/>
  <c r="F42" i="20"/>
  <c r="E42" i="20"/>
  <c r="D42" i="20"/>
  <c r="H41" i="20"/>
  <c r="G41" i="20"/>
  <c r="F41" i="20"/>
  <c r="E41" i="20"/>
  <c r="D41" i="20"/>
  <c r="H40" i="20"/>
  <c r="G40" i="20"/>
  <c r="F40" i="20"/>
  <c r="E40" i="20"/>
  <c r="D40" i="20"/>
  <c r="H33" i="20"/>
  <c r="G33" i="20"/>
  <c r="F33" i="20"/>
  <c r="E33" i="20"/>
  <c r="D33" i="20"/>
  <c r="H32" i="20"/>
  <c r="G32" i="20"/>
  <c r="F32" i="20"/>
  <c r="E32" i="20"/>
  <c r="D32" i="20"/>
  <c r="H31" i="20"/>
  <c r="G31" i="20"/>
  <c r="F31" i="20"/>
  <c r="E31" i="20"/>
  <c r="D31" i="20"/>
  <c r="H30" i="20"/>
  <c r="G30" i="20"/>
  <c r="F30" i="20"/>
  <c r="E30" i="20"/>
  <c r="D30" i="20"/>
  <c r="H29" i="20"/>
  <c r="G29" i="20"/>
  <c r="F29" i="20"/>
  <c r="E29" i="20"/>
  <c r="D29" i="20"/>
  <c r="H28" i="20"/>
  <c r="G28" i="20"/>
  <c r="F28" i="20"/>
  <c r="E28" i="20"/>
  <c r="D28" i="20"/>
  <c r="H27" i="20"/>
  <c r="G27" i="20"/>
  <c r="F27" i="20"/>
  <c r="E27" i="20"/>
  <c r="D27" i="20"/>
  <c r="H26" i="20"/>
  <c r="G26" i="20"/>
  <c r="F26" i="20"/>
  <c r="E26" i="20"/>
  <c r="D26" i="20"/>
  <c r="H25" i="20"/>
  <c r="G25" i="20"/>
  <c r="F25" i="20"/>
  <c r="E25" i="20"/>
  <c r="D25" i="20"/>
  <c r="H24" i="20"/>
  <c r="G24" i="20"/>
  <c r="F24" i="20"/>
  <c r="E24" i="20"/>
  <c r="D24" i="20"/>
  <c r="H23" i="20"/>
  <c r="G23" i="20"/>
  <c r="F23" i="20"/>
  <c r="E23" i="20"/>
  <c r="D23" i="20"/>
  <c r="H22" i="20"/>
  <c r="G22" i="20"/>
  <c r="F22" i="20"/>
  <c r="E22" i="20"/>
  <c r="D22" i="20"/>
  <c r="H21" i="20"/>
  <c r="G21" i="20"/>
  <c r="F21" i="20"/>
  <c r="E21" i="20"/>
  <c r="D21" i="20"/>
  <c r="H20" i="20"/>
  <c r="G20" i="20"/>
  <c r="F20" i="20"/>
  <c r="E20" i="20"/>
  <c r="D20" i="20"/>
  <c r="H19" i="20"/>
  <c r="G19" i="20"/>
  <c r="F19" i="20"/>
  <c r="E19" i="20"/>
  <c r="D19" i="20"/>
  <c r="H18" i="20"/>
  <c r="G18" i="20"/>
  <c r="F18" i="20"/>
  <c r="E18" i="20"/>
  <c r="D18" i="20"/>
  <c r="H17" i="20"/>
  <c r="G17" i="20"/>
  <c r="F17" i="20"/>
  <c r="E17" i="20"/>
  <c r="D17" i="20"/>
  <c r="H16" i="20"/>
  <c r="G16" i="20"/>
  <c r="F16" i="20"/>
  <c r="E16" i="20"/>
  <c r="D16" i="20"/>
  <c r="H15" i="20"/>
  <c r="G15" i="20"/>
  <c r="F15" i="20"/>
  <c r="E15" i="20"/>
  <c r="D15" i="20"/>
  <c r="H14" i="20"/>
  <c r="G14" i="20"/>
  <c r="F14" i="20"/>
  <c r="E14" i="20"/>
  <c r="D14" i="20"/>
  <c r="H13" i="20"/>
  <c r="G13" i="20"/>
  <c r="F13" i="20"/>
  <c r="E13" i="20"/>
  <c r="D13" i="20"/>
  <c r="H12" i="20"/>
  <c r="G12" i="20"/>
  <c r="F12" i="20"/>
  <c r="E12" i="20"/>
  <c r="D12" i="20"/>
  <c r="H11" i="20"/>
  <c r="G11" i="20"/>
  <c r="F11" i="20"/>
  <c r="E11" i="20"/>
  <c r="D11" i="20"/>
  <c r="H10" i="20"/>
  <c r="G10" i="20"/>
  <c r="F10" i="20"/>
  <c r="E10" i="20"/>
  <c r="D10" i="20"/>
  <c r="H9" i="20"/>
  <c r="G9" i="20"/>
  <c r="F9" i="20"/>
  <c r="E9" i="20"/>
  <c r="D9" i="20"/>
  <c r="H8" i="20"/>
  <c r="G8" i="20"/>
  <c r="F8" i="20"/>
  <c r="E8" i="20"/>
  <c r="D8" i="20"/>
  <c r="H7" i="20"/>
  <c r="G7" i="20"/>
  <c r="F7" i="20"/>
  <c r="E7" i="20"/>
  <c r="D7" i="20"/>
  <c r="H6" i="20"/>
  <c r="G6" i="20"/>
  <c r="F6" i="20"/>
  <c r="E6" i="20"/>
  <c r="D6" i="20"/>
  <c r="H5" i="20"/>
  <c r="G5" i="20"/>
  <c r="F5" i="20"/>
  <c r="E5" i="20"/>
  <c r="D5" i="20"/>
  <c r="H4" i="20"/>
  <c r="G4" i="20"/>
  <c r="F4" i="20"/>
  <c r="E4" i="20"/>
  <c r="D4" i="20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L169" i="21" l="1" a="1"/>
  <c r="L169" i="21" s="1"/>
  <c r="L224" i="21" a="1"/>
  <c r="L224" i="21" s="1"/>
  <c r="L242" i="21"/>
  <c r="L242" i="35"/>
  <c r="L243" i="21"/>
  <c r="L243" i="35"/>
  <c r="L229" i="35"/>
  <c r="L229" i="21"/>
  <c r="K243" i="35"/>
  <c r="K242" i="35"/>
  <c r="N249" i="35"/>
  <c r="O249" i="35"/>
  <c r="K237" i="35"/>
  <c r="N248" i="35"/>
  <c r="O248" i="35"/>
  <c r="O247" i="35"/>
  <c r="N247" i="35"/>
  <c r="O246" i="35"/>
  <c r="N246" i="35"/>
  <c r="T237" i="35"/>
  <c r="T225" i="35"/>
  <c r="R225" i="35"/>
  <c r="R237" i="35"/>
  <c r="N245" i="35"/>
  <c r="P225" i="35"/>
  <c r="K225" i="35"/>
  <c r="O245" i="35"/>
  <c r="P237" i="35"/>
  <c r="O244" i="35"/>
  <c r="N244" i="35"/>
  <c r="N243" i="35"/>
  <c r="O243" i="35"/>
  <c r="O242" i="35"/>
  <c r="N242" i="35"/>
  <c r="N241" i="35"/>
  <c r="O241" i="35"/>
  <c r="V224" i="35"/>
  <c r="V236" i="35"/>
  <c r="T224" i="35"/>
  <c r="T236" i="35"/>
  <c r="R224" i="35"/>
  <c r="R236" i="35"/>
  <c r="K236" i="35"/>
  <c r="O240" i="35"/>
  <c r="P224" i="35"/>
  <c r="P236" i="35"/>
  <c r="N240" i="35"/>
  <c r="K224" i="35"/>
  <c r="O239" i="35"/>
  <c r="N239" i="35"/>
  <c r="O238" i="35"/>
  <c r="N238" i="35"/>
  <c r="O237" i="35"/>
  <c r="N237" i="35"/>
  <c r="O236" i="35"/>
  <c r="N236" i="35"/>
  <c r="V235" i="35"/>
  <c r="V223" i="35"/>
  <c r="T223" i="35"/>
  <c r="T235" i="35"/>
  <c r="R235" i="35"/>
  <c r="R223" i="35"/>
  <c r="K235" i="35"/>
  <c r="N235" i="35"/>
  <c r="P235" i="35"/>
  <c r="K223" i="35"/>
  <c r="P223" i="35"/>
  <c r="O235" i="35"/>
  <c r="O234" i="35"/>
  <c r="N234" i="35"/>
  <c r="O233" i="35"/>
  <c r="N233" i="35"/>
  <c r="O232" i="35"/>
  <c r="N232" i="35"/>
  <c r="N231" i="35"/>
  <c r="O231" i="35"/>
  <c r="V222" i="35"/>
  <c r="V234" i="35"/>
  <c r="T222" i="35"/>
  <c r="T234" i="35"/>
  <c r="R234" i="35"/>
  <c r="R222" i="35"/>
  <c r="N230" i="35"/>
  <c r="K234" i="35"/>
  <c r="K222" i="35"/>
  <c r="O230" i="35"/>
  <c r="P222" i="35"/>
  <c r="P234" i="35"/>
  <c r="O229" i="35"/>
  <c r="N229" i="35"/>
  <c r="O228" i="35"/>
  <c r="N228" i="35"/>
  <c r="O227" i="35"/>
  <c r="N227" i="35"/>
  <c r="N226" i="35"/>
  <c r="O226" i="35"/>
  <c r="V233" i="35"/>
  <c r="V221" i="35"/>
  <c r="T233" i="35"/>
  <c r="T221" i="35"/>
  <c r="R221" i="35"/>
  <c r="R233" i="35"/>
  <c r="K233" i="35"/>
  <c r="K221" i="35"/>
  <c r="O225" i="35"/>
  <c r="P221" i="35"/>
  <c r="N225" i="35"/>
  <c r="P233" i="35"/>
  <c r="W224" i="35"/>
  <c r="W236" i="35"/>
  <c r="U224" i="35"/>
  <c r="U236" i="35"/>
  <c r="S236" i="35"/>
  <c r="S224" i="35"/>
  <c r="Q224" i="35"/>
  <c r="N224" i="35"/>
  <c r="L236" i="35"/>
  <c r="O224" i="35"/>
  <c r="Q236" i="35"/>
  <c r="L224" i="35"/>
  <c r="W235" i="35"/>
  <c r="W223" i="35"/>
  <c r="U223" i="35"/>
  <c r="U235" i="35"/>
  <c r="S223" i="35"/>
  <c r="S235" i="35"/>
  <c r="Q223" i="35"/>
  <c r="Q235" i="35"/>
  <c r="L223" i="35"/>
  <c r="O223" i="35"/>
  <c r="L235" i="35"/>
  <c r="N223" i="35"/>
  <c r="W222" i="35"/>
  <c r="W234" i="35"/>
  <c r="U222" i="35"/>
  <c r="U234" i="35"/>
  <c r="S222" i="35"/>
  <c r="S234" i="35"/>
  <c r="Q234" i="35"/>
  <c r="Q222" i="35"/>
  <c r="L222" i="35"/>
  <c r="L234" i="35"/>
  <c r="O222" i="35"/>
  <c r="N222" i="35"/>
  <c r="W221" i="35"/>
  <c r="W233" i="35"/>
  <c r="U233" i="35"/>
  <c r="U221" i="35"/>
  <c r="S233" i="35"/>
  <c r="S221" i="35"/>
  <c r="O221" i="35"/>
  <c r="L233" i="35"/>
  <c r="Q221" i="35"/>
  <c r="N221" i="35"/>
  <c r="L221" i="35"/>
  <c r="Q233" i="35"/>
  <c r="V220" i="35"/>
  <c r="W232" i="35"/>
  <c r="W220" i="35"/>
  <c r="V232" i="35"/>
  <c r="T220" i="35"/>
  <c r="T232" i="35"/>
  <c r="U220" i="35"/>
  <c r="U232" i="35"/>
  <c r="S220" i="35"/>
  <c r="R220" i="35"/>
  <c r="S232" i="35"/>
  <c r="R232" i="35"/>
  <c r="L232" i="35"/>
  <c r="L220" i="35"/>
  <c r="P220" i="35"/>
  <c r="K220" i="35"/>
  <c r="P232" i="35"/>
  <c r="Q220" i="35"/>
  <c r="Q232" i="35"/>
  <c r="K232" i="35"/>
  <c r="N220" i="35"/>
  <c r="O220" i="35"/>
  <c r="O250" i="35" s="1"/>
  <c r="N213" i="35"/>
  <c r="O213" i="35"/>
  <c r="N212" i="35"/>
  <c r="O212" i="35"/>
  <c r="N211" i="35"/>
  <c r="O211" i="35"/>
  <c r="N210" i="35"/>
  <c r="O210" i="35"/>
  <c r="V189" i="35"/>
  <c r="V201" i="35"/>
  <c r="T189" i="35"/>
  <c r="T201" i="35"/>
  <c r="R201" i="35"/>
  <c r="R189" i="35"/>
  <c r="K201" i="35"/>
  <c r="K189" i="35"/>
  <c r="O209" i="35"/>
  <c r="N209" i="35"/>
  <c r="P201" i="35"/>
  <c r="P189" i="35"/>
  <c r="O208" i="35"/>
  <c r="N208" i="35"/>
  <c r="O207" i="35"/>
  <c r="N207" i="35"/>
  <c r="O206" i="35"/>
  <c r="N206" i="35"/>
  <c r="N205" i="35"/>
  <c r="O205" i="35"/>
  <c r="V188" i="35"/>
  <c r="V200" i="35"/>
  <c r="T200" i="35"/>
  <c r="T188" i="35"/>
  <c r="R188" i="35"/>
  <c r="R200" i="35"/>
  <c r="K188" i="35"/>
  <c r="N204" i="35"/>
  <c r="O204" i="35"/>
  <c r="P188" i="35"/>
  <c r="P200" i="35"/>
  <c r="K200" i="35"/>
  <c r="N203" i="35"/>
  <c r="O203" i="35"/>
  <c r="O202" i="35"/>
  <c r="N202" i="35"/>
  <c r="O201" i="35"/>
  <c r="N201" i="35"/>
  <c r="N200" i="35"/>
  <c r="O200" i="35"/>
  <c r="V199" i="35"/>
  <c r="V187" i="35"/>
  <c r="T187" i="35"/>
  <c r="T199" i="35"/>
  <c r="R199" i="35"/>
  <c r="R187" i="35"/>
  <c r="P187" i="35"/>
  <c r="K199" i="35"/>
  <c r="O199" i="35"/>
  <c r="P199" i="35"/>
  <c r="N199" i="35"/>
  <c r="K187" i="35"/>
  <c r="N198" i="35"/>
  <c r="O198" i="35"/>
  <c r="O197" i="35"/>
  <c r="N197" i="35"/>
  <c r="N196" i="35"/>
  <c r="O196" i="35"/>
  <c r="O195" i="35"/>
  <c r="N195" i="35"/>
  <c r="V198" i="35"/>
  <c r="V186" i="35"/>
  <c r="T186" i="35"/>
  <c r="T198" i="35"/>
  <c r="R186" i="35"/>
  <c r="R198" i="35"/>
  <c r="N194" i="35"/>
  <c r="O194" i="35"/>
  <c r="K198" i="35"/>
  <c r="P186" i="35"/>
  <c r="P198" i="35"/>
  <c r="K186" i="35"/>
  <c r="O193" i="35"/>
  <c r="N193" i="35"/>
  <c r="N192" i="35"/>
  <c r="O192" i="35"/>
  <c r="N191" i="35"/>
  <c r="O191" i="35"/>
  <c r="N190" i="35"/>
  <c r="O190" i="35"/>
  <c r="V197" i="35"/>
  <c r="V185" i="35"/>
  <c r="T197" i="35"/>
  <c r="T185" i="35"/>
  <c r="R185" i="35"/>
  <c r="R197" i="35"/>
  <c r="P185" i="35"/>
  <c r="O189" i="35"/>
  <c r="N189" i="35"/>
  <c r="K197" i="35"/>
  <c r="K185" i="35"/>
  <c r="P197" i="35"/>
  <c r="W200" i="35"/>
  <c r="W188" i="35"/>
  <c r="U200" i="35"/>
  <c r="U188" i="35"/>
  <c r="S188" i="35"/>
  <c r="S200" i="35"/>
  <c r="Q188" i="35"/>
  <c r="L188" i="35"/>
  <c r="Q200" i="35"/>
  <c r="N188" i="35"/>
  <c r="L200" i="35"/>
  <c r="O188" i="35"/>
  <c r="W199" i="35"/>
  <c r="W187" i="35"/>
  <c r="U187" i="35"/>
  <c r="U199" i="35"/>
  <c r="S199" i="35"/>
  <c r="S187" i="35"/>
  <c r="L187" i="35"/>
  <c r="N187" i="35"/>
  <c r="L199" i="35"/>
  <c r="Q199" i="35"/>
  <c r="Q187" i="35"/>
  <c r="O187" i="35"/>
  <c r="W198" i="35"/>
  <c r="W186" i="35"/>
  <c r="U186" i="35"/>
  <c r="U198" i="35"/>
  <c r="S186" i="35"/>
  <c r="S198" i="35"/>
  <c r="Q198" i="35"/>
  <c r="O186" i="35"/>
  <c r="Q186" i="35"/>
  <c r="L198" i="35"/>
  <c r="L186" i="35"/>
  <c r="N186" i="35"/>
  <c r="W197" i="35"/>
  <c r="W185" i="35"/>
  <c r="U185" i="35"/>
  <c r="U197" i="35"/>
  <c r="S185" i="35"/>
  <c r="S197" i="35"/>
  <c r="Q185" i="35"/>
  <c r="N185" i="35"/>
  <c r="O185" i="35"/>
  <c r="Q197" i="35"/>
  <c r="L197" i="35"/>
  <c r="L185" i="35"/>
  <c r="V196" i="35"/>
  <c r="W196" i="35"/>
  <c r="V184" i="35"/>
  <c r="W184" i="35"/>
  <c r="T196" i="35"/>
  <c r="U184" i="35"/>
  <c r="U196" i="35"/>
  <c r="T184" i="35"/>
  <c r="R196" i="35"/>
  <c r="S184" i="35"/>
  <c r="R184" i="35"/>
  <c r="S196" i="35"/>
  <c r="L196" i="35"/>
  <c r="K184" i="35"/>
  <c r="O184" i="35"/>
  <c r="O214" i="35" s="1"/>
  <c r="P196" i="35"/>
  <c r="Q184" i="35"/>
  <c r="L184" i="35"/>
  <c r="L192" i="35" s="1" a="1"/>
  <c r="L192" i="35" s="1"/>
  <c r="P184" i="35"/>
  <c r="K196" i="35"/>
  <c r="Q196" i="35"/>
  <c r="N184" i="35"/>
  <c r="O177" i="35"/>
  <c r="N177" i="35"/>
  <c r="N176" i="35"/>
  <c r="O176" i="35"/>
  <c r="N175" i="35"/>
  <c r="O175" i="35"/>
  <c r="N174" i="35"/>
  <c r="O174" i="35"/>
  <c r="V165" i="35"/>
  <c r="V153" i="35"/>
  <c r="T153" i="35"/>
  <c r="T165" i="35"/>
  <c r="R153" i="35"/>
  <c r="R165" i="35"/>
  <c r="N173" i="35"/>
  <c r="K153" i="35"/>
  <c r="P153" i="35"/>
  <c r="P165" i="35"/>
  <c r="O173" i="35"/>
  <c r="K165" i="35"/>
  <c r="O172" i="35"/>
  <c r="N172" i="35"/>
  <c r="O171" i="35"/>
  <c r="N171" i="35"/>
  <c r="N170" i="35"/>
  <c r="O170" i="35"/>
  <c r="K152" i="35"/>
  <c r="O169" i="35"/>
  <c r="N169" i="35"/>
  <c r="V152" i="35"/>
  <c r="V164" i="35"/>
  <c r="T164" i="35"/>
  <c r="T152" i="35"/>
  <c r="R164" i="35"/>
  <c r="R152" i="35"/>
  <c r="N168" i="35"/>
  <c r="O168" i="35"/>
  <c r="P164" i="35"/>
  <c r="P152" i="35"/>
  <c r="K164" i="35"/>
  <c r="N167" i="35"/>
  <c r="O167" i="35"/>
  <c r="N166" i="35"/>
  <c r="O166" i="35"/>
  <c r="O165" i="35"/>
  <c r="N165" i="35"/>
  <c r="N164" i="35"/>
  <c r="O164" i="35"/>
  <c r="V163" i="35"/>
  <c r="V151" i="35"/>
  <c r="T163" i="35"/>
  <c r="T151" i="35"/>
  <c r="R151" i="35"/>
  <c r="R163" i="35"/>
  <c r="P163" i="35"/>
  <c r="K151" i="35"/>
  <c r="P151" i="35"/>
  <c r="K163" i="35"/>
  <c r="O163" i="35"/>
  <c r="N163" i="35"/>
  <c r="N162" i="35"/>
  <c r="O162" i="35"/>
  <c r="N161" i="35"/>
  <c r="O161" i="35"/>
  <c r="N160" i="35"/>
  <c r="O160" i="35"/>
  <c r="O159" i="35"/>
  <c r="N159" i="35"/>
  <c r="V150" i="35"/>
  <c r="V162" i="35"/>
  <c r="T150" i="35"/>
  <c r="T162" i="35"/>
  <c r="R162" i="35"/>
  <c r="R150" i="35"/>
  <c r="P162" i="35"/>
  <c r="O158" i="35"/>
  <c r="K150" i="35"/>
  <c r="K162" i="35"/>
  <c r="P150" i="35"/>
  <c r="N158" i="35"/>
  <c r="N157" i="35"/>
  <c r="O157" i="35"/>
  <c r="O156" i="35"/>
  <c r="N156" i="35"/>
  <c r="N155" i="35"/>
  <c r="O155" i="35"/>
  <c r="O154" i="35"/>
  <c r="N154" i="35"/>
  <c r="V149" i="35"/>
  <c r="V161" i="35"/>
  <c r="T149" i="35"/>
  <c r="T161" i="35"/>
  <c r="R161" i="35"/>
  <c r="R149" i="35"/>
  <c r="N153" i="35"/>
  <c r="O153" i="35"/>
  <c r="K161" i="35"/>
  <c r="P161" i="35"/>
  <c r="P149" i="35"/>
  <c r="K149" i="35"/>
  <c r="W164" i="35"/>
  <c r="W152" i="35"/>
  <c r="U152" i="35"/>
  <c r="U164" i="35"/>
  <c r="S164" i="35"/>
  <c r="S152" i="35"/>
  <c r="L164" i="35"/>
  <c r="Q164" i="35"/>
  <c r="O152" i="35"/>
  <c r="L152" i="35"/>
  <c r="Q152" i="35"/>
  <c r="N152" i="35"/>
  <c r="W151" i="35"/>
  <c r="W163" i="35"/>
  <c r="U151" i="35"/>
  <c r="U163" i="35"/>
  <c r="S163" i="35"/>
  <c r="S151" i="35"/>
  <c r="L151" i="35"/>
  <c r="N151" i="35"/>
  <c r="L163" i="35"/>
  <c r="Q151" i="35"/>
  <c r="O151" i="35"/>
  <c r="Q163" i="35"/>
  <c r="W162" i="35"/>
  <c r="W150" i="35"/>
  <c r="U150" i="35"/>
  <c r="U162" i="35"/>
  <c r="S162" i="35"/>
  <c r="S150" i="35"/>
  <c r="L150" i="35"/>
  <c r="Q162" i="35"/>
  <c r="Q150" i="35"/>
  <c r="N150" i="35"/>
  <c r="O150" i="35"/>
  <c r="L162" i="35"/>
  <c r="W161" i="35"/>
  <c r="W149" i="35"/>
  <c r="U149" i="35"/>
  <c r="U161" i="35"/>
  <c r="S149" i="35"/>
  <c r="S161" i="35"/>
  <c r="L149" i="35"/>
  <c r="Q161" i="35"/>
  <c r="O149" i="35"/>
  <c r="N149" i="35"/>
  <c r="L161" i="35"/>
  <c r="Q149" i="35"/>
  <c r="W160" i="35"/>
  <c r="W148" i="35"/>
  <c r="V148" i="35"/>
  <c r="V160" i="35"/>
  <c r="U148" i="35"/>
  <c r="T160" i="35"/>
  <c r="U160" i="35"/>
  <c r="T148" i="35"/>
  <c r="R160" i="35"/>
  <c r="R148" i="35"/>
  <c r="S160" i="35"/>
  <c r="S148" i="35"/>
  <c r="L148" i="35"/>
  <c r="L156" i="35" s="1" a="1"/>
  <c r="L156" i="35" s="1"/>
  <c r="Q148" i="35"/>
  <c r="N148" i="35"/>
  <c r="Q160" i="35"/>
  <c r="P160" i="35"/>
  <c r="P148" i="35"/>
  <c r="O148" i="35"/>
  <c r="O178" i="35" s="1"/>
  <c r="L160" i="35"/>
  <c r="K160" i="35"/>
  <c r="K148" i="35"/>
  <c r="N141" i="35"/>
  <c r="O141" i="35"/>
  <c r="O140" i="35"/>
  <c r="N140" i="35"/>
  <c r="O139" i="35"/>
  <c r="N139" i="35"/>
  <c r="N138" i="35"/>
  <c r="O138" i="35"/>
  <c r="V117" i="35"/>
  <c r="V129" i="35"/>
  <c r="T129" i="35"/>
  <c r="T117" i="35"/>
  <c r="R129" i="35"/>
  <c r="R117" i="35"/>
  <c r="O137" i="35"/>
  <c r="P129" i="35"/>
  <c r="K129" i="35"/>
  <c r="K117" i="35"/>
  <c r="P117" i="35"/>
  <c r="N137" i="35"/>
  <c r="N136" i="35"/>
  <c r="O136" i="35"/>
  <c r="N135" i="35"/>
  <c r="O135" i="35"/>
  <c r="N134" i="35"/>
  <c r="O134" i="35"/>
  <c r="K116" i="35"/>
  <c r="N133" i="35"/>
  <c r="O133" i="35"/>
  <c r="V128" i="35"/>
  <c r="V116" i="35"/>
  <c r="T116" i="35"/>
  <c r="T128" i="35"/>
  <c r="R128" i="35"/>
  <c r="R116" i="35"/>
  <c r="P116" i="35"/>
  <c r="N132" i="35"/>
  <c r="O132" i="35"/>
  <c r="K128" i="35"/>
  <c r="P128" i="35"/>
  <c r="N131" i="35"/>
  <c r="O131" i="35"/>
  <c r="O130" i="35"/>
  <c r="N130" i="35"/>
  <c r="N129" i="35"/>
  <c r="O129" i="35"/>
  <c r="N128" i="35"/>
  <c r="O128" i="35"/>
  <c r="V115" i="35"/>
  <c r="V127" i="35"/>
  <c r="T127" i="35"/>
  <c r="T115" i="35"/>
  <c r="R127" i="35"/>
  <c r="R115" i="35"/>
  <c r="K127" i="35"/>
  <c r="P127" i="35"/>
  <c r="N127" i="35"/>
  <c r="K115" i="35"/>
  <c r="P115" i="35"/>
  <c r="O127" i="35"/>
  <c r="O126" i="35"/>
  <c r="N126" i="35"/>
  <c r="O125" i="35"/>
  <c r="N125" i="35"/>
  <c r="O124" i="35"/>
  <c r="N124" i="35"/>
  <c r="O123" i="35"/>
  <c r="N123" i="35"/>
  <c r="V114" i="35"/>
  <c r="V126" i="35"/>
  <c r="T114" i="35"/>
  <c r="T126" i="35"/>
  <c r="R114" i="35"/>
  <c r="R126" i="35"/>
  <c r="K114" i="35"/>
  <c r="P114" i="35"/>
  <c r="N122" i="35"/>
  <c r="O122" i="35"/>
  <c r="P126" i="35"/>
  <c r="K126" i="35"/>
  <c r="O121" i="35"/>
  <c r="N121" i="35"/>
  <c r="O120" i="35"/>
  <c r="N120" i="35"/>
  <c r="O119" i="35"/>
  <c r="N119" i="35"/>
  <c r="O118" i="35"/>
  <c r="N118" i="35"/>
  <c r="V125" i="35"/>
  <c r="V113" i="35"/>
  <c r="T113" i="35"/>
  <c r="T125" i="35"/>
  <c r="R125" i="35"/>
  <c r="R113" i="35"/>
  <c r="P125" i="35"/>
  <c r="O117" i="35"/>
  <c r="P113" i="35"/>
  <c r="K113" i="35"/>
  <c r="N117" i="35"/>
  <c r="K125" i="35"/>
  <c r="W128" i="35"/>
  <c r="W116" i="35"/>
  <c r="U128" i="35"/>
  <c r="U116" i="35"/>
  <c r="S116" i="35"/>
  <c r="S128" i="35"/>
  <c r="N116" i="35"/>
  <c r="O116" i="35"/>
  <c r="L116" i="35"/>
  <c r="L128" i="35"/>
  <c r="Q128" i="35"/>
  <c r="Q116" i="35"/>
  <c r="W115" i="35"/>
  <c r="W127" i="35"/>
  <c r="U127" i="35"/>
  <c r="U115" i="35"/>
  <c r="S127" i="35"/>
  <c r="S115" i="35"/>
  <c r="L115" i="35"/>
  <c r="L127" i="35"/>
  <c r="O115" i="35"/>
  <c r="N115" i="35"/>
  <c r="Q115" i="35"/>
  <c r="Q127" i="35"/>
  <c r="W126" i="35"/>
  <c r="W114" i="35"/>
  <c r="U126" i="35"/>
  <c r="U114" i="35"/>
  <c r="S114" i="35"/>
  <c r="S126" i="35"/>
  <c r="L126" i="35"/>
  <c r="O114" i="35"/>
  <c r="Q126" i="35"/>
  <c r="Q114" i="35"/>
  <c r="N114" i="35"/>
  <c r="L114" i="35"/>
  <c r="W113" i="35"/>
  <c r="W125" i="35"/>
  <c r="U125" i="35"/>
  <c r="U113" i="35"/>
  <c r="S113" i="35"/>
  <c r="S125" i="35"/>
  <c r="Q125" i="35"/>
  <c r="N113" i="35"/>
  <c r="L113" i="35"/>
  <c r="L125" i="35"/>
  <c r="Q113" i="35"/>
  <c r="O113" i="35"/>
  <c r="V112" i="35"/>
  <c r="W112" i="35"/>
  <c r="V124" i="35"/>
  <c r="W124" i="35"/>
  <c r="T124" i="35"/>
  <c r="U124" i="35"/>
  <c r="T112" i="35"/>
  <c r="U112" i="35"/>
  <c r="R112" i="35"/>
  <c r="R124" i="35"/>
  <c r="S124" i="35"/>
  <c r="S112" i="35"/>
  <c r="L112" i="35"/>
  <c r="L120" i="35" s="1" a="1"/>
  <c r="L120" i="35" s="1"/>
  <c r="P124" i="35"/>
  <c r="Q124" i="35"/>
  <c r="K124" i="35"/>
  <c r="Q112" i="35"/>
  <c r="N112" i="35"/>
  <c r="P112" i="35"/>
  <c r="L124" i="35"/>
  <c r="K112" i="35"/>
  <c r="O112" i="35"/>
  <c r="O142" i="35" s="1"/>
  <c r="N105" i="35"/>
  <c r="O105" i="35"/>
  <c r="O104" i="35"/>
  <c r="N104" i="35"/>
  <c r="O103" i="35"/>
  <c r="N103" i="35"/>
  <c r="O102" i="35"/>
  <c r="N102" i="35"/>
  <c r="V81" i="35"/>
  <c r="V93" i="35"/>
  <c r="T81" i="35"/>
  <c r="T93" i="35"/>
  <c r="R93" i="35"/>
  <c r="R81" i="35"/>
  <c r="P81" i="35"/>
  <c r="O101" i="35"/>
  <c r="P93" i="35"/>
  <c r="K93" i="35"/>
  <c r="K81" i="35"/>
  <c r="N101" i="35"/>
  <c r="O100" i="35"/>
  <c r="N100" i="35"/>
  <c r="O99" i="35"/>
  <c r="N99" i="35"/>
  <c r="O98" i="35"/>
  <c r="N98" i="35"/>
  <c r="K80" i="35"/>
  <c r="O97" i="35"/>
  <c r="N97" i="35"/>
  <c r="V92" i="35"/>
  <c r="V80" i="35"/>
  <c r="T80" i="35"/>
  <c r="T92" i="35"/>
  <c r="R80" i="35"/>
  <c r="R92" i="35"/>
  <c r="P80" i="35"/>
  <c r="O96" i="35"/>
  <c r="N96" i="35"/>
  <c r="P92" i="35"/>
  <c r="K92" i="35"/>
  <c r="O95" i="35"/>
  <c r="N95" i="35"/>
  <c r="O94" i="35"/>
  <c r="N94" i="35"/>
  <c r="N93" i="35"/>
  <c r="O93" i="35"/>
  <c r="O92" i="35"/>
  <c r="N92" i="35"/>
  <c r="V79" i="35"/>
  <c r="V91" i="35"/>
  <c r="T91" i="35"/>
  <c r="T79" i="35"/>
  <c r="R91" i="35"/>
  <c r="R79" i="35"/>
  <c r="P79" i="35"/>
  <c r="P91" i="35"/>
  <c r="K79" i="35"/>
  <c r="K91" i="35"/>
  <c r="O91" i="35"/>
  <c r="N91" i="35"/>
  <c r="O90" i="35"/>
  <c r="N90" i="35"/>
  <c r="N89" i="35"/>
  <c r="O89" i="35"/>
  <c r="N88" i="35"/>
  <c r="O88" i="35"/>
  <c r="O87" i="35"/>
  <c r="N87" i="35"/>
  <c r="V90" i="35"/>
  <c r="V78" i="35"/>
  <c r="T78" i="35"/>
  <c r="T90" i="35"/>
  <c r="R90" i="35"/>
  <c r="R78" i="35"/>
  <c r="K90" i="35"/>
  <c r="P90" i="35"/>
  <c r="P78" i="35"/>
  <c r="K78" i="35"/>
  <c r="N86" i="35"/>
  <c r="O86" i="35"/>
  <c r="N85" i="35"/>
  <c r="O85" i="35"/>
  <c r="N84" i="35"/>
  <c r="O84" i="35"/>
  <c r="O83" i="35"/>
  <c r="N83" i="35"/>
  <c r="N82" i="35"/>
  <c r="O82" i="35"/>
  <c r="V89" i="35"/>
  <c r="V77" i="35"/>
  <c r="T89" i="35"/>
  <c r="T77" i="35"/>
  <c r="R77" i="35"/>
  <c r="R89" i="35"/>
  <c r="P77" i="35"/>
  <c r="K89" i="35"/>
  <c r="K77" i="35"/>
  <c r="O81" i="35"/>
  <c r="P89" i="35"/>
  <c r="N81" i="35"/>
  <c r="W80" i="35"/>
  <c r="W92" i="35"/>
  <c r="U80" i="35"/>
  <c r="U92" i="35"/>
  <c r="S80" i="35"/>
  <c r="S92" i="35"/>
  <c r="Q80" i="35"/>
  <c r="Q92" i="35"/>
  <c r="N80" i="35"/>
  <c r="L92" i="35"/>
  <c r="L80" i="35"/>
  <c r="O80" i="35"/>
  <c r="W91" i="35"/>
  <c r="W79" i="35"/>
  <c r="U91" i="35"/>
  <c r="U79" i="35"/>
  <c r="S91" i="35"/>
  <c r="S79" i="35"/>
  <c r="Q91" i="35"/>
  <c r="L91" i="35"/>
  <c r="Q79" i="35"/>
  <c r="L79" i="35"/>
  <c r="N79" i="35"/>
  <c r="O79" i="35"/>
  <c r="W78" i="35"/>
  <c r="W90" i="35"/>
  <c r="U90" i="35"/>
  <c r="U78" i="35"/>
  <c r="S90" i="35"/>
  <c r="S78" i="35"/>
  <c r="O78" i="35"/>
  <c r="Q90" i="35"/>
  <c r="N78" i="35"/>
  <c r="Q78" i="35"/>
  <c r="L90" i="35"/>
  <c r="L78" i="35"/>
  <c r="W89" i="35"/>
  <c r="W77" i="35"/>
  <c r="U77" i="35"/>
  <c r="U89" i="35"/>
  <c r="S89" i="35"/>
  <c r="S77" i="35"/>
  <c r="Q77" i="35"/>
  <c r="O77" i="35"/>
  <c r="N77" i="35"/>
  <c r="L89" i="35"/>
  <c r="L77" i="35"/>
  <c r="Q89" i="35"/>
  <c r="V76" i="35"/>
  <c r="V88" i="35"/>
  <c r="W88" i="35"/>
  <c r="W76" i="35"/>
  <c r="U88" i="35"/>
  <c r="T88" i="35"/>
  <c r="U76" i="35"/>
  <c r="T76" i="35"/>
  <c r="R88" i="35"/>
  <c r="R76" i="35"/>
  <c r="S88" i="35"/>
  <c r="S76" i="35"/>
  <c r="L88" i="35"/>
  <c r="N76" i="35"/>
  <c r="Q88" i="35"/>
  <c r="K88" i="35"/>
  <c r="P88" i="35"/>
  <c r="Q76" i="35"/>
  <c r="O76" i="35"/>
  <c r="O106" i="35" s="1"/>
  <c r="P76" i="35"/>
  <c r="K76" i="35"/>
  <c r="L76" i="35"/>
  <c r="L84" i="35" s="1" a="1"/>
  <c r="L84" i="35" s="1"/>
  <c r="N69" i="35"/>
  <c r="O69" i="35"/>
  <c r="O68" i="35"/>
  <c r="N68" i="35"/>
  <c r="N67" i="35"/>
  <c r="O67" i="35"/>
  <c r="N66" i="35"/>
  <c r="O66" i="35"/>
  <c r="V57" i="35"/>
  <c r="V45" i="35"/>
  <c r="T57" i="35"/>
  <c r="T45" i="35"/>
  <c r="R57" i="35"/>
  <c r="R45" i="35"/>
  <c r="N65" i="35"/>
  <c r="P45" i="35"/>
  <c r="P57" i="35"/>
  <c r="K57" i="35"/>
  <c r="K45" i="35"/>
  <c r="O65" i="35"/>
  <c r="O64" i="35"/>
  <c r="N64" i="35"/>
  <c r="N63" i="35"/>
  <c r="O63" i="35"/>
  <c r="O62" i="35"/>
  <c r="N62" i="35"/>
  <c r="N61" i="35"/>
  <c r="K44" i="35"/>
  <c r="O61" i="35"/>
  <c r="V44" i="35"/>
  <c r="V56" i="35"/>
  <c r="T56" i="35"/>
  <c r="T44" i="35"/>
  <c r="R56" i="35"/>
  <c r="R44" i="35"/>
  <c r="P56" i="35"/>
  <c r="O60" i="35"/>
  <c r="N60" i="35"/>
  <c r="P44" i="35"/>
  <c r="K56" i="35"/>
  <c r="O59" i="35"/>
  <c r="N59" i="35"/>
  <c r="N58" i="35"/>
  <c r="O58" i="35"/>
  <c r="N57" i="35"/>
  <c r="O57" i="35"/>
  <c r="N56" i="35"/>
  <c r="O56" i="35"/>
  <c r="V55" i="35"/>
  <c r="V43" i="35"/>
  <c r="T43" i="35"/>
  <c r="T55" i="35"/>
  <c r="R43" i="35"/>
  <c r="R55" i="35"/>
  <c r="N55" i="35"/>
  <c r="P43" i="35"/>
  <c r="P55" i="35"/>
  <c r="O55" i="35"/>
  <c r="K55" i="35"/>
  <c r="K43" i="35"/>
  <c r="N54" i="35"/>
  <c r="O54" i="35"/>
  <c r="N53" i="35"/>
  <c r="O53" i="35"/>
  <c r="O52" i="35"/>
  <c r="N52" i="35"/>
  <c r="O51" i="35"/>
  <c r="N51" i="35"/>
  <c r="V54" i="35"/>
  <c r="V42" i="35"/>
  <c r="T54" i="35"/>
  <c r="T42" i="35"/>
  <c r="R54" i="35"/>
  <c r="R42" i="35"/>
  <c r="P54" i="35"/>
  <c r="O50" i="35"/>
  <c r="K42" i="35"/>
  <c r="N50" i="35"/>
  <c r="P42" i="35"/>
  <c r="K54" i="35"/>
  <c r="O49" i="35"/>
  <c r="N49" i="35"/>
  <c r="O48" i="35"/>
  <c r="N48" i="35"/>
  <c r="O47" i="35"/>
  <c r="N47" i="35"/>
  <c r="N46" i="35"/>
  <c r="O46" i="35"/>
  <c r="V41" i="35"/>
  <c r="V53" i="35"/>
  <c r="T41" i="35"/>
  <c r="T53" i="35"/>
  <c r="R53" i="35"/>
  <c r="R41" i="35"/>
  <c r="O45" i="35"/>
  <c r="K53" i="35"/>
  <c r="P53" i="35"/>
  <c r="P41" i="35"/>
  <c r="K41" i="35"/>
  <c r="N45" i="35"/>
  <c r="W44" i="35"/>
  <c r="W56" i="35"/>
  <c r="U44" i="35"/>
  <c r="U56" i="35"/>
  <c r="S44" i="35"/>
  <c r="S56" i="35"/>
  <c r="N44" i="35"/>
  <c r="L44" i="35"/>
  <c r="L56" i="35"/>
  <c r="O44" i="35"/>
  <c r="Q44" i="35"/>
  <c r="Q56" i="35"/>
  <c r="W43" i="35"/>
  <c r="W55" i="35"/>
  <c r="U43" i="35"/>
  <c r="U55" i="35"/>
  <c r="S43" i="35"/>
  <c r="S55" i="35"/>
  <c r="Q43" i="35"/>
  <c r="L43" i="35"/>
  <c r="N43" i="35"/>
  <c r="O43" i="35"/>
  <c r="Q55" i="35"/>
  <c r="L55" i="35"/>
  <c r="W54" i="35"/>
  <c r="W42" i="35"/>
  <c r="U42" i="35"/>
  <c r="U54" i="35"/>
  <c r="S42" i="35"/>
  <c r="S54" i="35"/>
  <c r="L42" i="35"/>
  <c r="Q54" i="35"/>
  <c r="O42" i="35"/>
  <c r="L54" i="35"/>
  <c r="Q42" i="35"/>
  <c r="N42" i="35"/>
  <c r="W53" i="35"/>
  <c r="W41" i="35"/>
  <c r="U53" i="35"/>
  <c r="U41" i="35"/>
  <c r="S53" i="35"/>
  <c r="S41" i="35"/>
  <c r="L53" i="35"/>
  <c r="L41" i="35"/>
  <c r="Q53" i="35"/>
  <c r="N41" i="35"/>
  <c r="O41" i="35"/>
  <c r="Q41" i="35"/>
  <c r="W40" i="35"/>
  <c r="W52" i="35"/>
  <c r="V52" i="35"/>
  <c r="V40" i="35"/>
  <c r="U40" i="35"/>
  <c r="U52" i="35"/>
  <c r="T40" i="35"/>
  <c r="T52" i="35"/>
  <c r="R40" i="35"/>
  <c r="S52" i="35"/>
  <c r="R52" i="35"/>
  <c r="S40" i="35"/>
  <c r="L52" i="35"/>
  <c r="L40" i="35"/>
  <c r="L48" i="35" s="1" a="1"/>
  <c r="L48" i="35" s="1"/>
  <c r="Q40" i="35"/>
  <c r="Q52" i="35"/>
  <c r="K52" i="35"/>
  <c r="P40" i="35"/>
  <c r="K40" i="35"/>
  <c r="N40" i="35"/>
  <c r="O40" i="35"/>
  <c r="O70" i="35" s="1"/>
  <c r="P52" i="35"/>
  <c r="R7" i="35"/>
  <c r="R19" i="35"/>
  <c r="T19" i="35"/>
  <c r="T7" i="35"/>
  <c r="V19" i="35"/>
  <c r="V7" i="35"/>
  <c r="R8" i="35"/>
  <c r="R20" i="35"/>
  <c r="T8" i="35"/>
  <c r="T20" i="35"/>
  <c r="V8" i="35"/>
  <c r="V20" i="35"/>
  <c r="R9" i="35"/>
  <c r="R21" i="35"/>
  <c r="T9" i="35"/>
  <c r="T21" i="35"/>
  <c r="V9" i="35"/>
  <c r="V21" i="35"/>
  <c r="O20" i="35"/>
  <c r="N20" i="35"/>
  <c r="O21" i="35"/>
  <c r="N21" i="35"/>
  <c r="O22" i="35"/>
  <c r="N22" i="35"/>
  <c r="O23" i="35"/>
  <c r="N23" i="35"/>
  <c r="P8" i="35"/>
  <c r="K20" i="35"/>
  <c r="O24" i="35"/>
  <c r="P20" i="35"/>
  <c r="N24" i="35"/>
  <c r="N25" i="35"/>
  <c r="O25" i="35"/>
  <c r="K8" i="35"/>
  <c r="O26" i="35"/>
  <c r="N26" i="35"/>
  <c r="N27" i="35"/>
  <c r="O27" i="35"/>
  <c r="O28" i="35"/>
  <c r="N28" i="35"/>
  <c r="K9" i="35"/>
  <c r="P21" i="35"/>
  <c r="P9" i="35"/>
  <c r="O29" i="35"/>
  <c r="K21" i="35"/>
  <c r="N29" i="35"/>
  <c r="N30" i="35"/>
  <c r="O30" i="35"/>
  <c r="O31" i="35"/>
  <c r="N31" i="35"/>
  <c r="N32" i="35"/>
  <c r="O32" i="35"/>
  <c r="O33" i="35"/>
  <c r="N33" i="35"/>
  <c r="N19" i="35"/>
  <c r="O19" i="35"/>
  <c r="P19" i="35"/>
  <c r="K19" i="35"/>
  <c r="K7" i="35"/>
  <c r="P7" i="35"/>
  <c r="R16" i="35"/>
  <c r="S4" i="35"/>
  <c r="S16" i="35"/>
  <c r="R4" i="35"/>
  <c r="U4" i="35"/>
  <c r="U16" i="35"/>
  <c r="T16" i="35"/>
  <c r="T4" i="35"/>
  <c r="S17" i="35"/>
  <c r="S5" i="35"/>
  <c r="U5" i="35"/>
  <c r="U17" i="35"/>
  <c r="S18" i="35"/>
  <c r="S6" i="35"/>
  <c r="U18" i="35"/>
  <c r="U6" i="35"/>
  <c r="S19" i="35"/>
  <c r="S7" i="35"/>
  <c r="U7" i="35"/>
  <c r="U19" i="35"/>
  <c r="S20" i="35"/>
  <c r="S8" i="35"/>
  <c r="U8" i="35"/>
  <c r="U20" i="35"/>
  <c r="R17" i="35"/>
  <c r="R5" i="35"/>
  <c r="T5" i="35"/>
  <c r="T17" i="35"/>
  <c r="R6" i="35"/>
  <c r="R18" i="35"/>
  <c r="T6" i="35"/>
  <c r="T18" i="35"/>
  <c r="Q5" i="35"/>
  <c r="L5" i="35"/>
  <c r="N5" i="35"/>
  <c r="Q17" i="35"/>
  <c r="L17" i="35"/>
  <c r="O5" i="35"/>
  <c r="L6" i="35"/>
  <c r="L18" i="35"/>
  <c r="N6" i="35"/>
  <c r="Q18" i="35"/>
  <c r="Q6" i="35"/>
  <c r="O6" i="35"/>
  <c r="O7" i="35"/>
  <c r="Q7" i="35"/>
  <c r="L7" i="35"/>
  <c r="L19" i="35"/>
  <c r="N7" i="35"/>
  <c r="Q19" i="35"/>
  <c r="Q8" i="35"/>
  <c r="L20" i="35"/>
  <c r="Q20" i="35"/>
  <c r="N8" i="35"/>
  <c r="L8" i="35"/>
  <c r="O8" i="35"/>
  <c r="K5" i="35"/>
  <c r="O9" i="35"/>
  <c r="K17" i="35"/>
  <c r="P17" i="35"/>
  <c r="P5" i="35"/>
  <c r="N9" i="35"/>
  <c r="O10" i="35"/>
  <c r="N10" i="35"/>
  <c r="O11" i="35"/>
  <c r="N11" i="35"/>
  <c r="N12" i="35"/>
  <c r="O12" i="35"/>
  <c r="O13" i="35"/>
  <c r="N13" i="35"/>
  <c r="N14" i="35"/>
  <c r="P6" i="35"/>
  <c r="P18" i="35"/>
  <c r="K6" i="35"/>
  <c r="K18" i="35"/>
  <c r="O14" i="35"/>
  <c r="O15" i="35"/>
  <c r="N15" i="35"/>
  <c r="O16" i="35"/>
  <c r="N16" i="35"/>
  <c r="O17" i="35"/>
  <c r="N17" i="35"/>
  <c r="O18" i="35"/>
  <c r="N18" i="35"/>
  <c r="V4" i="35"/>
  <c r="W4" i="35"/>
  <c r="V16" i="35"/>
  <c r="W16" i="35"/>
  <c r="W17" i="35"/>
  <c r="W5" i="35"/>
  <c r="W6" i="35"/>
  <c r="W18" i="35"/>
  <c r="W7" i="35"/>
  <c r="W19" i="35"/>
  <c r="W8" i="35"/>
  <c r="W20" i="35"/>
  <c r="V5" i="35"/>
  <c r="V17" i="35"/>
  <c r="V6" i="35"/>
  <c r="V18" i="35"/>
  <c r="P16" i="35"/>
  <c r="Q16" i="35"/>
  <c r="L4" i="35"/>
  <c r="L12" i="35" s="1" a="1"/>
  <c r="L12" i="35" s="1"/>
  <c r="N4" i="35"/>
  <c r="L16" i="35"/>
  <c r="O4" i="35"/>
  <c r="O34" i="35" s="1"/>
  <c r="P4" i="35"/>
  <c r="K16" i="35"/>
  <c r="Q4" i="35"/>
  <c r="K4" i="35"/>
  <c r="D250" i="21"/>
  <c r="N249" i="21"/>
  <c r="O249" i="21"/>
  <c r="N248" i="21"/>
  <c r="O248" i="21"/>
  <c r="N247" i="21"/>
  <c r="O247" i="21"/>
  <c r="N246" i="21"/>
  <c r="O246" i="21"/>
  <c r="O245" i="21"/>
  <c r="N245" i="21"/>
  <c r="N239" i="21"/>
  <c r="O239" i="21"/>
  <c r="L207" i="21"/>
  <c r="L206" i="21"/>
  <c r="L206" i="35"/>
  <c r="L207" i="35"/>
  <c r="L193" i="21"/>
  <c r="L193" i="35"/>
  <c r="L170" i="21"/>
  <c r="L170" i="35"/>
  <c r="L171" i="35"/>
  <c r="L171" i="21"/>
  <c r="L157" i="35"/>
  <c r="L157" i="21"/>
  <c r="L135" i="35"/>
  <c r="L134" i="35"/>
  <c r="L98" i="35"/>
  <c r="L99" i="21"/>
  <c r="L99" i="35"/>
  <c r="L98" i="21"/>
  <c r="L85" i="21"/>
  <c r="L85" i="35"/>
  <c r="L62" i="21"/>
  <c r="L63" i="35"/>
  <c r="L63" i="21"/>
  <c r="L62" i="35"/>
  <c r="L49" i="35"/>
  <c r="L49" i="21"/>
  <c r="AI9" i="1"/>
  <c r="L26" i="35"/>
  <c r="AI8" i="1"/>
  <c r="AK8" i="1"/>
  <c r="L27" i="35"/>
  <c r="L26" i="21"/>
  <c r="AK9" i="1"/>
  <c r="L27" i="21"/>
  <c r="L13" i="35"/>
  <c r="AL8" i="1"/>
  <c r="AJ9" i="1"/>
  <c r="AL9" i="1"/>
  <c r="L13" i="21"/>
  <c r="AJ8" i="1"/>
  <c r="W241" i="27" a="1"/>
  <c r="W241" i="27" s="1"/>
  <c r="W239" i="27"/>
  <c r="W238" i="27"/>
  <c r="V241" i="27" a="1"/>
  <c r="V241" i="27" s="1"/>
  <c r="V239" i="27"/>
  <c r="V238" i="27"/>
  <c r="U241" i="27" a="1"/>
  <c r="U241" i="27" s="1"/>
  <c r="U239" i="27"/>
  <c r="U238" i="27"/>
  <c r="T241" i="27" a="1"/>
  <c r="T241" i="27" s="1"/>
  <c r="T239" i="27"/>
  <c r="T238" i="27"/>
  <c r="S241" i="27" a="1"/>
  <c r="S241" i="27" s="1"/>
  <c r="S239" i="27"/>
  <c r="S238" i="27"/>
  <c r="R241" i="27" a="1"/>
  <c r="R241" i="27" s="1"/>
  <c r="R239" i="27"/>
  <c r="R238" i="27"/>
  <c r="Q241" i="27" a="1"/>
  <c r="Q241" i="27" s="1"/>
  <c r="Q239" i="27"/>
  <c r="Q238" i="27"/>
  <c r="P241" i="27" a="1"/>
  <c r="P241" i="27" s="1"/>
  <c r="P239" i="27"/>
  <c r="P238" i="27"/>
  <c r="W227" i="27"/>
  <c r="W226" i="27"/>
  <c r="V227" i="27"/>
  <c r="V226" i="27"/>
  <c r="U227" i="27"/>
  <c r="U226" i="27"/>
  <c r="T227" i="27"/>
  <c r="T226" i="27"/>
  <c r="S227" i="27"/>
  <c r="S226" i="27"/>
  <c r="R227" i="27"/>
  <c r="R226" i="27"/>
  <c r="Q227" i="27"/>
  <c r="Q226" i="27"/>
  <c r="P227" i="27"/>
  <c r="P226" i="27"/>
  <c r="W203" i="27"/>
  <c r="W202" i="27"/>
  <c r="W205" i="27" a="1"/>
  <c r="W205" i="27" s="1"/>
  <c r="AE5" i="27" s="1"/>
  <c r="V203" i="27"/>
  <c r="V205" i="27" a="1"/>
  <c r="V205" i="27" s="1"/>
  <c r="AE4" i="27" s="1"/>
  <c r="V202" i="27"/>
  <c r="U205" i="27" a="1"/>
  <c r="U205" i="27" s="1"/>
  <c r="AD5" i="27" s="1"/>
  <c r="U202" i="27"/>
  <c r="U203" i="27"/>
  <c r="T202" i="27"/>
  <c r="T205" i="27" a="1"/>
  <c r="T205" i="27" s="1"/>
  <c r="AD4" i="27" s="1"/>
  <c r="T203" i="27"/>
  <c r="S203" i="27"/>
  <c r="S202" i="27"/>
  <c r="S205" i="27" a="1"/>
  <c r="S205" i="27" s="1"/>
  <c r="AC5" i="27" s="1"/>
  <c r="R205" i="27" a="1"/>
  <c r="R205" i="27" s="1"/>
  <c r="AC4" i="27" s="1"/>
  <c r="R203" i="27"/>
  <c r="R202" i="27"/>
  <c r="Q205" i="27" a="1"/>
  <c r="Q205" i="27" s="1"/>
  <c r="AB5" i="27" s="1"/>
  <c r="Q203" i="27"/>
  <c r="Q202" i="27"/>
  <c r="P205" i="27" a="1"/>
  <c r="P205" i="27" s="1"/>
  <c r="AB4" i="27" s="1"/>
  <c r="P203" i="27"/>
  <c r="P202" i="27"/>
  <c r="W190" i="27"/>
  <c r="W191" i="27"/>
  <c r="V191" i="27"/>
  <c r="V190" i="27"/>
  <c r="U191" i="27"/>
  <c r="U190" i="27"/>
  <c r="T191" i="27"/>
  <c r="T190" i="27"/>
  <c r="S190" i="27"/>
  <c r="S191" i="27"/>
  <c r="R190" i="27"/>
  <c r="R191" i="27"/>
  <c r="Q190" i="27"/>
  <c r="Q191" i="27"/>
  <c r="P191" i="27"/>
  <c r="P190" i="27"/>
  <c r="L112" i="21"/>
  <c r="N117" i="21"/>
  <c r="O117" i="21"/>
  <c r="K125" i="21"/>
  <c r="L124" i="21"/>
  <c r="K113" i="21"/>
  <c r="L125" i="21"/>
  <c r="N118" i="21"/>
  <c r="O118" i="21"/>
  <c r="L113" i="21"/>
  <c r="L114" i="21"/>
  <c r="L126" i="21"/>
  <c r="N119" i="21"/>
  <c r="O119" i="21"/>
  <c r="L115" i="21"/>
  <c r="L127" i="21"/>
  <c r="O120" i="21"/>
  <c r="N120" i="21"/>
  <c r="N121" i="21"/>
  <c r="L116" i="21"/>
  <c r="L128" i="21"/>
  <c r="O121" i="21"/>
  <c r="N122" i="21"/>
  <c r="K126" i="21"/>
  <c r="K114" i="21"/>
  <c r="O122" i="21"/>
  <c r="O123" i="21"/>
  <c r="N123" i="21"/>
  <c r="N124" i="21"/>
  <c r="O124" i="21"/>
  <c r="N125" i="21"/>
  <c r="O125" i="21"/>
  <c r="O126" i="21"/>
  <c r="N126" i="21"/>
  <c r="L135" i="21"/>
  <c r="L134" i="21"/>
  <c r="AI9" i="32"/>
  <c r="AI8" i="32"/>
  <c r="L121" i="21"/>
  <c r="AJ9" i="32"/>
  <c r="AJ8" i="32"/>
  <c r="G142" i="21"/>
  <c r="G178" i="21"/>
  <c r="E214" i="21"/>
  <c r="D142" i="21"/>
  <c r="E178" i="21"/>
  <c r="E142" i="21"/>
  <c r="F178" i="21"/>
  <c r="F214" i="21"/>
  <c r="G34" i="21"/>
  <c r="F34" i="21"/>
  <c r="E34" i="21"/>
  <c r="G70" i="21"/>
  <c r="F70" i="21"/>
  <c r="E70" i="21"/>
  <c r="D70" i="21"/>
  <c r="G106" i="21"/>
  <c r="F106" i="21"/>
  <c r="E106" i="21"/>
  <c r="D106" i="21"/>
  <c r="F142" i="21"/>
  <c r="D178" i="21"/>
  <c r="G214" i="21"/>
  <c r="D214" i="21"/>
  <c r="V241" i="1" a="1"/>
  <c r="V241" i="1" s="1"/>
  <c r="V239" i="1"/>
  <c r="V238" i="1"/>
  <c r="P25" i="1" a="1"/>
  <c r="P25" i="1" s="1"/>
  <c r="AB4" i="1" s="1"/>
  <c r="P22" i="1"/>
  <c r="K226" i="1"/>
  <c r="K228" i="1" a="1"/>
  <c r="K228" i="1" s="1"/>
  <c r="K202" i="1"/>
  <c r="K206" i="1" a="1"/>
  <c r="K206" i="1" s="1"/>
  <c r="K190" i="1"/>
  <c r="K192" i="1" a="1"/>
  <c r="K192" i="1" s="1"/>
  <c r="K166" i="1"/>
  <c r="K170" i="1" a="1"/>
  <c r="K170" i="1" s="1"/>
  <c r="K154" i="1"/>
  <c r="K156" i="1" a="1"/>
  <c r="K156" i="1" s="1"/>
  <c r="K130" i="1"/>
  <c r="K134" i="1" a="1"/>
  <c r="K134" i="1" s="1"/>
  <c r="K118" i="1"/>
  <c r="K120" i="1" a="1"/>
  <c r="K120" i="1" s="1"/>
  <c r="K94" i="1"/>
  <c r="K98" i="1" a="1"/>
  <c r="K98" i="1" s="1"/>
  <c r="K82" i="1"/>
  <c r="K84" i="1" a="1"/>
  <c r="K84" i="1" s="1"/>
  <c r="K58" i="1"/>
  <c r="K62" i="1" a="1"/>
  <c r="K62" i="1" s="1"/>
  <c r="K46" i="1"/>
  <c r="K48" i="1" a="1"/>
  <c r="K48" i="1" s="1"/>
  <c r="L196" i="21"/>
  <c r="O199" i="21"/>
  <c r="O214" i="21" s="1"/>
  <c r="L184" i="21"/>
  <c r="L192" i="21" s="1" a="1"/>
  <c r="L192" i="21" s="1"/>
  <c r="K187" i="21"/>
  <c r="N199" i="21"/>
  <c r="K84" i="21" a="1"/>
  <c r="K84" i="21" s="1"/>
  <c r="K82" i="21"/>
  <c r="K26" i="1" a="1"/>
  <c r="K26" i="1" s="1"/>
  <c r="K22" i="1"/>
  <c r="K12" i="1" a="1"/>
  <c r="K12" i="1" s="1"/>
  <c r="K10" i="1"/>
  <c r="AC5" i="1"/>
  <c r="L237" i="28"/>
  <c r="L225" i="31"/>
  <c r="K238" i="30"/>
  <c r="K226" i="30"/>
  <c r="K206" i="30" a="1"/>
  <c r="K206" i="30" s="1"/>
  <c r="K202" i="30"/>
  <c r="K192" i="30" a="1"/>
  <c r="K192" i="30" s="1"/>
  <c r="K190" i="30"/>
  <c r="K242" i="33" a="1"/>
  <c r="K242" i="33" s="1"/>
  <c r="K238" i="33"/>
  <c r="K226" i="33"/>
  <c r="K228" i="33" a="1"/>
  <c r="K228" i="33" s="1"/>
  <c r="K238" i="34"/>
  <c r="L225" i="34"/>
  <c r="K226" i="34"/>
  <c r="L189" i="34"/>
  <c r="K190" i="34"/>
  <c r="K154" i="34"/>
  <c r="K156" i="34" a="1"/>
  <c r="K156" i="34" s="1"/>
  <c r="K120" i="34" a="1"/>
  <c r="K120" i="34" s="1"/>
  <c r="K118" i="34"/>
  <c r="K84" i="34" a="1"/>
  <c r="K84" i="34" s="1"/>
  <c r="K82" i="34"/>
  <c r="K46" i="34"/>
  <c r="K48" i="34" a="1"/>
  <c r="K48" i="34" s="1"/>
  <c r="K242" i="34" a="1"/>
  <c r="K242" i="34" s="1"/>
  <c r="K170" i="34" a="1"/>
  <c r="K170" i="34" s="1"/>
  <c r="K134" i="34" a="1"/>
  <c r="K134" i="34" s="1"/>
  <c r="K98" i="34" a="1"/>
  <c r="K98" i="34" s="1"/>
  <c r="K58" i="34"/>
  <c r="K62" i="34" a="1"/>
  <c r="K62" i="34" s="1"/>
  <c r="K22" i="34"/>
  <c r="K26" i="34" a="1"/>
  <c r="K26" i="34" s="1"/>
  <c r="K12" i="34" a="1"/>
  <c r="K12" i="34" s="1"/>
  <c r="K10" i="34"/>
  <c r="K202" i="33"/>
  <c r="K190" i="33"/>
  <c r="K170" i="33" a="1"/>
  <c r="K170" i="33" s="1"/>
  <c r="K166" i="33"/>
  <c r="K156" i="33" a="1"/>
  <c r="K156" i="33" s="1"/>
  <c r="K154" i="33"/>
  <c r="K130" i="33"/>
  <c r="K134" i="33" a="1"/>
  <c r="K134" i="33" s="1"/>
  <c r="K118" i="33"/>
  <c r="K120" i="33" a="1"/>
  <c r="K120" i="33" s="1"/>
  <c r="K98" i="33" a="1"/>
  <c r="K98" i="33" s="1"/>
  <c r="K94" i="33"/>
  <c r="K82" i="33"/>
  <c r="K84" i="33" a="1"/>
  <c r="K84" i="33" s="1"/>
  <c r="K58" i="33"/>
  <c r="K62" i="33" a="1"/>
  <c r="K62" i="33" s="1"/>
  <c r="K48" i="33" a="1"/>
  <c r="K48" i="33" s="1"/>
  <c r="K46" i="33"/>
  <c r="K22" i="33"/>
  <c r="K26" i="33" a="1"/>
  <c r="K26" i="33" s="1"/>
  <c r="K10" i="33"/>
  <c r="K12" i="33" a="1"/>
  <c r="K12" i="33" s="1"/>
  <c r="K238" i="32"/>
  <c r="K242" i="32" a="1"/>
  <c r="K242" i="32" s="1"/>
  <c r="K226" i="32"/>
  <c r="K228" i="32" a="1"/>
  <c r="K228" i="32" s="1"/>
  <c r="K202" i="32"/>
  <c r="K206" i="32" a="1"/>
  <c r="K206" i="32" s="1"/>
  <c r="K192" i="32" a="1"/>
  <c r="K192" i="32" s="1"/>
  <c r="K190" i="32"/>
  <c r="K166" i="32"/>
  <c r="K170" i="32" a="1"/>
  <c r="K170" i="32" s="1"/>
  <c r="K154" i="32"/>
  <c r="K156" i="32" a="1"/>
  <c r="K156" i="32" s="1"/>
  <c r="K130" i="32"/>
  <c r="K134" i="32" a="1"/>
  <c r="K134" i="32" s="1"/>
  <c r="K118" i="32"/>
  <c r="K120" i="32" a="1"/>
  <c r="K120" i="32" s="1"/>
  <c r="K94" i="32"/>
  <c r="K98" i="32" a="1"/>
  <c r="K98" i="32" s="1"/>
  <c r="K82" i="32"/>
  <c r="K84" i="32" a="1"/>
  <c r="K84" i="32" s="1"/>
  <c r="K62" i="32" a="1"/>
  <c r="K62" i="32" s="1"/>
  <c r="K58" i="32"/>
  <c r="K48" i="32" a="1"/>
  <c r="K48" i="32" s="1"/>
  <c r="K46" i="32"/>
  <c r="K26" i="32" a="1"/>
  <c r="K26" i="32" s="1"/>
  <c r="K22" i="32"/>
  <c r="K12" i="32" a="1"/>
  <c r="K12" i="32" s="1"/>
  <c r="K10" i="32"/>
  <c r="K238" i="31"/>
  <c r="K226" i="31"/>
  <c r="K202" i="31"/>
  <c r="K206" i="31" a="1"/>
  <c r="K206" i="31" s="1"/>
  <c r="K192" i="31" a="1"/>
  <c r="K192" i="31" s="1"/>
  <c r="K190" i="31"/>
  <c r="K166" i="31"/>
  <c r="K170" i="31" a="1"/>
  <c r="K170" i="31" s="1"/>
  <c r="K156" i="31" a="1"/>
  <c r="K156" i="31" s="1"/>
  <c r="K154" i="31"/>
  <c r="K134" i="31" a="1"/>
  <c r="K134" i="31" s="1"/>
  <c r="K130" i="31"/>
  <c r="K120" i="31" a="1"/>
  <c r="K120" i="31" s="1"/>
  <c r="K118" i="31"/>
  <c r="K98" i="31" a="1"/>
  <c r="K98" i="31" s="1"/>
  <c r="K94" i="31"/>
  <c r="K84" i="31" a="1"/>
  <c r="K84" i="31" s="1"/>
  <c r="K82" i="31"/>
  <c r="K58" i="31"/>
  <c r="K62" i="31" a="1"/>
  <c r="K62" i="31" s="1"/>
  <c r="K46" i="31"/>
  <c r="K48" i="31" a="1"/>
  <c r="K48" i="31" s="1"/>
  <c r="K26" i="31" a="1"/>
  <c r="K26" i="31" s="1"/>
  <c r="K22" i="31"/>
  <c r="K10" i="31"/>
  <c r="K12" i="31" a="1"/>
  <c r="K12" i="31" s="1"/>
  <c r="K166" i="30"/>
  <c r="K170" i="30" a="1"/>
  <c r="K170" i="30" s="1"/>
  <c r="K154" i="30"/>
  <c r="K156" i="30" a="1"/>
  <c r="K156" i="30" s="1"/>
  <c r="K134" i="30" a="1"/>
  <c r="K134" i="30" s="1"/>
  <c r="K130" i="30"/>
  <c r="K118" i="30"/>
  <c r="K120" i="30" a="1"/>
  <c r="K120" i="30" s="1"/>
  <c r="K98" i="30" a="1"/>
  <c r="K98" i="30" s="1"/>
  <c r="K94" i="30"/>
  <c r="K82" i="30"/>
  <c r="K84" i="30" a="1"/>
  <c r="K84" i="30" s="1"/>
  <c r="K58" i="30"/>
  <c r="K62" i="30" a="1"/>
  <c r="K62" i="30" s="1"/>
  <c r="K48" i="30" a="1"/>
  <c r="K48" i="30" s="1"/>
  <c r="K46" i="30"/>
  <c r="K26" i="30" a="1"/>
  <c r="K26" i="30" s="1"/>
  <c r="K22" i="30"/>
  <c r="K10" i="30"/>
  <c r="K12" i="30" a="1"/>
  <c r="K12" i="30" s="1"/>
  <c r="K242" i="29" a="1"/>
  <c r="K242" i="29" s="1"/>
  <c r="K238" i="29"/>
  <c r="K226" i="29"/>
  <c r="K228" i="29" a="1"/>
  <c r="K228" i="29" s="1"/>
  <c r="K202" i="29"/>
  <c r="K206" i="29" a="1"/>
  <c r="K206" i="29" s="1"/>
  <c r="K192" i="29" a="1"/>
  <c r="K192" i="29" s="1"/>
  <c r="K190" i="29"/>
  <c r="K170" i="29" a="1"/>
  <c r="K170" i="29" s="1"/>
  <c r="K166" i="29"/>
  <c r="K154" i="29"/>
  <c r="K156" i="29" a="1"/>
  <c r="K156" i="29" s="1"/>
  <c r="K130" i="29"/>
  <c r="K134" i="29" a="1"/>
  <c r="K134" i="29" s="1"/>
  <c r="K120" i="29" a="1"/>
  <c r="K120" i="29" s="1"/>
  <c r="K118" i="29"/>
  <c r="K98" i="29" a="1"/>
  <c r="K98" i="29" s="1"/>
  <c r="K94" i="29"/>
  <c r="K84" i="29" a="1"/>
  <c r="K84" i="29" s="1"/>
  <c r="K82" i="29"/>
  <c r="K62" i="29" a="1"/>
  <c r="K62" i="29" s="1"/>
  <c r="K58" i="29"/>
  <c r="K48" i="29" a="1"/>
  <c r="K48" i="29" s="1"/>
  <c r="K46" i="29"/>
  <c r="K22" i="29"/>
  <c r="K26" i="29" a="1"/>
  <c r="K26" i="29" s="1"/>
  <c r="K12" i="29" a="1"/>
  <c r="K12" i="29" s="1"/>
  <c r="K10" i="29"/>
  <c r="K242" i="28" a="1"/>
  <c r="K242" i="28" s="1"/>
  <c r="K238" i="28"/>
  <c r="K228" i="28" a="1"/>
  <c r="K228" i="28" s="1"/>
  <c r="K226" i="28"/>
  <c r="K206" i="28" a="1"/>
  <c r="K206" i="28" s="1"/>
  <c r="K202" i="28"/>
  <c r="K190" i="28"/>
  <c r="K192" i="28" a="1"/>
  <c r="K192" i="28" s="1"/>
  <c r="K170" i="28" a="1"/>
  <c r="K170" i="28" s="1"/>
  <c r="K166" i="28"/>
  <c r="K154" i="28"/>
  <c r="K156" i="28" a="1"/>
  <c r="K156" i="28" s="1"/>
  <c r="K130" i="28"/>
  <c r="K134" i="28" a="1"/>
  <c r="K134" i="28" s="1"/>
  <c r="K118" i="28"/>
  <c r="K120" i="28" a="1"/>
  <c r="K120" i="28" s="1"/>
  <c r="K98" i="28" a="1"/>
  <c r="K98" i="28" s="1"/>
  <c r="K94" i="28"/>
  <c r="K84" i="28" a="1"/>
  <c r="K84" i="28" s="1"/>
  <c r="K82" i="28"/>
  <c r="K58" i="28"/>
  <c r="K62" i="28" a="1"/>
  <c r="K62" i="28" s="1"/>
  <c r="K46" i="28"/>
  <c r="K48" i="28" a="1"/>
  <c r="K48" i="28" s="1"/>
  <c r="K26" i="28" a="1"/>
  <c r="K26" i="28" s="1"/>
  <c r="K22" i="28"/>
  <c r="K12" i="28" a="1"/>
  <c r="K12" i="28" s="1"/>
  <c r="K10" i="28"/>
  <c r="K238" i="27"/>
  <c r="K226" i="27"/>
  <c r="K206" i="27" a="1"/>
  <c r="K206" i="27" s="1"/>
  <c r="K202" i="27"/>
  <c r="K192" i="27" a="1"/>
  <c r="K192" i="27" s="1"/>
  <c r="K190" i="27"/>
  <c r="K170" i="27" a="1"/>
  <c r="K170" i="27" s="1"/>
  <c r="K166" i="27"/>
  <c r="K154" i="27"/>
  <c r="K156" i="27" a="1"/>
  <c r="K156" i="27" s="1"/>
  <c r="K130" i="27"/>
  <c r="K134" i="27" a="1"/>
  <c r="K134" i="27" s="1"/>
  <c r="K120" i="27" a="1"/>
  <c r="K120" i="27" s="1"/>
  <c r="K118" i="27"/>
  <c r="K98" i="27" a="1"/>
  <c r="K98" i="27" s="1"/>
  <c r="K94" i="27"/>
  <c r="K82" i="27"/>
  <c r="K84" i="27" a="1"/>
  <c r="K84" i="27" s="1"/>
  <c r="K62" i="27" a="1"/>
  <c r="K62" i="27" s="1"/>
  <c r="K58" i="27"/>
  <c r="K46" i="27"/>
  <c r="K48" i="27" a="1"/>
  <c r="K48" i="27" s="1"/>
  <c r="K22" i="27"/>
  <c r="K26" i="27" a="1"/>
  <c r="K26" i="27" s="1"/>
  <c r="K10" i="27"/>
  <c r="K12" i="27" a="1"/>
  <c r="K12" i="27" s="1"/>
  <c r="W169" i="34" a="1"/>
  <c r="W169" i="34" s="1"/>
  <c r="W167" i="34"/>
  <c r="W166" i="34"/>
  <c r="V169" i="34" a="1"/>
  <c r="V169" i="34" s="1"/>
  <c r="V167" i="34"/>
  <c r="V166" i="34"/>
  <c r="W155" i="34"/>
  <c r="W154" i="34"/>
  <c r="V155" i="34"/>
  <c r="V154" i="34"/>
  <c r="W133" i="34" a="1"/>
  <c r="W133" i="34" s="1"/>
  <c r="W131" i="34"/>
  <c r="W130" i="34"/>
  <c r="V133" i="34" a="1"/>
  <c r="V133" i="34" s="1"/>
  <c r="V131" i="34"/>
  <c r="V130" i="34"/>
  <c r="W119" i="34"/>
  <c r="W118" i="34"/>
  <c r="V119" i="34"/>
  <c r="V118" i="34"/>
  <c r="W97" i="34" a="1"/>
  <c r="W97" i="34" s="1"/>
  <c r="W95" i="34"/>
  <c r="W94" i="34"/>
  <c r="V97" i="34" a="1"/>
  <c r="V97" i="34" s="1"/>
  <c r="V95" i="34"/>
  <c r="V94" i="34"/>
  <c r="W83" i="34"/>
  <c r="W82" i="34"/>
  <c r="V83" i="34"/>
  <c r="V82" i="34"/>
  <c r="K238" i="1"/>
  <c r="AI5" i="1"/>
  <c r="AI4" i="1"/>
  <c r="W202" i="32"/>
  <c r="W205" i="32" a="1"/>
  <c r="W205" i="32" s="1"/>
  <c r="W203" i="32"/>
  <c r="V203" i="32"/>
  <c r="V202" i="32"/>
  <c r="V205" i="32" a="1"/>
  <c r="V205" i="32" s="1"/>
  <c r="U202" i="32"/>
  <c r="U203" i="32"/>
  <c r="U205" i="32" a="1"/>
  <c r="U205" i="32" s="1"/>
  <c r="T203" i="32"/>
  <c r="T202" i="32"/>
  <c r="T205" i="32" a="1"/>
  <c r="T205" i="32" s="1"/>
  <c r="S202" i="32"/>
  <c r="S205" i="32" a="1"/>
  <c r="S205" i="32" s="1"/>
  <c r="S203" i="32"/>
  <c r="R203" i="32"/>
  <c r="R205" i="32" a="1"/>
  <c r="R205" i="32" s="1"/>
  <c r="R202" i="32"/>
  <c r="Q203" i="32"/>
  <c r="Q202" i="32"/>
  <c r="Q205" i="32" a="1"/>
  <c r="Q205" i="32" s="1"/>
  <c r="P202" i="32"/>
  <c r="P203" i="32"/>
  <c r="P205" i="32" a="1"/>
  <c r="P205" i="32" s="1"/>
  <c r="W190" i="32"/>
  <c r="W191" i="32"/>
  <c r="V191" i="32"/>
  <c r="V190" i="32"/>
  <c r="U191" i="32"/>
  <c r="U190" i="32"/>
  <c r="T191" i="32"/>
  <c r="T190" i="32"/>
  <c r="S191" i="32"/>
  <c r="S190" i="32"/>
  <c r="R191" i="32"/>
  <c r="R190" i="32"/>
  <c r="Q191" i="32"/>
  <c r="Q190" i="32"/>
  <c r="P190" i="32"/>
  <c r="P191" i="32"/>
  <c r="W205" i="33" a="1"/>
  <c r="W205" i="33" s="1"/>
  <c r="W202" i="33"/>
  <c r="W203" i="33"/>
  <c r="V203" i="33"/>
  <c r="V202" i="33"/>
  <c r="U202" i="33"/>
  <c r="U203" i="33"/>
  <c r="U205" i="33" a="1"/>
  <c r="U205" i="33" s="1"/>
  <c r="T205" i="33" a="1"/>
  <c r="T205" i="33" s="1"/>
  <c r="T202" i="33"/>
  <c r="T203" i="33"/>
  <c r="S203" i="33"/>
  <c r="S205" i="33" a="1"/>
  <c r="S205" i="33" s="1"/>
  <c r="R203" i="33"/>
  <c r="R202" i="33"/>
  <c r="R205" i="33" a="1"/>
  <c r="R205" i="33" s="1"/>
  <c r="Q203" i="33"/>
  <c r="Q202" i="33"/>
  <c r="Q205" i="33" a="1"/>
  <c r="Q205" i="33" s="1"/>
  <c r="P205" i="33" a="1"/>
  <c r="P205" i="33" s="1"/>
  <c r="P203" i="33"/>
  <c r="P202" i="33"/>
  <c r="W190" i="33"/>
  <c r="W191" i="33"/>
  <c r="V191" i="33"/>
  <c r="V190" i="33"/>
  <c r="U191" i="33"/>
  <c r="U190" i="33"/>
  <c r="T190" i="33"/>
  <c r="T191" i="33"/>
  <c r="S191" i="33"/>
  <c r="S190" i="33"/>
  <c r="R191" i="33"/>
  <c r="R190" i="33"/>
  <c r="Q190" i="33"/>
  <c r="Q191" i="33"/>
  <c r="P191" i="33"/>
  <c r="P190" i="33"/>
  <c r="W239" i="33"/>
  <c r="W241" i="33" a="1"/>
  <c r="W241" i="33" s="1"/>
  <c r="W238" i="33"/>
  <c r="V238" i="33"/>
  <c r="V241" i="33" a="1"/>
  <c r="V241" i="33" s="1"/>
  <c r="V239" i="33"/>
  <c r="U239" i="33"/>
  <c r="U238" i="33"/>
  <c r="U241" i="33" a="1"/>
  <c r="U241" i="33" s="1"/>
  <c r="T238" i="33"/>
  <c r="T239" i="33"/>
  <c r="T241" i="33" a="1"/>
  <c r="T241" i="33" s="1"/>
  <c r="S241" i="33" a="1"/>
  <c r="S241" i="33" s="1"/>
  <c r="S239" i="33"/>
  <c r="S238" i="33"/>
  <c r="R238" i="33"/>
  <c r="R239" i="33"/>
  <c r="R241" i="33" a="1"/>
  <c r="R241" i="33" s="1"/>
  <c r="Q239" i="33"/>
  <c r="Q241" i="33" a="1"/>
  <c r="Q241" i="33" s="1"/>
  <c r="Q238" i="33"/>
  <c r="P241" i="33" a="1"/>
  <c r="P241" i="33" s="1"/>
  <c r="P239" i="33"/>
  <c r="P238" i="33"/>
  <c r="W226" i="33"/>
  <c r="W227" i="33"/>
  <c r="V226" i="33"/>
  <c r="V227" i="33"/>
  <c r="U227" i="33"/>
  <c r="U226" i="33"/>
  <c r="T226" i="33"/>
  <c r="T227" i="33"/>
  <c r="S227" i="33"/>
  <c r="S226" i="33"/>
  <c r="R227" i="33"/>
  <c r="R226" i="33"/>
  <c r="Q226" i="33"/>
  <c r="Q227" i="33"/>
  <c r="P227" i="33"/>
  <c r="P226" i="33"/>
  <c r="W205" i="28" a="1"/>
  <c r="W205" i="28" s="1"/>
  <c r="AE5" i="28" s="1"/>
  <c r="W203" i="28"/>
  <c r="W202" i="28"/>
  <c r="V205" i="28" a="1"/>
  <c r="V205" i="28" s="1"/>
  <c r="V203" i="28"/>
  <c r="V202" i="28"/>
  <c r="U205" i="28" a="1"/>
  <c r="U205" i="28" s="1"/>
  <c r="AD5" i="28" s="1"/>
  <c r="U203" i="28"/>
  <c r="U202" i="28"/>
  <c r="T205" i="28" a="1"/>
  <c r="T205" i="28" s="1"/>
  <c r="T203" i="28"/>
  <c r="T202" i="28"/>
  <c r="S205" i="28" a="1"/>
  <c r="S205" i="28" s="1"/>
  <c r="AC5" i="28" s="1"/>
  <c r="S203" i="28"/>
  <c r="S202" i="28"/>
  <c r="R205" i="28" a="1"/>
  <c r="R205" i="28" s="1"/>
  <c r="AC4" i="28" s="1"/>
  <c r="R203" i="28"/>
  <c r="R202" i="28"/>
  <c r="Q205" i="28" a="1"/>
  <c r="Q205" i="28" s="1"/>
  <c r="AB5" i="28" s="1"/>
  <c r="Q203" i="28"/>
  <c r="Q202" i="28"/>
  <c r="P205" i="28" a="1"/>
  <c r="P205" i="28" s="1"/>
  <c r="AB4" i="28" s="1"/>
  <c r="P203" i="28"/>
  <c r="P202" i="28"/>
  <c r="W191" i="28"/>
  <c r="W190" i="28"/>
  <c r="V191" i="28"/>
  <c r="V190" i="28"/>
  <c r="U190" i="28"/>
  <c r="U191" i="28"/>
  <c r="T190" i="28"/>
  <c r="T191" i="28"/>
  <c r="S190" i="28"/>
  <c r="S191" i="28"/>
  <c r="R191" i="28"/>
  <c r="R190" i="28"/>
  <c r="Q191" i="28"/>
  <c r="Q190" i="28"/>
  <c r="P191" i="28"/>
  <c r="P190" i="28"/>
  <c r="W241" i="28" a="1"/>
  <c r="W241" i="28" s="1"/>
  <c r="W238" i="28"/>
  <c r="W239" i="28"/>
  <c r="V241" i="28" a="1"/>
  <c r="V241" i="28" s="1"/>
  <c r="V238" i="28"/>
  <c r="V239" i="28"/>
  <c r="U241" i="28" a="1"/>
  <c r="U241" i="28" s="1"/>
  <c r="U238" i="28"/>
  <c r="U239" i="28"/>
  <c r="T241" i="28" a="1"/>
  <c r="T241" i="28" s="1"/>
  <c r="T238" i="28"/>
  <c r="T239" i="28"/>
  <c r="S241" i="28" a="1"/>
  <c r="S241" i="28" s="1"/>
  <c r="S238" i="28"/>
  <c r="S239" i="28"/>
  <c r="R241" i="28" a="1"/>
  <c r="R241" i="28" s="1"/>
  <c r="R239" i="28"/>
  <c r="R238" i="28"/>
  <c r="Q241" i="28" a="1"/>
  <c r="Q241" i="28" s="1"/>
  <c r="Q239" i="28"/>
  <c r="Q238" i="28"/>
  <c r="P241" i="28" a="1"/>
  <c r="P241" i="28" s="1"/>
  <c r="P239" i="28"/>
  <c r="P238" i="28"/>
  <c r="W227" i="28"/>
  <c r="W226" i="28"/>
  <c r="V227" i="28"/>
  <c r="V226" i="28"/>
  <c r="U227" i="28"/>
  <c r="U226" i="28"/>
  <c r="T227" i="28"/>
  <c r="T226" i="28"/>
  <c r="S227" i="28"/>
  <c r="S226" i="28"/>
  <c r="R227" i="28"/>
  <c r="R226" i="28"/>
  <c r="Q227" i="28"/>
  <c r="Q226" i="28"/>
  <c r="P227" i="28"/>
  <c r="P226" i="28"/>
  <c r="W241" i="34" a="1"/>
  <c r="W241" i="34" s="1"/>
  <c r="W239" i="34"/>
  <c r="W238" i="34"/>
  <c r="V238" i="34"/>
  <c r="V239" i="34"/>
  <c r="U239" i="34"/>
  <c r="U238" i="34"/>
  <c r="T239" i="34"/>
  <c r="T238" i="34"/>
  <c r="S241" i="34" a="1"/>
  <c r="S241" i="34" s="1"/>
  <c r="S239" i="34"/>
  <c r="S238" i="34"/>
  <c r="R239" i="34"/>
  <c r="R238" i="34"/>
  <c r="Q241" i="34" a="1"/>
  <c r="Q241" i="34" s="1"/>
  <c r="Q239" i="34"/>
  <c r="Q238" i="34"/>
  <c r="P239" i="34"/>
  <c r="P238" i="34"/>
  <c r="W226" i="34"/>
  <c r="W227" i="34"/>
  <c r="V227" i="34"/>
  <c r="V226" i="34"/>
  <c r="W205" i="34" a="1"/>
  <c r="W205" i="34" s="1"/>
  <c r="W203" i="34"/>
  <c r="W202" i="34"/>
  <c r="V203" i="34"/>
  <c r="V202" i="34"/>
  <c r="W191" i="34"/>
  <c r="W190" i="34"/>
  <c r="V190" i="34"/>
  <c r="V191" i="34"/>
  <c r="U227" i="34"/>
  <c r="U226" i="34"/>
  <c r="T226" i="34"/>
  <c r="T227" i="34"/>
  <c r="S227" i="34"/>
  <c r="S226" i="34"/>
  <c r="R227" i="34"/>
  <c r="R226" i="34"/>
  <c r="Q226" i="34"/>
  <c r="Q227" i="34"/>
  <c r="P226" i="34"/>
  <c r="P227" i="34"/>
  <c r="U202" i="34"/>
  <c r="U203" i="34"/>
  <c r="U205" i="34" a="1"/>
  <c r="U205" i="34" s="1"/>
  <c r="T203" i="34"/>
  <c r="T202" i="34"/>
  <c r="S203" i="34"/>
  <c r="S202" i="34"/>
  <c r="S205" i="34" a="1"/>
  <c r="S205" i="34" s="1"/>
  <c r="R202" i="34"/>
  <c r="R203" i="34"/>
  <c r="Q205" i="34" a="1"/>
  <c r="Q205" i="34" s="1"/>
  <c r="Q203" i="34"/>
  <c r="Q202" i="34"/>
  <c r="P202" i="34"/>
  <c r="P203" i="34"/>
  <c r="U191" i="34"/>
  <c r="U190" i="34"/>
  <c r="T191" i="34"/>
  <c r="T190" i="34"/>
  <c r="S190" i="34"/>
  <c r="S191" i="34"/>
  <c r="R191" i="34"/>
  <c r="R190" i="34"/>
  <c r="Q190" i="34"/>
  <c r="Q191" i="34"/>
  <c r="P191" i="34"/>
  <c r="P190" i="34"/>
  <c r="U166" i="34"/>
  <c r="U167" i="34"/>
  <c r="U169" i="34" a="1"/>
  <c r="U169" i="34" s="1"/>
  <c r="T167" i="34"/>
  <c r="T166" i="34"/>
  <c r="T169" i="34" a="1"/>
  <c r="T169" i="34" s="1"/>
  <c r="S166" i="34"/>
  <c r="S169" i="34" a="1"/>
  <c r="S169" i="34" s="1"/>
  <c r="S167" i="34"/>
  <c r="R167" i="34"/>
  <c r="R169" i="34" a="1"/>
  <c r="R169" i="34" s="1"/>
  <c r="R166" i="34"/>
  <c r="Q169" i="34" a="1"/>
  <c r="Q169" i="34" s="1"/>
  <c r="Q166" i="34"/>
  <c r="Q167" i="34"/>
  <c r="P167" i="34"/>
  <c r="P166" i="34"/>
  <c r="P169" i="34" a="1"/>
  <c r="P169" i="34" s="1"/>
  <c r="U154" i="34"/>
  <c r="U155" i="34"/>
  <c r="T155" i="34"/>
  <c r="T154" i="34"/>
  <c r="S155" i="34"/>
  <c r="S154" i="34"/>
  <c r="R155" i="34"/>
  <c r="R154" i="34"/>
  <c r="Q154" i="34"/>
  <c r="Q155" i="34"/>
  <c r="P155" i="34"/>
  <c r="P154" i="34"/>
  <c r="U133" i="34" a="1"/>
  <c r="U133" i="34" s="1"/>
  <c r="U130" i="34"/>
  <c r="U131" i="34"/>
  <c r="T133" i="34" a="1"/>
  <c r="T133" i="34" s="1"/>
  <c r="T131" i="34"/>
  <c r="T130" i="34"/>
  <c r="S133" i="34" a="1"/>
  <c r="S133" i="34" s="1"/>
  <c r="S130" i="34"/>
  <c r="S131" i="34"/>
  <c r="R131" i="34"/>
  <c r="R133" i="34" a="1"/>
  <c r="R133" i="34" s="1"/>
  <c r="R130" i="34"/>
  <c r="Q130" i="34"/>
  <c r="Q133" i="34" a="1"/>
  <c r="Q133" i="34" s="1"/>
  <c r="Q131" i="34"/>
  <c r="P133" i="34" a="1"/>
  <c r="P133" i="34" s="1"/>
  <c r="P131" i="34"/>
  <c r="P130" i="34"/>
  <c r="U118" i="34"/>
  <c r="U119" i="34"/>
  <c r="T119" i="34"/>
  <c r="T118" i="34"/>
  <c r="S119" i="34"/>
  <c r="S118" i="34"/>
  <c r="R118" i="34"/>
  <c r="R119" i="34"/>
  <c r="Q118" i="34"/>
  <c r="Q119" i="34"/>
  <c r="P118" i="34"/>
  <c r="P119" i="34"/>
  <c r="U94" i="34"/>
  <c r="U97" i="34" a="1"/>
  <c r="U97" i="34" s="1"/>
  <c r="U95" i="34"/>
  <c r="T97" i="34" a="1"/>
  <c r="T97" i="34" s="1"/>
  <c r="T95" i="34"/>
  <c r="T94" i="34"/>
  <c r="S95" i="34"/>
  <c r="S94" i="34"/>
  <c r="S97" i="34" a="1"/>
  <c r="S97" i="34" s="1"/>
  <c r="R97" i="34" a="1"/>
  <c r="R97" i="34" s="1"/>
  <c r="R94" i="34"/>
  <c r="R95" i="34"/>
  <c r="Q94" i="34"/>
  <c r="Q97" i="34" a="1"/>
  <c r="Q97" i="34" s="1"/>
  <c r="Q95" i="34"/>
  <c r="P97" i="34" a="1"/>
  <c r="P97" i="34" s="1"/>
  <c r="P95" i="34"/>
  <c r="P94" i="34"/>
  <c r="U83" i="34"/>
  <c r="U82" i="34"/>
  <c r="T83" i="34"/>
  <c r="T82" i="34"/>
  <c r="S82" i="34"/>
  <c r="S83" i="34"/>
  <c r="R83" i="34"/>
  <c r="R82" i="34"/>
  <c r="Q83" i="34"/>
  <c r="Q82" i="34"/>
  <c r="P82" i="34"/>
  <c r="P83" i="34"/>
  <c r="W58" i="34"/>
  <c r="W59" i="34"/>
  <c r="W61" i="34" a="1"/>
  <c r="W61" i="34" s="1"/>
  <c r="V59" i="34"/>
  <c r="V58" i="34"/>
  <c r="U61" i="34" a="1"/>
  <c r="U61" i="34" s="1"/>
  <c r="U58" i="34"/>
  <c r="U59" i="34"/>
  <c r="T59" i="34"/>
  <c r="T61" i="34" a="1"/>
  <c r="T61" i="34" s="1"/>
  <c r="T58" i="34"/>
  <c r="S59" i="34"/>
  <c r="S58" i="34"/>
  <c r="S61" i="34" a="1"/>
  <c r="S61" i="34" s="1"/>
  <c r="R58" i="34"/>
  <c r="R61" i="34" a="1"/>
  <c r="R61" i="34" s="1"/>
  <c r="R59" i="34"/>
  <c r="Q59" i="34"/>
  <c r="Q61" i="34" a="1"/>
  <c r="Q61" i="34" s="1"/>
  <c r="Q58" i="34"/>
  <c r="P58" i="34"/>
  <c r="P61" i="34" a="1"/>
  <c r="P61" i="34" s="1"/>
  <c r="P59" i="34"/>
  <c r="W47" i="34"/>
  <c r="W46" i="34"/>
  <c r="V46" i="34"/>
  <c r="V47" i="34"/>
  <c r="U46" i="34"/>
  <c r="U47" i="34"/>
  <c r="T47" i="34"/>
  <c r="T46" i="34"/>
  <c r="S47" i="34"/>
  <c r="S46" i="34"/>
  <c r="R47" i="34"/>
  <c r="R46" i="34"/>
  <c r="Q47" i="34"/>
  <c r="Q46" i="34"/>
  <c r="P47" i="34"/>
  <c r="P46" i="34"/>
  <c r="W22" i="34"/>
  <c r="W25" i="34" a="1"/>
  <c r="W25" i="34" s="1"/>
  <c r="W23" i="34"/>
  <c r="V23" i="34"/>
  <c r="V22" i="34"/>
  <c r="U25" i="34" a="1"/>
  <c r="U25" i="34" s="1"/>
  <c r="U23" i="34"/>
  <c r="U22" i="34"/>
  <c r="T23" i="34"/>
  <c r="T25" i="34" a="1"/>
  <c r="T25" i="34" s="1"/>
  <c r="T22" i="34"/>
  <c r="S22" i="34"/>
  <c r="S23" i="34"/>
  <c r="S25" i="34" a="1"/>
  <c r="S25" i="34" s="1"/>
  <c r="R22" i="34"/>
  <c r="R23" i="34"/>
  <c r="R25" i="34" a="1"/>
  <c r="R25" i="34" s="1"/>
  <c r="Q25" i="34" a="1"/>
  <c r="Q25" i="34" s="1"/>
  <c r="AB5" i="34" s="1"/>
  <c r="Q23" i="34"/>
  <c r="Q22" i="34"/>
  <c r="P22" i="34"/>
  <c r="P23" i="34"/>
  <c r="P25" i="34" a="1"/>
  <c r="P25" i="34" s="1"/>
  <c r="W11" i="34"/>
  <c r="W10" i="34"/>
  <c r="V10" i="34"/>
  <c r="V11" i="34"/>
  <c r="U10" i="34"/>
  <c r="U11" i="34"/>
  <c r="T11" i="34"/>
  <c r="T10" i="34"/>
  <c r="S11" i="34"/>
  <c r="S10" i="34"/>
  <c r="R11" i="34"/>
  <c r="R10" i="34"/>
  <c r="Q11" i="34"/>
  <c r="Q10" i="34"/>
  <c r="P10" i="34"/>
  <c r="P11" i="34"/>
  <c r="W166" i="33"/>
  <c r="W167" i="33"/>
  <c r="W169" i="33" a="1"/>
  <c r="W169" i="33" s="1"/>
  <c r="V166" i="33"/>
  <c r="V169" i="33" a="1"/>
  <c r="V169" i="33" s="1"/>
  <c r="V167" i="33"/>
  <c r="U169" i="33" a="1"/>
  <c r="U169" i="33" s="1"/>
  <c r="U166" i="33"/>
  <c r="U167" i="33"/>
  <c r="T167" i="33"/>
  <c r="T166" i="33"/>
  <c r="T169" i="33" a="1"/>
  <c r="T169" i="33" s="1"/>
  <c r="S169" i="33" a="1"/>
  <c r="S169" i="33" s="1"/>
  <c r="S166" i="33"/>
  <c r="S167" i="33"/>
  <c r="R169" i="33" a="1"/>
  <c r="R169" i="33" s="1"/>
  <c r="R166" i="33"/>
  <c r="R167" i="33"/>
  <c r="Q167" i="33"/>
  <c r="Q166" i="33"/>
  <c r="Q169" i="33" a="1"/>
  <c r="Q169" i="33" s="1"/>
  <c r="P166" i="33"/>
  <c r="P169" i="33" a="1"/>
  <c r="P169" i="33" s="1"/>
  <c r="P167" i="33"/>
  <c r="W155" i="33"/>
  <c r="W154" i="33"/>
  <c r="V155" i="33"/>
  <c r="V154" i="33"/>
  <c r="U155" i="33"/>
  <c r="U154" i="33"/>
  <c r="T154" i="33"/>
  <c r="T155" i="33"/>
  <c r="S154" i="33"/>
  <c r="S155" i="33"/>
  <c r="R155" i="33"/>
  <c r="R154" i="33"/>
  <c r="Q155" i="33"/>
  <c r="Q154" i="33"/>
  <c r="P154" i="33"/>
  <c r="P155" i="33"/>
  <c r="W130" i="33"/>
  <c r="W131" i="33"/>
  <c r="W133" i="33" a="1"/>
  <c r="W133" i="33" s="1"/>
  <c r="V130" i="33"/>
  <c r="V133" i="33" a="1"/>
  <c r="V133" i="33" s="1"/>
  <c r="V131" i="33"/>
  <c r="U131" i="33"/>
  <c r="U133" i="33" a="1"/>
  <c r="U133" i="33" s="1"/>
  <c r="U130" i="33"/>
  <c r="T133" i="33" a="1"/>
  <c r="T133" i="33" s="1"/>
  <c r="T131" i="33"/>
  <c r="T130" i="33"/>
  <c r="S133" i="33" a="1"/>
  <c r="S133" i="33" s="1"/>
  <c r="S131" i="33"/>
  <c r="S130" i="33"/>
  <c r="R130" i="33"/>
  <c r="R131" i="33"/>
  <c r="R133" i="33" a="1"/>
  <c r="R133" i="33" s="1"/>
  <c r="Q133" i="33" a="1"/>
  <c r="Q133" i="33" s="1"/>
  <c r="Q130" i="33"/>
  <c r="Q131" i="33"/>
  <c r="P133" i="33" a="1"/>
  <c r="P133" i="33" s="1"/>
  <c r="P131" i="33"/>
  <c r="P130" i="33"/>
  <c r="W118" i="33"/>
  <c r="W119" i="33"/>
  <c r="V118" i="33"/>
  <c r="V119" i="33"/>
  <c r="U119" i="33"/>
  <c r="U118" i="33"/>
  <c r="T119" i="33"/>
  <c r="T118" i="33"/>
  <c r="S118" i="33"/>
  <c r="S119" i="33"/>
  <c r="R118" i="33"/>
  <c r="R119" i="33"/>
  <c r="Q119" i="33"/>
  <c r="Q118" i="33"/>
  <c r="P118" i="33"/>
  <c r="P119" i="33"/>
  <c r="W94" i="33"/>
  <c r="W97" i="33" a="1"/>
  <c r="W97" i="33" s="1"/>
  <c r="W95" i="33"/>
  <c r="V97" i="33" a="1"/>
  <c r="V97" i="33" s="1"/>
  <c r="V95" i="33"/>
  <c r="V94" i="33"/>
  <c r="U97" i="33" a="1"/>
  <c r="U97" i="33" s="1"/>
  <c r="U95" i="33"/>
  <c r="U94" i="33"/>
  <c r="T94" i="33"/>
  <c r="T97" i="33" a="1"/>
  <c r="T97" i="33" s="1"/>
  <c r="T95" i="33"/>
  <c r="S95" i="33"/>
  <c r="S97" i="33" a="1"/>
  <c r="S97" i="33" s="1"/>
  <c r="S94" i="33"/>
  <c r="R95" i="33"/>
  <c r="R94" i="33"/>
  <c r="R97" i="33" a="1"/>
  <c r="R97" i="33" s="1"/>
  <c r="Q97" i="33" a="1"/>
  <c r="Q97" i="33" s="1"/>
  <c r="Q94" i="33"/>
  <c r="Q95" i="33"/>
  <c r="P94" i="33"/>
  <c r="P97" i="33" a="1"/>
  <c r="P97" i="33" s="1"/>
  <c r="P95" i="33"/>
  <c r="W82" i="33"/>
  <c r="W83" i="33"/>
  <c r="V83" i="33"/>
  <c r="V82" i="33"/>
  <c r="U83" i="33"/>
  <c r="U82" i="33"/>
  <c r="T82" i="33"/>
  <c r="T83" i="33"/>
  <c r="S82" i="33"/>
  <c r="S83" i="33"/>
  <c r="R82" i="33"/>
  <c r="R83" i="33"/>
  <c r="Q83" i="33"/>
  <c r="Q82" i="33"/>
  <c r="P83" i="33"/>
  <c r="P82" i="33"/>
  <c r="W58" i="33"/>
  <c r="W59" i="33"/>
  <c r="W61" i="33" a="1"/>
  <c r="W61" i="33" s="1"/>
  <c r="V61" i="33" a="1"/>
  <c r="V61" i="33" s="1"/>
  <c r="V59" i="33"/>
  <c r="V58" i="33"/>
  <c r="U58" i="33"/>
  <c r="U61" i="33" a="1"/>
  <c r="U61" i="33" s="1"/>
  <c r="U59" i="33"/>
  <c r="T61" i="33" a="1"/>
  <c r="T61" i="33" s="1"/>
  <c r="T58" i="33"/>
  <c r="T59" i="33"/>
  <c r="S59" i="33"/>
  <c r="S61" i="33" a="1"/>
  <c r="S61" i="33" s="1"/>
  <c r="S58" i="33"/>
  <c r="R58" i="33"/>
  <c r="R59" i="33"/>
  <c r="R61" i="33" a="1"/>
  <c r="R61" i="33" s="1"/>
  <c r="Q59" i="33"/>
  <c r="Q61" i="33" a="1"/>
  <c r="Q61" i="33" s="1"/>
  <c r="Q58" i="33"/>
  <c r="P61" i="33" a="1"/>
  <c r="P61" i="33" s="1"/>
  <c r="P58" i="33"/>
  <c r="P59" i="33"/>
  <c r="W47" i="33"/>
  <c r="W46" i="33"/>
  <c r="V46" i="33"/>
  <c r="V47" i="33"/>
  <c r="U47" i="33"/>
  <c r="U46" i="33"/>
  <c r="T47" i="33"/>
  <c r="T46" i="33"/>
  <c r="S46" i="33"/>
  <c r="S47" i="33"/>
  <c r="R47" i="33"/>
  <c r="R46" i="33"/>
  <c r="Q46" i="33"/>
  <c r="Q47" i="33"/>
  <c r="P46" i="33"/>
  <c r="P47" i="33"/>
  <c r="W25" i="33" a="1"/>
  <c r="W25" i="33" s="1"/>
  <c r="W22" i="33"/>
  <c r="W23" i="33"/>
  <c r="V22" i="33"/>
  <c r="V25" i="33" a="1"/>
  <c r="V25" i="33" s="1"/>
  <c r="AE4" i="33" s="1"/>
  <c r="V23" i="33"/>
  <c r="U22" i="33"/>
  <c r="U25" i="33" a="1"/>
  <c r="U25" i="33" s="1"/>
  <c r="AD5" i="33" s="1"/>
  <c r="U23" i="33"/>
  <c r="T25" i="33" a="1"/>
  <c r="T25" i="33" s="1"/>
  <c r="AD4" i="33" s="1"/>
  <c r="T22" i="33"/>
  <c r="T23" i="33"/>
  <c r="S23" i="33"/>
  <c r="S25" i="33" a="1"/>
  <c r="S25" i="33" s="1"/>
  <c r="AC5" i="33" s="1"/>
  <c r="S22" i="33"/>
  <c r="R25" i="33" a="1"/>
  <c r="R25" i="33" s="1"/>
  <c r="AC4" i="33" s="1"/>
  <c r="R23" i="33"/>
  <c r="R22" i="33"/>
  <c r="Q22" i="33"/>
  <c r="Q25" i="33" a="1"/>
  <c r="Q25" i="33" s="1"/>
  <c r="Q23" i="33"/>
  <c r="P22" i="33"/>
  <c r="P25" i="33" a="1"/>
  <c r="P25" i="33" s="1"/>
  <c r="AB4" i="33" s="1"/>
  <c r="P23" i="33"/>
  <c r="W10" i="33"/>
  <c r="W11" i="33"/>
  <c r="V10" i="33"/>
  <c r="V11" i="33"/>
  <c r="U10" i="33"/>
  <c r="U11" i="33"/>
  <c r="T11" i="33"/>
  <c r="T10" i="33"/>
  <c r="S11" i="33"/>
  <c r="S10" i="33"/>
  <c r="R10" i="33"/>
  <c r="R11" i="33"/>
  <c r="Q10" i="33"/>
  <c r="Q11" i="33"/>
  <c r="P11" i="33"/>
  <c r="P10" i="33"/>
  <c r="W241" i="32" a="1"/>
  <c r="W241" i="32" s="1"/>
  <c r="W238" i="32"/>
  <c r="W239" i="32"/>
  <c r="V239" i="32"/>
  <c r="V238" i="32"/>
  <c r="U241" i="32" a="1"/>
  <c r="U241" i="32" s="1"/>
  <c r="U239" i="32"/>
  <c r="U238" i="32"/>
  <c r="T239" i="32"/>
  <c r="T238" i="32"/>
  <c r="S241" i="32" a="1"/>
  <c r="S241" i="32" s="1"/>
  <c r="S239" i="32"/>
  <c r="S238" i="32"/>
  <c r="R241" i="32" a="1"/>
  <c r="R241" i="32" s="1"/>
  <c r="R239" i="32"/>
  <c r="R238" i="32"/>
  <c r="Q241" i="32" a="1"/>
  <c r="Q241" i="32" s="1"/>
  <c r="Q239" i="32"/>
  <c r="Q238" i="32"/>
  <c r="P239" i="32"/>
  <c r="P238" i="32"/>
  <c r="W227" i="32"/>
  <c r="W226" i="32"/>
  <c r="V227" i="32"/>
  <c r="V226" i="32"/>
  <c r="U227" i="32"/>
  <c r="U226" i="32"/>
  <c r="T227" i="32"/>
  <c r="T226" i="32"/>
  <c r="S227" i="32"/>
  <c r="S226" i="32"/>
  <c r="R227" i="32"/>
  <c r="R226" i="32"/>
  <c r="Q227" i="32"/>
  <c r="Q226" i="32"/>
  <c r="P227" i="32"/>
  <c r="P226" i="32"/>
  <c r="W169" i="32" a="1"/>
  <c r="W169" i="32" s="1"/>
  <c r="W166" i="32"/>
  <c r="W167" i="32"/>
  <c r="V169" i="32" a="1"/>
  <c r="V169" i="32" s="1"/>
  <c r="V167" i="32"/>
  <c r="V166" i="32"/>
  <c r="U166" i="32"/>
  <c r="U167" i="32"/>
  <c r="U169" i="32" a="1"/>
  <c r="U169" i="32" s="1"/>
  <c r="T167" i="32"/>
  <c r="T166" i="32"/>
  <c r="T169" i="32" a="1"/>
  <c r="T169" i="32" s="1"/>
  <c r="S166" i="32"/>
  <c r="S167" i="32"/>
  <c r="S169" i="32" a="1"/>
  <c r="S169" i="32" s="1"/>
  <c r="R167" i="32"/>
  <c r="R166" i="32"/>
  <c r="R169" i="32" a="1"/>
  <c r="R169" i="32" s="1"/>
  <c r="Q169" i="32" a="1"/>
  <c r="Q169" i="32" s="1"/>
  <c r="Q167" i="32"/>
  <c r="Q166" i="32"/>
  <c r="P166" i="32"/>
  <c r="P169" i="32" a="1"/>
  <c r="P169" i="32" s="1"/>
  <c r="P167" i="32"/>
  <c r="W155" i="32"/>
  <c r="W154" i="32"/>
  <c r="V155" i="32"/>
  <c r="V154" i="32"/>
  <c r="U155" i="32"/>
  <c r="U154" i="32"/>
  <c r="T155" i="32"/>
  <c r="T154" i="32"/>
  <c r="S154" i="32"/>
  <c r="S155" i="32"/>
  <c r="R155" i="32"/>
  <c r="R154" i="32"/>
  <c r="Q155" i="32"/>
  <c r="Q154" i="32"/>
  <c r="P155" i="32"/>
  <c r="P154" i="32"/>
  <c r="W133" i="32" a="1"/>
  <c r="W133" i="32" s="1"/>
  <c r="W131" i="32"/>
  <c r="W130" i="32"/>
  <c r="V133" i="32" a="1"/>
  <c r="V133" i="32" s="1"/>
  <c r="V130" i="32"/>
  <c r="V131" i="32"/>
  <c r="U130" i="32"/>
  <c r="U131" i="32"/>
  <c r="U133" i="32" a="1"/>
  <c r="U133" i="32" s="1"/>
  <c r="T133" i="32" a="1"/>
  <c r="T133" i="32" s="1"/>
  <c r="T131" i="32"/>
  <c r="T130" i="32"/>
  <c r="S130" i="32"/>
  <c r="S131" i="32"/>
  <c r="S133" i="32" a="1"/>
  <c r="S133" i="32" s="1"/>
  <c r="R131" i="32"/>
  <c r="R130" i="32"/>
  <c r="R133" i="32" a="1"/>
  <c r="R133" i="32" s="1"/>
  <c r="Q130" i="32"/>
  <c r="Q131" i="32"/>
  <c r="Q133" i="32" a="1"/>
  <c r="Q133" i="32" s="1"/>
  <c r="P133" i="32" a="1"/>
  <c r="P133" i="32" s="1"/>
  <c r="P131" i="32"/>
  <c r="P130" i="32"/>
  <c r="W118" i="32"/>
  <c r="W119" i="32"/>
  <c r="V118" i="32"/>
  <c r="V119" i="32"/>
  <c r="U118" i="32"/>
  <c r="U119" i="32"/>
  <c r="T118" i="32"/>
  <c r="T119" i="32"/>
  <c r="S119" i="32"/>
  <c r="S118" i="32"/>
  <c r="R118" i="32"/>
  <c r="R119" i="32"/>
  <c r="Q118" i="32"/>
  <c r="Q119" i="32"/>
  <c r="P118" i="32"/>
  <c r="P119" i="32"/>
  <c r="W95" i="32"/>
  <c r="W94" i="32"/>
  <c r="W97" i="32" a="1"/>
  <c r="W97" i="32" s="1"/>
  <c r="V97" i="32" a="1"/>
  <c r="V97" i="32" s="1"/>
  <c r="V95" i="32"/>
  <c r="V94" i="32"/>
  <c r="U97" i="32" a="1"/>
  <c r="U97" i="32" s="1"/>
  <c r="U95" i="32"/>
  <c r="U94" i="32"/>
  <c r="T94" i="32"/>
  <c r="T97" i="32" a="1"/>
  <c r="T97" i="32" s="1"/>
  <c r="T95" i="32"/>
  <c r="S97" i="32" a="1"/>
  <c r="S97" i="32" s="1"/>
  <c r="S94" i="32"/>
  <c r="S95" i="32"/>
  <c r="R97" i="32" a="1"/>
  <c r="R97" i="32" s="1"/>
  <c r="R94" i="32"/>
  <c r="R95" i="32"/>
  <c r="Q95" i="32"/>
  <c r="Q94" i="32"/>
  <c r="P97" i="32" a="1"/>
  <c r="P97" i="32" s="1"/>
  <c r="P95" i="32"/>
  <c r="P94" i="32"/>
  <c r="W82" i="32"/>
  <c r="W83" i="32"/>
  <c r="V83" i="32"/>
  <c r="V82" i="32"/>
  <c r="U83" i="32"/>
  <c r="U82" i="32"/>
  <c r="T82" i="32"/>
  <c r="T83" i="32"/>
  <c r="S82" i="32"/>
  <c r="S83" i="32"/>
  <c r="R82" i="32"/>
  <c r="R83" i="32"/>
  <c r="Q82" i="32"/>
  <c r="Q83" i="32"/>
  <c r="P83" i="32"/>
  <c r="P82" i="32"/>
  <c r="W61" i="32" a="1"/>
  <c r="W61" i="32" s="1"/>
  <c r="W58" i="32"/>
  <c r="W59" i="32"/>
  <c r="V58" i="32"/>
  <c r="V59" i="32"/>
  <c r="V61" i="32" a="1"/>
  <c r="V61" i="32" s="1"/>
  <c r="U58" i="32"/>
  <c r="U61" i="32" a="1"/>
  <c r="U61" i="32" s="1"/>
  <c r="U59" i="32"/>
  <c r="T58" i="32"/>
  <c r="T59" i="32"/>
  <c r="T61" i="32" a="1"/>
  <c r="T61" i="32" s="1"/>
  <c r="S58" i="32"/>
  <c r="S61" i="32" a="1"/>
  <c r="S61" i="32" s="1"/>
  <c r="S59" i="32"/>
  <c r="R59" i="32"/>
  <c r="R58" i="32"/>
  <c r="R61" i="32" a="1"/>
  <c r="R61" i="32" s="1"/>
  <c r="Q59" i="32"/>
  <c r="Q58" i="32"/>
  <c r="Q61" i="32" a="1"/>
  <c r="Q61" i="32" s="1"/>
  <c r="P61" i="32" a="1"/>
  <c r="P61" i="32" s="1"/>
  <c r="P59" i="32"/>
  <c r="P58" i="32"/>
  <c r="W46" i="32"/>
  <c r="W47" i="32"/>
  <c r="V46" i="32"/>
  <c r="V47" i="32"/>
  <c r="U47" i="32"/>
  <c r="U46" i="32"/>
  <c r="T47" i="32"/>
  <c r="T46" i="32"/>
  <c r="S46" i="32"/>
  <c r="S47" i="32"/>
  <c r="R46" i="32"/>
  <c r="R47" i="32"/>
  <c r="Q46" i="32"/>
  <c r="Q47" i="32"/>
  <c r="P47" i="32"/>
  <c r="P46" i="32"/>
  <c r="W22" i="32"/>
  <c r="W25" i="32" a="1"/>
  <c r="W25" i="32" s="1"/>
  <c r="W23" i="32"/>
  <c r="V23" i="32"/>
  <c r="V25" i="32" a="1"/>
  <c r="V25" i="32" s="1"/>
  <c r="V22" i="32"/>
  <c r="U25" i="32" a="1"/>
  <c r="U25" i="32" s="1"/>
  <c r="U22" i="32"/>
  <c r="U23" i="32"/>
  <c r="T25" i="32" a="1"/>
  <c r="T25" i="32" s="1"/>
  <c r="T23" i="32"/>
  <c r="T22" i="32"/>
  <c r="S25" i="32" a="1"/>
  <c r="S25" i="32" s="1"/>
  <c r="S22" i="32"/>
  <c r="S23" i="32"/>
  <c r="R22" i="32"/>
  <c r="R25" i="32" a="1"/>
  <c r="R25" i="32" s="1"/>
  <c r="R23" i="32"/>
  <c r="Q25" i="32" a="1"/>
  <c r="Q25" i="32" s="1"/>
  <c r="Q23" i="32"/>
  <c r="Q22" i="32"/>
  <c r="P22" i="32"/>
  <c r="P23" i="32"/>
  <c r="P25" i="32" a="1"/>
  <c r="P25" i="32" s="1"/>
  <c r="W11" i="32"/>
  <c r="W10" i="32"/>
  <c r="V11" i="32"/>
  <c r="V10" i="32"/>
  <c r="U10" i="32"/>
  <c r="U11" i="32"/>
  <c r="T11" i="32"/>
  <c r="T10" i="32"/>
  <c r="S11" i="32"/>
  <c r="S10" i="32"/>
  <c r="R11" i="32"/>
  <c r="R10" i="32"/>
  <c r="Q10" i="32"/>
  <c r="Q11" i="32"/>
  <c r="P11" i="32"/>
  <c r="P10" i="32"/>
  <c r="W241" i="31" a="1"/>
  <c r="W241" i="31" s="1"/>
  <c r="W239" i="31"/>
  <c r="W238" i="31"/>
  <c r="V238" i="31"/>
  <c r="V239" i="31"/>
  <c r="U241" i="31" a="1"/>
  <c r="U241" i="31" s="1"/>
  <c r="U238" i="31"/>
  <c r="U239" i="31"/>
  <c r="T238" i="31"/>
  <c r="T239" i="31"/>
  <c r="S239" i="31"/>
  <c r="S238" i="31"/>
  <c r="S241" i="31" a="1"/>
  <c r="S241" i="31" s="1"/>
  <c r="R238" i="31"/>
  <c r="R239" i="31"/>
  <c r="Q239" i="31"/>
  <c r="Q238" i="31"/>
  <c r="Q241" i="31" a="1"/>
  <c r="Q241" i="31" s="1"/>
  <c r="P238" i="31"/>
  <c r="P239" i="31"/>
  <c r="W227" i="31"/>
  <c r="W226" i="31"/>
  <c r="V226" i="31"/>
  <c r="V227" i="31"/>
  <c r="U226" i="31"/>
  <c r="U227" i="31"/>
  <c r="T227" i="31"/>
  <c r="T226" i="31"/>
  <c r="S226" i="31"/>
  <c r="S227" i="31"/>
  <c r="R226" i="31"/>
  <c r="R227" i="31"/>
  <c r="Q227" i="31"/>
  <c r="Q226" i="31"/>
  <c r="P226" i="31"/>
  <c r="P227" i="31"/>
  <c r="W202" i="31"/>
  <c r="W203" i="31"/>
  <c r="W205" i="31" a="1"/>
  <c r="W205" i="31" s="1"/>
  <c r="V202" i="31"/>
  <c r="V203" i="31"/>
  <c r="U205" i="31" a="1"/>
  <c r="U205" i="31" s="1"/>
  <c r="U202" i="31"/>
  <c r="U203" i="31"/>
  <c r="T205" i="31" a="1"/>
  <c r="T205" i="31" s="1"/>
  <c r="T203" i="31"/>
  <c r="T202" i="31"/>
  <c r="S203" i="31"/>
  <c r="S205" i="31" a="1"/>
  <c r="S205" i="31" s="1"/>
  <c r="S202" i="31"/>
  <c r="R202" i="31"/>
  <c r="R203" i="31"/>
  <c r="R205" i="31" a="1"/>
  <c r="R205" i="31" s="1"/>
  <c r="Q203" i="31"/>
  <c r="Q205" i="31" a="1"/>
  <c r="Q205" i="31" s="1"/>
  <c r="Q202" i="31"/>
  <c r="P205" i="31" a="1"/>
  <c r="P205" i="31" s="1"/>
  <c r="P203" i="31"/>
  <c r="P202" i="31"/>
  <c r="W191" i="31"/>
  <c r="W190" i="31"/>
  <c r="V190" i="31"/>
  <c r="V191" i="31"/>
  <c r="U190" i="31"/>
  <c r="U191" i="31"/>
  <c r="T190" i="31"/>
  <c r="T191" i="31"/>
  <c r="S191" i="31"/>
  <c r="S190" i="31"/>
  <c r="R191" i="31"/>
  <c r="R190" i="31"/>
  <c r="Q191" i="31"/>
  <c r="Q190" i="31"/>
  <c r="P190" i="31"/>
  <c r="P191" i="31"/>
  <c r="W166" i="31"/>
  <c r="W169" i="31" a="1"/>
  <c r="W169" i="31" s="1"/>
  <c r="W167" i="31"/>
  <c r="V169" i="31" a="1"/>
  <c r="V169" i="31" s="1"/>
  <c r="V167" i="31"/>
  <c r="V166" i="31"/>
  <c r="U166" i="31"/>
  <c r="U169" i="31" a="1"/>
  <c r="U169" i="31" s="1"/>
  <c r="U167" i="31"/>
  <c r="T169" i="31" a="1"/>
  <c r="T169" i="31" s="1"/>
  <c r="T166" i="31"/>
  <c r="T167" i="31"/>
  <c r="S167" i="31"/>
  <c r="S166" i="31"/>
  <c r="S169" i="31" a="1"/>
  <c r="S169" i="31" s="1"/>
  <c r="R166" i="31"/>
  <c r="R167" i="31"/>
  <c r="R169" i="31" a="1"/>
  <c r="R169" i="31" s="1"/>
  <c r="Q169" i="31" a="1"/>
  <c r="Q169" i="31" s="1"/>
  <c r="Q167" i="31"/>
  <c r="Q166" i="31"/>
  <c r="P166" i="31"/>
  <c r="P169" i="31" a="1"/>
  <c r="P169" i="31" s="1"/>
  <c r="P167" i="31"/>
  <c r="W155" i="31"/>
  <c r="W154" i="31"/>
  <c r="V154" i="31"/>
  <c r="V155" i="31"/>
  <c r="U154" i="31"/>
  <c r="U155" i="31"/>
  <c r="T154" i="31"/>
  <c r="T155" i="31"/>
  <c r="S155" i="31"/>
  <c r="S154" i="31"/>
  <c r="R154" i="31"/>
  <c r="R155" i="31"/>
  <c r="Q154" i="31"/>
  <c r="Q155" i="31"/>
  <c r="P155" i="31"/>
  <c r="P154" i="31"/>
  <c r="W130" i="31"/>
  <c r="W133" i="31" a="1"/>
  <c r="W133" i="31" s="1"/>
  <c r="W131" i="31"/>
  <c r="V133" i="31" a="1"/>
  <c r="V133" i="31" s="1"/>
  <c r="V131" i="31"/>
  <c r="V130" i="31"/>
  <c r="U130" i="31"/>
  <c r="U131" i="31"/>
  <c r="U133" i="31" a="1"/>
  <c r="U133" i="31" s="1"/>
  <c r="T131" i="31"/>
  <c r="T133" i="31" a="1"/>
  <c r="T133" i="31" s="1"/>
  <c r="T130" i="31"/>
  <c r="S133" i="31" a="1"/>
  <c r="S133" i="31" s="1"/>
  <c r="S131" i="31"/>
  <c r="S130" i="31"/>
  <c r="R133" i="31" a="1"/>
  <c r="R133" i="31" s="1"/>
  <c r="R130" i="31"/>
  <c r="R131" i="31"/>
  <c r="Q130" i="31"/>
  <c r="Q133" i="31" a="1"/>
  <c r="Q133" i="31" s="1"/>
  <c r="Q131" i="31"/>
  <c r="P130" i="31"/>
  <c r="P133" i="31" a="1"/>
  <c r="P133" i="31" s="1"/>
  <c r="P131" i="31"/>
  <c r="W118" i="31"/>
  <c r="W119" i="31"/>
  <c r="V118" i="31"/>
  <c r="V119" i="31"/>
  <c r="U118" i="31"/>
  <c r="U119" i="31"/>
  <c r="T119" i="31"/>
  <c r="T118" i="31"/>
  <c r="S119" i="31"/>
  <c r="S118" i="31"/>
  <c r="R119" i="31"/>
  <c r="R118" i="31"/>
  <c r="Q118" i="31"/>
  <c r="Q119" i="31"/>
  <c r="P119" i="31"/>
  <c r="P118" i="31"/>
  <c r="W95" i="31"/>
  <c r="W94" i="31"/>
  <c r="W97" i="31" a="1"/>
  <c r="W97" i="31" s="1"/>
  <c r="V97" i="31" a="1"/>
  <c r="V97" i="31" s="1"/>
  <c r="V95" i="31"/>
  <c r="V94" i="31"/>
  <c r="U97" i="31" a="1"/>
  <c r="U97" i="31" s="1"/>
  <c r="U95" i="31"/>
  <c r="U94" i="31"/>
  <c r="T95" i="31"/>
  <c r="T94" i="31"/>
  <c r="T97" i="31" a="1"/>
  <c r="T97" i="31" s="1"/>
  <c r="S97" i="31" a="1"/>
  <c r="S97" i="31" s="1"/>
  <c r="S94" i="31"/>
  <c r="S95" i="31"/>
  <c r="R97" i="31" a="1"/>
  <c r="R97" i="31" s="1"/>
  <c r="R95" i="31"/>
  <c r="R94" i="31"/>
  <c r="Q95" i="31"/>
  <c r="Q97" i="31" a="1"/>
  <c r="Q97" i="31" s="1"/>
  <c r="Q94" i="31"/>
  <c r="P97" i="31" a="1"/>
  <c r="P97" i="31" s="1"/>
  <c r="P95" i="31"/>
  <c r="P94" i="31"/>
  <c r="W82" i="31"/>
  <c r="W83" i="31"/>
  <c r="V83" i="31"/>
  <c r="V82" i="31"/>
  <c r="U83" i="31"/>
  <c r="U82" i="31"/>
  <c r="T83" i="31"/>
  <c r="T82" i="31"/>
  <c r="S83" i="31"/>
  <c r="S82" i="31"/>
  <c r="R82" i="31"/>
  <c r="R83" i="31"/>
  <c r="Q83" i="31"/>
  <c r="Q82" i="31"/>
  <c r="P83" i="31"/>
  <c r="P82" i="31"/>
  <c r="W59" i="31"/>
  <c r="W58" i="31"/>
  <c r="W61" i="31" a="1"/>
  <c r="W61" i="31" s="1"/>
  <c r="V59" i="31"/>
  <c r="V61" i="31" a="1"/>
  <c r="V61" i="31" s="1"/>
  <c r="V58" i="31"/>
  <c r="U61" i="31" a="1"/>
  <c r="U61" i="31" s="1"/>
  <c r="U58" i="31"/>
  <c r="U59" i="31"/>
  <c r="T59" i="31"/>
  <c r="T61" i="31" a="1"/>
  <c r="T61" i="31" s="1"/>
  <c r="T58" i="31"/>
  <c r="S58" i="31"/>
  <c r="S61" i="31" a="1"/>
  <c r="S61" i="31" s="1"/>
  <c r="S59" i="31"/>
  <c r="R58" i="31"/>
  <c r="R61" i="31" a="1"/>
  <c r="R61" i="31" s="1"/>
  <c r="R59" i="31"/>
  <c r="Q59" i="31"/>
  <c r="Q58" i="31"/>
  <c r="Q61" i="31" a="1"/>
  <c r="Q61" i="31" s="1"/>
  <c r="P61" i="31" a="1"/>
  <c r="P61" i="31" s="1"/>
  <c r="P58" i="31"/>
  <c r="P59" i="31"/>
  <c r="W46" i="31"/>
  <c r="W47" i="31"/>
  <c r="V47" i="31"/>
  <c r="V46" i="31"/>
  <c r="U47" i="31"/>
  <c r="U46" i="31"/>
  <c r="T47" i="31"/>
  <c r="T46" i="31"/>
  <c r="S46" i="31"/>
  <c r="S47" i="31"/>
  <c r="R47" i="31"/>
  <c r="R46" i="31"/>
  <c r="Q47" i="31"/>
  <c r="Q46" i="31"/>
  <c r="P46" i="31"/>
  <c r="P47" i="31"/>
  <c r="W25" i="31" a="1"/>
  <c r="W25" i="31" s="1"/>
  <c r="W22" i="31"/>
  <c r="W23" i="31"/>
  <c r="V23" i="31"/>
  <c r="V25" i="31" a="1"/>
  <c r="V25" i="31" s="1"/>
  <c r="V22" i="31"/>
  <c r="U25" i="31" a="1"/>
  <c r="U25" i="31" s="1"/>
  <c r="AD5" i="31" s="1"/>
  <c r="U22" i="31"/>
  <c r="U23" i="31"/>
  <c r="T22" i="31"/>
  <c r="T25" i="31" a="1"/>
  <c r="T25" i="31" s="1"/>
  <c r="AD4" i="31" s="1"/>
  <c r="T23" i="31"/>
  <c r="S25" i="31" a="1"/>
  <c r="S25" i="31" s="1"/>
  <c r="AC5" i="31" s="1"/>
  <c r="S23" i="31"/>
  <c r="S22" i="31"/>
  <c r="R23" i="31"/>
  <c r="R22" i="31"/>
  <c r="R25" i="31" a="1"/>
  <c r="R25" i="31" s="1"/>
  <c r="AC4" i="31" s="1"/>
  <c r="Q25" i="31" a="1"/>
  <c r="Q25" i="31" s="1"/>
  <c r="AB5" i="31" s="1"/>
  <c r="Q22" i="31"/>
  <c r="Q23" i="31"/>
  <c r="P23" i="31"/>
  <c r="P25" i="31" a="1"/>
  <c r="P25" i="31" s="1"/>
  <c r="AB4" i="31" s="1"/>
  <c r="P22" i="31"/>
  <c r="W11" i="31"/>
  <c r="W10" i="31"/>
  <c r="V10" i="31"/>
  <c r="V11" i="31"/>
  <c r="U10" i="31"/>
  <c r="U11" i="31"/>
  <c r="T11" i="31"/>
  <c r="T10" i="31"/>
  <c r="S11" i="31"/>
  <c r="S10" i="31"/>
  <c r="R11" i="31"/>
  <c r="R10" i="31"/>
  <c r="Q10" i="31"/>
  <c r="Q11" i="31"/>
  <c r="P10" i="31"/>
  <c r="P11" i="31"/>
  <c r="W241" i="30" a="1"/>
  <c r="W241" i="30" s="1"/>
  <c r="W239" i="30"/>
  <c r="W238" i="30"/>
  <c r="V239" i="30"/>
  <c r="V238" i="30"/>
  <c r="U241" i="30" a="1"/>
  <c r="U241" i="30" s="1"/>
  <c r="U239" i="30"/>
  <c r="U238" i="30"/>
  <c r="T239" i="30"/>
  <c r="T238" i="30"/>
  <c r="S241" i="30" a="1"/>
  <c r="S241" i="30" s="1"/>
  <c r="S239" i="30"/>
  <c r="S238" i="30"/>
  <c r="R239" i="30"/>
  <c r="R238" i="30"/>
  <c r="Q241" i="30" a="1"/>
  <c r="Q241" i="30" s="1"/>
  <c r="Q239" i="30"/>
  <c r="Q238" i="30"/>
  <c r="P239" i="30"/>
  <c r="P238" i="30"/>
  <c r="W227" i="30"/>
  <c r="W226" i="30"/>
  <c r="V227" i="30"/>
  <c r="V226" i="30"/>
  <c r="U227" i="30"/>
  <c r="U226" i="30"/>
  <c r="T227" i="30"/>
  <c r="T226" i="30"/>
  <c r="S227" i="30"/>
  <c r="S226" i="30"/>
  <c r="R227" i="30"/>
  <c r="R226" i="30"/>
  <c r="Q227" i="30"/>
  <c r="Q226" i="30"/>
  <c r="P227" i="30"/>
  <c r="P226" i="30"/>
  <c r="W205" i="30" a="1"/>
  <c r="W205" i="30" s="1"/>
  <c r="W203" i="30"/>
  <c r="W202" i="30"/>
  <c r="V203" i="30"/>
  <c r="V202" i="30"/>
  <c r="U205" i="30" a="1"/>
  <c r="U205" i="30" s="1"/>
  <c r="U203" i="30"/>
  <c r="U202" i="30"/>
  <c r="T205" i="30" a="1"/>
  <c r="T205" i="30" s="1"/>
  <c r="T203" i="30"/>
  <c r="T202" i="30"/>
  <c r="S205" i="30" a="1"/>
  <c r="S205" i="30" s="1"/>
  <c r="S203" i="30"/>
  <c r="S202" i="30"/>
  <c r="R202" i="30"/>
  <c r="R203" i="30"/>
  <c r="R205" i="30" a="1"/>
  <c r="R205" i="30" s="1"/>
  <c r="Q205" i="30" a="1"/>
  <c r="Q205" i="30" s="1"/>
  <c r="Q202" i="30"/>
  <c r="Q203" i="30"/>
  <c r="P205" i="30" a="1"/>
  <c r="P205" i="30" s="1"/>
  <c r="P202" i="30"/>
  <c r="P203" i="30"/>
  <c r="W190" i="30"/>
  <c r="W191" i="30"/>
  <c r="V191" i="30"/>
  <c r="V190" i="30"/>
  <c r="U190" i="30"/>
  <c r="U191" i="30"/>
  <c r="T191" i="30"/>
  <c r="T190" i="30"/>
  <c r="S190" i="30"/>
  <c r="S191" i="30"/>
  <c r="R191" i="30"/>
  <c r="R190" i="30"/>
  <c r="Q191" i="30"/>
  <c r="Q190" i="30"/>
  <c r="P191" i="30"/>
  <c r="P190" i="30"/>
  <c r="W169" i="30" a="1"/>
  <c r="W169" i="30" s="1"/>
  <c r="W167" i="30"/>
  <c r="W166" i="30"/>
  <c r="V166" i="30"/>
  <c r="V167" i="30"/>
  <c r="V169" i="30" a="1"/>
  <c r="V169" i="30" s="1"/>
  <c r="U167" i="30"/>
  <c r="U169" i="30" a="1"/>
  <c r="U169" i="30" s="1"/>
  <c r="U166" i="30"/>
  <c r="T167" i="30"/>
  <c r="T166" i="30"/>
  <c r="T169" i="30" a="1"/>
  <c r="T169" i="30" s="1"/>
  <c r="S167" i="30"/>
  <c r="S169" i="30" a="1"/>
  <c r="S169" i="30" s="1"/>
  <c r="S166" i="30"/>
  <c r="R167" i="30"/>
  <c r="R166" i="30"/>
  <c r="R169" i="30" a="1"/>
  <c r="R169" i="30" s="1"/>
  <c r="Q167" i="30"/>
  <c r="Q169" i="30" a="1"/>
  <c r="Q169" i="30" s="1"/>
  <c r="Q166" i="30"/>
  <c r="P169" i="30" a="1"/>
  <c r="P169" i="30" s="1"/>
  <c r="P166" i="30"/>
  <c r="P167" i="30"/>
  <c r="W154" i="30"/>
  <c r="W155" i="30"/>
  <c r="V155" i="30"/>
  <c r="V154" i="30"/>
  <c r="U154" i="30"/>
  <c r="U155" i="30"/>
  <c r="T154" i="30"/>
  <c r="T155" i="30"/>
  <c r="S154" i="30"/>
  <c r="S155" i="30"/>
  <c r="R155" i="30"/>
  <c r="R154" i="30"/>
  <c r="Q155" i="30"/>
  <c r="Q154" i="30"/>
  <c r="P154" i="30"/>
  <c r="P155" i="30"/>
  <c r="W130" i="30"/>
  <c r="W133" i="30" a="1"/>
  <c r="W133" i="30" s="1"/>
  <c r="W131" i="30"/>
  <c r="V133" i="30" a="1"/>
  <c r="V133" i="30" s="1"/>
  <c r="V131" i="30"/>
  <c r="V130" i="30"/>
  <c r="U130" i="30"/>
  <c r="U133" i="30" a="1"/>
  <c r="U133" i="30" s="1"/>
  <c r="U131" i="30"/>
  <c r="T131" i="30"/>
  <c r="T130" i="30"/>
  <c r="T133" i="30" a="1"/>
  <c r="T133" i="30" s="1"/>
  <c r="S131" i="30"/>
  <c r="S133" i="30" a="1"/>
  <c r="S133" i="30" s="1"/>
  <c r="S130" i="30"/>
  <c r="R131" i="30"/>
  <c r="R133" i="30" a="1"/>
  <c r="R133" i="30" s="1"/>
  <c r="R130" i="30"/>
  <c r="Q130" i="30"/>
  <c r="Q133" i="30" a="1"/>
  <c r="Q133" i="30" s="1"/>
  <c r="Q131" i="30"/>
  <c r="P133" i="30" a="1"/>
  <c r="P133" i="30" s="1"/>
  <c r="P130" i="30"/>
  <c r="W119" i="30"/>
  <c r="W118" i="30"/>
  <c r="V119" i="30"/>
  <c r="V118" i="30"/>
  <c r="U119" i="30"/>
  <c r="U118" i="30"/>
  <c r="T119" i="30"/>
  <c r="T118" i="30"/>
  <c r="S118" i="30"/>
  <c r="S119" i="30"/>
  <c r="R119" i="30"/>
  <c r="R118" i="30"/>
  <c r="Q118" i="30"/>
  <c r="Q119" i="30"/>
  <c r="P119" i="30"/>
  <c r="P118" i="30"/>
  <c r="W94" i="30"/>
  <c r="W95" i="30"/>
  <c r="W97" i="30" a="1"/>
  <c r="W97" i="30" s="1"/>
  <c r="V97" i="30" a="1"/>
  <c r="V97" i="30" s="1"/>
  <c r="V94" i="30"/>
  <c r="V95" i="30"/>
  <c r="U97" i="30" a="1"/>
  <c r="U97" i="30" s="1"/>
  <c r="U95" i="30"/>
  <c r="U94" i="30"/>
  <c r="T95" i="30"/>
  <c r="T97" i="30" a="1"/>
  <c r="T97" i="30" s="1"/>
  <c r="T94" i="30"/>
  <c r="S95" i="30"/>
  <c r="S94" i="30"/>
  <c r="S97" i="30" a="1"/>
  <c r="S97" i="30" s="1"/>
  <c r="R94" i="30"/>
  <c r="R97" i="30" a="1"/>
  <c r="R97" i="30" s="1"/>
  <c r="R95" i="30"/>
  <c r="Q95" i="30"/>
  <c r="Q94" i="30"/>
  <c r="Q97" i="30" a="1"/>
  <c r="Q97" i="30" s="1"/>
  <c r="P95" i="30"/>
  <c r="P94" i="30"/>
  <c r="P97" i="30" a="1"/>
  <c r="P97" i="30" s="1"/>
  <c r="W82" i="30"/>
  <c r="W83" i="30"/>
  <c r="V83" i="30"/>
  <c r="V82" i="30"/>
  <c r="U82" i="30"/>
  <c r="U83" i="30"/>
  <c r="T83" i="30"/>
  <c r="T82" i="30"/>
  <c r="S83" i="30"/>
  <c r="S82" i="30"/>
  <c r="R83" i="30"/>
  <c r="R82" i="30"/>
  <c r="Q82" i="30"/>
  <c r="Q83" i="30"/>
  <c r="P83" i="30"/>
  <c r="P82" i="30"/>
  <c r="W61" i="30" a="1"/>
  <c r="W61" i="30" s="1"/>
  <c r="W58" i="30"/>
  <c r="W59" i="30"/>
  <c r="V61" i="30" a="1"/>
  <c r="V61" i="30" s="1"/>
  <c r="V58" i="30"/>
  <c r="V59" i="30"/>
  <c r="U58" i="30"/>
  <c r="U59" i="30"/>
  <c r="T61" i="30" a="1"/>
  <c r="T61" i="30" s="1"/>
  <c r="T59" i="30"/>
  <c r="T58" i="30"/>
  <c r="S59" i="30"/>
  <c r="S58" i="30"/>
  <c r="S61" i="30" a="1"/>
  <c r="S61" i="30" s="1"/>
  <c r="R61" i="30" a="1"/>
  <c r="R61" i="30" s="1"/>
  <c r="R58" i="30"/>
  <c r="R59" i="30"/>
  <c r="Q59" i="30"/>
  <c r="Q58" i="30"/>
  <c r="Q61" i="30" a="1"/>
  <c r="Q61" i="30" s="1"/>
  <c r="P61" i="30" a="1"/>
  <c r="P61" i="30" s="1"/>
  <c r="P59" i="30"/>
  <c r="P58" i="30"/>
  <c r="W47" i="30"/>
  <c r="W46" i="30"/>
  <c r="V46" i="30"/>
  <c r="V47" i="30"/>
  <c r="U46" i="30"/>
  <c r="U47" i="30"/>
  <c r="T46" i="30"/>
  <c r="T47" i="30"/>
  <c r="S47" i="30"/>
  <c r="S46" i="30"/>
  <c r="R46" i="30"/>
  <c r="R47" i="30"/>
  <c r="Q47" i="30"/>
  <c r="Q46" i="30"/>
  <c r="P47" i="30"/>
  <c r="P46" i="30"/>
  <c r="W23" i="30"/>
  <c r="W22" i="30"/>
  <c r="W25" i="30" a="1"/>
  <c r="W25" i="30" s="1"/>
  <c r="V23" i="30"/>
  <c r="V25" i="30" a="1"/>
  <c r="V25" i="30" s="1"/>
  <c r="V22" i="30"/>
  <c r="U23" i="30"/>
  <c r="U22" i="30"/>
  <c r="U25" i="30" a="1"/>
  <c r="U25" i="30" s="1"/>
  <c r="AD5" i="30" s="1"/>
  <c r="T25" i="30" a="1"/>
  <c r="T25" i="30" s="1"/>
  <c r="AD4" i="30" s="1"/>
  <c r="T23" i="30"/>
  <c r="T22" i="30"/>
  <c r="S23" i="30"/>
  <c r="S25" i="30" a="1"/>
  <c r="S25" i="30" s="1"/>
  <c r="AC5" i="30" s="1"/>
  <c r="S22" i="30"/>
  <c r="R23" i="30"/>
  <c r="R22" i="30"/>
  <c r="R25" i="30" a="1"/>
  <c r="R25" i="30" s="1"/>
  <c r="AC4" i="30" s="1"/>
  <c r="Q23" i="30"/>
  <c r="Q22" i="30"/>
  <c r="Q25" i="30" a="1"/>
  <c r="Q25" i="30" s="1"/>
  <c r="AB5" i="30" s="1"/>
  <c r="P25" i="30" a="1"/>
  <c r="P25" i="30" s="1"/>
  <c r="AB4" i="30" s="1"/>
  <c r="P23" i="30"/>
  <c r="P22" i="30"/>
  <c r="W11" i="30"/>
  <c r="W10" i="30"/>
  <c r="V11" i="30"/>
  <c r="V10" i="30"/>
  <c r="U11" i="30"/>
  <c r="U10" i="30"/>
  <c r="T11" i="30"/>
  <c r="T10" i="30"/>
  <c r="S11" i="30"/>
  <c r="S10" i="30"/>
  <c r="R11" i="30"/>
  <c r="R10" i="30"/>
  <c r="Q11" i="30"/>
  <c r="Q10" i="30"/>
  <c r="P10" i="30"/>
  <c r="P11" i="30"/>
  <c r="W241" i="29" a="1"/>
  <c r="W241" i="29" s="1"/>
  <c r="W238" i="29"/>
  <c r="W239" i="29"/>
  <c r="V239" i="29"/>
  <c r="V238" i="29"/>
  <c r="U241" i="29" a="1"/>
  <c r="U241" i="29" s="1"/>
  <c r="U239" i="29"/>
  <c r="U238" i="29"/>
  <c r="T239" i="29"/>
  <c r="T238" i="29"/>
  <c r="S241" i="29" a="1"/>
  <c r="S241" i="29" s="1"/>
  <c r="S239" i="29"/>
  <c r="S238" i="29"/>
  <c r="R239" i="29"/>
  <c r="R238" i="29"/>
  <c r="Q241" i="29" a="1"/>
  <c r="Q241" i="29" s="1"/>
  <c r="Q239" i="29"/>
  <c r="Q238" i="29"/>
  <c r="P241" i="29" a="1"/>
  <c r="P241" i="29" s="1"/>
  <c r="P239" i="29"/>
  <c r="P238" i="29"/>
  <c r="W227" i="29"/>
  <c r="W226" i="29"/>
  <c r="V227" i="29"/>
  <c r="V226" i="29"/>
  <c r="U227" i="29"/>
  <c r="U226" i="29"/>
  <c r="T227" i="29"/>
  <c r="T226" i="29"/>
  <c r="S227" i="29"/>
  <c r="S226" i="29"/>
  <c r="R227" i="29"/>
  <c r="R226" i="29"/>
  <c r="Q227" i="29"/>
  <c r="Q226" i="29"/>
  <c r="P227" i="29"/>
  <c r="P226" i="29"/>
  <c r="W205" i="29" a="1"/>
  <c r="W205" i="29" s="1"/>
  <c r="W203" i="29"/>
  <c r="W202" i="29"/>
  <c r="V202" i="29"/>
  <c r="V203" i="29"/>
  <c r="U205" i="29" a="1"/>
  <c r="U205" i="29" s="1"/>
  <c r="U202" i="29"/>
  <c r="U203" i="29"/>
  <c r="T203" i="29"/>
  <c r="T205" i="29" a="1"/>
  <c r="T205" i="29" s="1"/>
  <c r="T202" i="29"/>
  <c r="S203" i="29"/>
  <c r="S202" i="29"/>
  <c r="S205" i="29" a="1"/>
  <c r="S205" i="29" s="1"/>
  <c r="R205" i="29" a="1"/>
  <c r="R205" i="29" s="1"/>
  <c r="R202" i="29"/>
  <c r="R203" i="29"/>
  <c r="Q203" i="29"/>
  <c r="Q205" i="29" a="1"/>
  <c r="Q205" i="29" s="1"/>
  <c r="Q202" i="29"/>
  <c r="P205" i="29" a="1"/>
  <c r="P205" i="29" s="1"/>
  <c r="P202" i="29"/>
  <c r="P203" i="29"/>
  <c r="W190" i="29"/>
  <c r="W191" i="29"/>
  <c r="V191" i="29"/>
  <c r="V190" i="29"/>
  <c r="U190" i="29"/>
  <c r="U191" i="29"/>
  <c r="T191" i="29"/>
  <c r="T190" i="29"/>
  <c r="S190" i="29"/>
  <c r="S191" i="29"/>
  <c r="R191" i="29"/>
  <c r="R190" i="29"/>
  <c r="Q191" i="29"/>
  <c r="Q190" i="29"/>
  <c r="P190" i="29"/>
  <c r="P191" i="29"/>
  <c r="W169" i="29" a="1"/>
  <c r="W169" i="29" s="1"/>
  <c r="W167" i="29"/>
  <c r="W166" i="29"/>
  <c r="V169" i="29" a="1"/>
  <c r="V169" i="29" s="1"/>
  <c r="V166" i="29"/>
  <c r="V167" i="29"/>
  <c r="U169" i="29" a="1"/>
  <c r="U169" i="29" s="1"/>
  <c r="U167" i="29"/>
  <c r="U166" i="29"/>
  <c r="T167" i="29"/>
  <c r="T166" i="29"/>
  <c r="T169" i="29" a="1"/>
  <c r="T169" i="29" s="1"/>
  <c r="S166" i="29"/>
  <c r="S169" i="29" a="1"/>
  <c r="S169" i="29" s="1"/>
  <c r="S167" i="29"/>
  <c r="R167" i="29"/>
  <c r="R169" i="29" a="1"/>
  <c r="R169" i="29" s="1"/>
  <c r="R166" i="29"/>
  <c r="Q169" i="29" a="1"/>
  <c r="Q169" i="29" s="1"/>
  <c r="Q166" i="29"/>
  <c r="Q167" i="29"/>
  <c r="P166" i="29"/>
  <c r="P167" i="29"/>
  <c r="P169" i="29" a="1"/>
  <c r="P169" i="29" s="1"/>
  <c r="W155" i="29"/>
  <c r="W154" i="29"/>
  <c r="V155" i="29"/>
  <c r="V154" i="29"/>
  <c r="U154" i="29"/>
  <c r="U155" i="29"/>
  <c r="T155" i="29"/>
  <c r="T154" i="29"/>
  <c r="S155" i="29"/>
  <c r="S154" i="29"/>
  <c r="R154" i="29"/>
  <c r="R155" i="29"/>
  <c r="Q154" i="29"/>
  <c r="Q155" i="29"/>
  <c r="P154" i="29"/>
  <c r="P155" i="29"/>
  <c r="W131" i="29"/>
  <c r="W133" i="29" a="1"/>
  <c r="W133" i="29" s="1"/>
  <c r="W130" i="29"/>
  <c r="V130" i="29"/>
  <c r="V133" i="29" a="1"/>
  <c r="V133" i="29" s="1"/>
  <c r="V131" i="29"/>
  <c r="U133" i="29" a="1"/>
  <c r="U133" i="29" s="1"/>
  <c r="U131" i="29"/>
  <c r="U130" i="29"/>
  <c r="T130" i="29"/>
  <c r="T131" i="29"/>
  <c r="T133" i="29" a="1"/>
  <c r="T133" i="29" s="1"/>
  <c r="S133" i="29" a="1"/>
  <c r="S133" i="29" s="1"/>
  <c r="S131" i="29"/>
  <c r="S130" i="29"/>
  <c r="R131" i="29"/>
  <c r="R133" i="29" a="1"/>
  <c r="R133" i="29" s="1"/>
  <c r="R130" i="29"/>
  <c r="Q131" i="29"/>
  <c r="Q133" i="29" a="1"/>
  <c r="Q133" i="29" s="1"/>
  <c r="Q130" i="29"/>
  <c r="P133" i="29" a="1"/>
  <c r="P133" i="29" s="1"/>
  <c r="P130" i="29"/>
  <c r="P131" i="29"/>
  <c r="W118" i="29"/>
  <c r="W119" i="29"/>
  <c r="V118" i="29"/>
  <c r="V119" i="29"/>
  <c r="U118" i="29"/>
  <c r="U119" i="29"/>
  <c r="T118" i="29"/>
  <c r="T119" i="29"/>
  <c r="S119" i="29"/>
  <c r="S118" i="29"/>
  <c r="R119" i="29"/>
  <c r="R118" i="29"/>
  <c r="Q118" i="29"/>
  <c r="Q119" i="29"/>
  <c r="P119" i="29"/>
  <c r="P118" i="29"/>
  <c r="W94" i="29"/>
  <c r="W95" i="29"/>
  <c r="W97" i="29" a="1"/>
  <c r="W97" i="29" s="1"/>
  <c r="V97" i="29" a="1"/>
  <c r="V97" i="29" s="1"/>
  <c r="V94" i="29"/>
  <c r="V95" i="29"/>
  <c r="U94" i="29"/>
  <c r="U95" i="29"/>
  <c r="U97" i="29" a="1"/>
  <c r="U97" i="29" s="1"/>
  <c r="T97" i="29" a="1"/>
  <c r="T97" i="29" s="1"/>
  <c r="T95" i="29"/>
  <c r="T94" i="29"/>
  <c r="S94" i="29"/>
  <c r="S95" i="29"/>
  <c r="S97" i="29" a="1"/>
  <c r="S97" i="29" s="1"/>
  <c r="R95" i="29"/>
  <c r="R94" i="29"/>
  <c r="R97" i="29" a="1"/>
  <c r="R97" i="29" s="1"/>
  <c r="Q97" i="29" a="1"/>
  <c r="Q97" i="29" s="1"/>
  <c r="Q94" i="29"/>
  <c r="Q95" i="29"/>
  <c r="P94" i="29"/>
  <c r="P95" i="29"/>
  <c r="P97" i="29" a="1"/>
  <c r="P97" i="29" s="1"/>
  <c r="W82" i="29"/>
  <c r="W83" i="29"/>
  <c r="V83" i="29"/>
  <c r="V82" i="29"/>
  <c r="U82" i="29"/>
  <c r="U83" i="29"/>
  <c r="T83" i="29"/>
  <c r="T82" i="29"/>
  <c r="S83" i="29"/>
  <c r="S82" i="29"/>
  <c r="R82" i="29"/>
  <c r="R83" i="29"/>
  <c r="Q82" i="29"/>
  <c r="Q83" i="29"/>
  <c r="P82" i="29"/>
  <c r="P83" i="29"/>
  <c r="W58" i="29"/>
  <c r="W61" i="29" a="1"/>
  <c r="W61" i="29" s="1"/>
  <c r="W59" i="29"/>
  <c r="V61" i="29" a="1"/>
  <c r="V61" i="29" s="1"/>
  <c r="V59" i="29"/>
  <c r="V58" i="29"/>
  <c r="U61" i="29" a="1"/>
  <c r="U61" i="29" s="1"/>
  <c r="U59" i="29"/>
  <c r="U58" i="29"/>
  <c r="T61" i="29" a="1"/>
  <c r="T61" i="29" s="1"/>
  <c r="T59" i="29"/>
  <c r="T58" i="29"/>
  <c r="S59" i="29"/>
  <c r="S61" i="29" a="1"/>
  <c r="S61" i="29" s="1"/>
  <c r="S58" i="29"/>
  <c r="R58" i="29"/>
  <c r="R61" i="29" a="1"/>
  <c r="R61" i="29" s="1"/>
  <c r="R59" i="29"/>
  <c r="Q61" i="29" a="1"/>
  <c r="Q61" i="29" s="1"/>
  <c r="Q58" i="29"/>
  <c r="Q59" i="29"/>
  <c r="P59" i="29"/>
  <c r="P61" i="29" a="1"/>
  <c r="P61" i="29" s="1"/>
  <c r="P58" i="29"/>
  <c r="W47" i="29"/>
  <c r="W46" i="29"/>
  <c r="V46" i="29"/>
  <c r="V47" i="29"/>
  <c r="U46" i="29"/>
  <c r="U47" i="29"/>
  <c r="T47" i="29"/>
  <c r="T46" i="29"/>
  <c r="S46" i="29"/>
  <c r="S47" i="29"/>
  <c r="R46" i="29"/>
  <c r="R47" i="29"/>
  <c r="Q46" i="29"/>
  <c r="Q47" i="29"/>
  <c r="P47" i="29"/>
  <c r="P46" i="29"/>
  <c r="W22" i="29"/>
  <c r="W25" i="29" a="1"/>
  <c r="W25" i="29" s="1"/>
  <c r="W23" i="29"/>
  <c r="V22" i="29"/>
  <c r="V25" i="29" a="1"/>
  <c r="V25" i="29" s="1"/>
  <c r="V23" i="29"/>
  <c r="U25" i="29" a="1"/>
  <c r="U25" i="29" s="1"/>
  <c r="AD5" i="29" s="1"/>
  <c r="U23" i="29"/>
  <c r="U22" i="29"/>
  <c r="T25" i="29" a="1"/>
  <c r="T25" i="29" s="1"/>
  <c r="AD4" i="29" s="1"/>
  <c r="T22" i="29"/>
  <c r="T23" i="29"/>
  <c r="S25" i="29" a="1"/>
  <c r="S25" i="29" s="1"/>
  <c r="AC5" i="29" s="1"/>
  <c r="S23" i="29"/>
  <c r="S22" i="29"/>
  <c r="R25" i="29" a="1"/>
  <c r="R25" i="29" s="1"/>
  <c r="AC4" i="29" s="1"/>
  <c r="R23" i="29"/>
  <c r="R22" i="29"/>
  <c r="Q23" i="29"/>
  <c r="Q25" i="29" a="1"/>
  <c r="Q25" i="29" s="1"/>
  <c r="AB5" i="29" s="1"/>
  <c r="Q22" i="29"/>
  <c r="P22" i="29"/>
  <c r="P23" i="29"/>
  <c r="P25" i="29" a="1"/>
  <c r="P25" i="29" s="1"/>
  <c r="AB4" i="29" s="1"/>
  <c r="W10" i="29"/>
  <c r="W11" i="29"/>
  <c r="V10" i="29"/>
  <c r="V11" i="29"/>
  <c r="U10" i="29"/>
  <c r="U11" i="29"/>
  <c r="T11" i="29"/>
  <c r="T10" i="29"/>
  <c r="S11" i="29"/>
  <c r="S10" i="29"/>
  <c r="R11" i="29"/>
  <c r="R10" i="29"/>
  <c r="Q10" i="29"/>
  <c r="Q11" i="29"/>
  <c r="P11" i="29"/>
  <c r="P10" i="29"/>
  <c r="AE4" i="28"/>
  <c r="AD4" i="28"/>
  <c r="O33" i="21"/>
  <c r="N33" i="21"/>
  <c r="D34" i="21"/>
  <c r="N32" i="21"/>
  <c r="O32" i="21"/>
  <c r="O31" i="21"/>
  <c r="N31" i="21"/>
  <c r="O30" i="21"/>
  <c r="N30" i="21"/>
  <c r="V21" i="21"/>
  <c r="V9" i="21"/>
  <c r="T9" i="21"/>
  <c r="T21" i="21"/>
  <c r="R9" i="21"/>
  <c r="R21" i="21"/>
  <c r="P21" i="21"/>
  <c r="N29" i="21"/>
  <c r="K21" i="21"/>
  <c r="O29" i="21"/>
  <c r="P9" i="21"/>
  <c r="K9" i="21"/>
  <c r="N28" i="21"/>
  <c r="O28" i="21"/>
  <c r="N27" i="21"/>
  <c r="O27" i="21"/>
  <c r="N26" i="21"/>
  <c r="O26" i="21"/>
  <c r="O25" i="21"/>
  <c r="N25" i="21"/>
  <c r="K8" i="21"/>
  <c r="V8" i="21"/>
  <c r="V20" i="21"/>
  <c r="T20" i="21"/>
  <c r="T8" i="21"/>
  <c r="R20" i="21"/>
  <c r="R8" i="21"/>
  <c r="O24" i="21"/>
  <c r="N24" i="21"/>
  <c r="K20" i="21"/>
  <c r="P8" i="21"/>
  <c r="P20" i="21"/>
  <c r="O23" i="21"/>
  <c r="N23" i="21"/>
  <c r="O22" i="21"/>
  <c r="N22" i="21"/>
  <c r="O21" i="21"/>
  <c r="N21" i="21"/>
  <c r="O20" i="21"/>
  <c r="N20" i="21"/>
  <c r="V19" i="21"/>
  <c r="V7" i="21"/>
  <c r="T19" i="21"/>
  <c r="T7" i="21"/>
  <c r="R19" i="21"/>
  <c r="R7" i="21"/>
  <c r="K19" i="21"/>
  <c r="P7" i="21"/>
  <c r="K7" i="21"/>
  <c r="O19" i="21"/>
  <c r="P19" i="21"/>
  <c r="N19" i="21"/>
  <c r="O18" i="21"/>
  <c r="N18" i="21"/>
  <c r="N17" i="21"/>
  <c r="O17" i="21"/>
  <c r="O16" i="21"/>
  <c r="N16" i="21"/>
  <c r="O15" i="21"/>
  <c r="N15" i="21"/>
  <c r="V18" i="21"/>
  <c r="V6" i="21"/>
  <c r="T18" i="21"/>
  <c r="T6" i="21"/>
  <c r="R18" i="21"/>
  <c r="R6" i="21"/>
  <c r="P6" i="21"/>
  <c r="K6" i="21"/>
  <c r="N14" i="21"/>
  <c r="K18" i="21"/>
  <c r="O14" i="21"/>
  <c r="P18" i="21"/>
  <c r="N13" i="21"/>
  <c r="O13" i="21"/>
  <c r="N12" i="21"/>
  <c r="O12" i="21"/>
  <c r="O11" i="21"/>
  <c r="N11" i="21"/>
  <c r="O10" i="21"/>
  <c r="N10" i="21"/>
  <c r="V5" i="21"/>
  <c r="V17" i="21"/>
  <c r="T5" i="21"/>
  <c r="T17" i="21"/>
  <c r="R5" i="21"/>
  <c r="R17" i="21"/>
  <c r="K17" i="21"/>
  <c r="N9" i="21"/>
  <c r="P17" i="21"/>
  <c r="K5" i="21"/>
  <c r="O9" i="21"/>
  <c r="P5" i="21"/>
  <c r="L20" i="21"/>
  <c r="L8" i="21"/>
  <c r="N8" i="21"/>
  <c r="O8" i="21"/>
  <c r="L7" i="21"/>
  <c r="N7" i="21"/>
  <c r="O7" i="21"/>
  <c r="L19" i="21"/>
  <c r="O6" i="21"/>
  <c r="L18" i="21"/>
  <c r="N6" i="21"/>
  <c r="L6" i="21"/>
  <c r="L5" i="21"/>
  <c r="L17" i="21"/>
  <c r="N5" i="21"/>
  <c r="O5" i="21"/>
  <c r="V4" i="21"/>
  <c r="V16" i="21"/>
  <c r="V25" i="21" s="1" a="1"/>
  <c r="V25" i="21" s="1"/>
  <c r="T4" i="21"/>
  <c r="T16" i="21"/>
  <c r="T25" i="21" s="1" a="1"/>
  <c r="T25" i="21" s="1"/>
  <c r="R4" i="21"/>
  <c r="R16" i="21"/>
  <c r="R25" i="21" s="1" a="1"/>
  <c r="R25" i="21" s="1"/>
  <c r="L4" i="21"/>
  <c r="L12" i="21" s="1" a="1"/>
  <c r="L12" i="21" s="1"/>
  <c r="K4" i="21"/>
  <c r="K12" i="21" s="1" a="1"/>
  <c r="K12" i="21" s="1"/>
  <c r="P4" i="21"/>
  <c r="L16" i="21"/>
  <c r="L25" i="21" s="1" a="1"/>
  <c r="L25" i="21" s="1"/>
  <c r="K16" i="21"/>
  <c r="K25" i="21" s="1" a="1"/>
  <c r="K25" i="21" s="1"/>
  <c r="O4" i="21"/>
  <c r="O34" i="21" s="1"/>
  <c r="N4" i="21"/>
  <c r="V45" i="21"/>
  <c r="V57" i="21"/>
  <c r="T45" i="21"/>
  <c r="T57" i="21"/>
  <c r="R45" i="21"/>
  <c r="R57" i="21"/>
  <c r="P45" i="21"/>
  <c r="K45" i="21"/>
  <c r="P57" i="21"/>
  <c r="V44" i="21"/>
  <c r="V56" i="21"/>
  <c r="T44" i="21"/>
  <c r="T56" i="21"/>
  <c r="R56" i="21"/>
  <c r="R44" i="21"/>
  <c r="P56" i="21"/>
  <c r="P44" i="21"/>
  <c r="V43" i="21"/>
  <c r="V55" i="21"/>
  <c r="T55" i="21"/>
  <c r="T43" i="21"/>
  <c r="R55" i="21"/>
  <c r="R43" i="21"/>
  <c r="P43" i="21"/>
  <c r="P55" i="21"/>
  <c r="K43" i="21"/>
  <c r="N52" i="21"/>
  <c r="O52" i="21"/>
  <c r="N51" i="21"/>
  <c r="O51" i="21"/>
  <c r="V54" i="21"/>
  <c r="V42" i="21"/>
  <c r="T54" i="21"/>
  <c r="T42" i="21"/>
  <c r="R42" i="21"/>
  <c r="R54" i="21"/>
  <c r="K42" i="21"/>
  <c r="N50" i="21"/>
  <c r="P54" i="21"/>
  <c r="O50" i="21"/>
  <c r="P42" i="21"/>
  <c r="N49" i="21"/>
  <c r="O49" i="21"/>
  <c r="N48" i="21"/>
  <c r="O48" i="21"/>
  <c r="O47" i="21"/>
  <c r="N47" i="21"/>
  <c r="O46" i="21"/>
  <c r="N46" i="21"/>
  <c r="V41" i="21"/>
  <c r="V53" i="21"/>
  <c r="T41" i="21"/>
  <c r="T53" i="21"/>
  <c r="R41" i="21"/>
  <c r="R53" i="21"/>
  <c r="K53" i="21"/>
  <c r="K41" i="21"/>
  <c r="P41" i="21"/>
  <c r="N45" i="21"/>
  <c r="O45" i="21"/>
  <c r="P53" i="21"/>
  <c r="W56" i="21"/>
  <c r="W44" i="21"/>
  <c r="U44" i="21"/>
  <c r="U56" i="21"/>
  <c r="S44" i="21"/>
  <c r="S56" i="21"/>
  <c r="Q56" i="21"/>
  <c r="Q44" i="21"/>
  <c r="L44" i="21"/>
  <c r="N44" i="21"/>
  <c r="O44" i="21"/>
  <c r="W43" i="21"/>
  <c r="W55" i="21"/>
  <c r="U43" i="21"/>
  <c r="U55" i="21"/>
  <c r="S43" i="21"/>
  <c r="S55" i="21"/>
  <c r="Q43" i="21"/>
  <c r="N43" i="21"/>
  <c r="L43" i="21"/>
  <c r="O43" i="21"/>
  <c r="Q55" i="21"/>
  <c r="W42" i="21"/>
  <c r="W54" i="21"/>
  <c r="U42" i="21"/>
  <c r="U54" i="21"/>
  <c r="S42" i="21"/>
  <c r="S54" i="21"/>
  <c r="O42" i="21"/>
  <c r="Q42" i="21"/>
  <c r="Q54" i="21"/>
  <c r="N42" i="21"/>
  <c r="L42" i="21"/>
  <c r="W41" i="21"/>
  <c r="W53" i="21"/>
  <c r="U53" i="21"/>
  <c r="U41" i="21"/>
  <c r="S41" i="21"/>
  <c r="S53" i="21"/>
  <c r="L53" i="21"/>
  <c r="N41" i="21"/>
  <c r="O41" i="21"/>
  <c r="Q53" i="21"/>
  <c r="L41" i="21"/>
  <c r="Q41" i="21"/>
  <c r="V40" i="21"/>
  <c r="W52" i="21"/>
  <c r="W40" i="21"/>
  <c r="V52" i="21"/>
  <c r="U52" i="21"/>
  <c r="T52" i="21"/>
  <c r="T40" i="21"/>
  <c r="U40" i="21"/>
  <c r="S52" i="21"/>
  <c r="S40" i="21"/>
  <c r="R52" i="21"/>
  <c r="R40" i="21"/>
  <c r="K40" i="21"/>
  <c r="K48" i="21" s="1" a="1"/>
  <c r="K48" i="21" s="1"/>
  <c r="L40" i="21"/>
  <c r="L48" i="21" s="1" a="1"/>
  <c r="L48" i="21" s="1"/>
  <c r="N40" i="21"/>
  <c r="O40" i="21"/>
  <c r="O70" i="21" s="1"/>
  <c r="P40" i="21"/>
  <c r="P52" i="21"/>
  <c r="Q40" i="21"/>
  <c r="Q52" i="21"/>
  <c r="K52" i="21"/>
  <c r="L52" i="21"/>
  <c r="V81" i="21"/>
  <c r="V93" i="21"/>
  <c r="T93" i="21"/>
  <c r="T81" i="21"/>
  <c r="R93" i="21"/>
  <c r="R81" i="21"/>
  <c r="P81" i="21"/>
  <c r="P93" i="21"/>
  <c r="V92" i="21"/>
  <c r="V80" i="21"/>
  <c r="T80" i="21"/>
  <c r="T92" i="21"/>
  <c r="R92" i="21"/>
  <c r="R80" i="21"/>
  <c r="P80" i="21"/>
  <c r="P92" i="21"/>
  <c r="V91" i="21"/>
  <c r="V79" i="21"/>
  <c r="T79" i="21"/>
  <c r="T91" i="21"/>
  <c r="R79" i="21"/>
  <c r="R91" i="21"/>
  <c r="P91" i="21"/>
  <c r="P79" i="21"/>
  <c r="V90" i="21"/>
  <c r="V78" i="21"/>
  <c r="T90" i="21"/>
  <c r="T78" i="21"/>
  <c r="R90" i="21"/>
  <c r="R78" i="21"/>
  <c r="P78" i="21"/>
  <c r="P90" i="21"/>
  <c r="V77" i="21"/>
  <c r="V89" i="21"/>
  <c r="T89" i="21"/>
  <c r="T77" i="21"/>
  <c r="R89" i="21"/>
  <c r="R77" i="21"/>
  <c r="P89" i="21"/>
  <c r="P77" i="21"/>
  <c r="W92" i="21"/>
  <c r="W80" i="21"/>
  <c r="U92" i="21"/>
  <c r="U80" i="21"/>
  <c r="S80" i="21"/>
  <c r="S92" i="21"/>
  <c r="Q80" i="21"/>
  <c r="Q92" i="21"/>
  <c r="W91" i="21"/>
  <c r="W79" i="21"/>
  <c r="U91" i="21"/>
  <c r="U79" i="21"/>
  <c r="S91" i="21"/>
  <c r="S79" i="21"/>
  <c r="Q91" i="21"/>
  <c r="Q79" i="21"/>
  <c r="W78" i="21"/>
  <c r="W90" i="21"/>
  <c r="U78" i="21"/>
  <c r="U90" i="21"/>
  <c r="S78" i="21"/>
  <c r="S90" i="21"/>
  <c r="Q90" i="21"/>
  <c r="Q78" i="21"/>
  <c r="W89" i="21"/>
  <c r="W77" i="21"/>
  <c r="U89" i="21"/>
  <c r="U77" i="21"/>
  <c r="S77" i="21"/>
  <c r="S89" i="21"/>
  <c r="Q89" i="21"/>
  <c r="Q77" i="21"/>
  <c r="W76" i="21"/>
  <c r="V88" i="21"/>
  <c r="W88" i="21"/>
  <c r="V76" i="21"/>
  <c r="U76" i="21"/>
  <c r="T76" i="21"/>
  <c r="T88" i="21"/>
  <c r="U88" i="21"/>
  <c r="S76" i="21"/>
  <c r="S88" i="21"/>
  <c r="R88" i="21"/>
  <c r="R76" i="21"/>
  <c r="P76" i="21"/>
  <c r="Q88" i="21"/>
  <c r="P88" i="21"/>
  <c r="Q76" i="21"/>
  <c r="V117" i="21"/>
  <c r="V129" i="21"/>
  <c r="T117" i="21"/>
  <c r="T129" i="21"/>
  <c r="R117" i="21"/>
  <c r="R129" i="21"/>
  <c r="P129" i="21"/>
  <c r="P117" i="21"/>
  <c r="V116" i="21"/>
  <c r="V128" i="21"/>
  <c r="T116" i="21"/>
  <c r="T128" i="21"/>
  <c r="R116" i="21"/>
  <c r="R128" i="21"/>
  <c r="P116" i="21"/>
  <c r="P128" i="21"/>
  <c r="V115" i="21"/>
  <c r="V127" i="21"/>
  <c r="T127" i="21"/>
  <c r="T115" i="21"/>
  <c r="R127" i="21"/>
  <c r="R115" i="21"/>
  <c r="P127" i="21"/>
  <c r="P115" i="21"/>
  <c r="V126" i="21"/>
  <c r="V114" i="21"/>
  <c r="T114" i="21"/>
  <c r="T126" i="21"/>
  <c r="R126" i="21"/>
  <c r="R114" i="21"/>
  <c r="P126" i="21"/>
  <c r="P114" i="21"/>
  <c r="V113" i="21"/>
  <c r="V125" i="21"/>
  <c r="T125" i="21"/>
  <c r="T113" i="21"/>
  <c r="R113" i="21"/>
  <c r="R125" i="21"/>
  <c r="P113" i="21"/>
  <c r="P125" i="21"/>
  <c r="W128" i="21"/>
  <c r="W116" i="21"/>
  <c r="U116" i="21"/>
  <c r="U128" i="21"/>
  <c r="S116" i="21"/>
  <c r="S128" i="21"/>
  <c r="Q128" i="21"/>
  <c r="Q116" i="21"/>
  <c r="W127" i="21"/>
  <c r="W115" i="21"/>
  <c r="U115" i="21"/>
  <c r="U127" i="21"/>
  <c r="S115" i="21"/>
  <c r="S127" i="21"/>
  <c r="Q127" i="21"/>
  <c r="Q115" i="21"/>
  <c r="W114" i="21"/>
  <c r="W126" i="21"/>
  <c r="U114" i="21"/>
  <c r="U126" i="21"/>
  <c r="S114" i="21"/>
  <c r="S126" i="21"/>
  <c r="Q114" i="21"/>
  <c r="Q126" i="21"/>
  <c r="W113" i="21"/>
  <c r="W125" i="21"/>
  <c r="U113" i="21"/>
  <c r="U125" i="21"/>
  <c r="S125" i="21"/>
  <c r="S113" i="21"/>
  <c r="Q113" i="21"/>
  <c r="Q125" i="21"/>
  <c r="W112" i="21"/>
  <c r="V112" i="21"/>
  <c r="W124" i="21"/>
  <c r="V124" i="21"/>
  <c r="U124" i="21"/>
  <c r="T124" i="21"/>
  <c r="U112" i="21"/>
  <c r="T112" i="21"/>
  <c r="S112" i="21"/>
  <c r="S124" i="21"/>
  <c r="R112" i="21"/>
  <c r="R124" i="21"/>
  <c r="P124" i="21"/>
  <c r="P112" i="21"/>
  <c r="Q124" i="21"/>
  <c r="Q112" i="21"/>
  <c r="V153" i="21"/>
  <c r="V165" i="21"/>
  <c r="T165" i="21"/>
  <c r="T153" i="21"/>
  <c r="R153" i="21"/>
  <c r="R165" i="21"/>
  <c r="P153" i="21"/>
  <c r="P165" i="21"/>
  <c r="V164" i="21"/>
  <c r="V152" i="21"/>
  <c r="T164" i="21"/>
  <c r="T152" i="21"/>
  <c r="R164" i="21"/>
  <c r="R152" i="21"/>
  <c r="P164" i="21"/>
  <c r="P152" i="21"/>
  <c r="V151" i="21"/>
  <c r="V163" i="21"/>
  <c r="T163" i="21"/>
  <c r="T151" i="21"/>
  <c r="R163" i="21"/>
  <c r="R151" i="21"/>
  <c r="P151" i="21"/>
  <c r="P163" i="21"/>
  <c r="V150" i="21"/>
  <c r="V162" i="21"/>
  <c r="T162" i="21"/>
  <c r="T150" i="21"/>
  <c r="R162" i="21"/>
  <c r="R150" i="21"/>
  <c r="P162" i="21"/>
  <c r="P150" i="21"/>
  <c r="V161" i="21"/>
  <c r="V149" i="21"/>
  <c r="T149" i="21"/>
  <c r="T161" i="21"/>
  <c r="R161" i="21"/>
  <c r="R149" i="21"/>
  <c r="P149" i="21"/>
  <c r="P161" i="21"/>
  <c r="W152" i="21"/>
  <c r="W164" i="21"/>
  <c r="U164" i="21"/>
  <c r="U152" i="21"/>
  <c r="S152" i="21"/>
  <c r="S164" i="21"/>
  <c r="Q152" i="21"/>
  <c r="Q164" i="21"/>
  <c r="W151" i="21"/>
  <c r="W163" i="21"/>
  <c r="U163" i="21"/>
  <c r="U151" i="21"/>
  <c r="S151" i="21"/>
  <c r="S163" i="21"/>
  <c r="Q163" i="21"/>
  <c r="Q151" i="21"/>
  <c r="W150" i="21"/>
  <c r="W162" i="21"/>
  <c r="U150" i="21"/>
  <c r="U162" i="21"/>
  <c r="S162" i="21"/>
  <c r="S150" i="21"/>
  <c r="Q150" i="21"/>
  <c r="Q162" i="21"/>
  <c r="W149" i="21"/>
  <c r="W161" i="21"/>
  <c r="U149" i="21"/>
  <c r="U161" i="21"/>
  <c r="S149" i="21"/>
  <c r="S161" i="21"/>
  <c r="Q149" i="21"/>
  <c r="Q161" i="21"/>
  <c r="V160" i="21"/>
  <c r="W148" i="21"/>
  <c r="V148" i="21"/>
  <c r="W160" i="21"/>
  <c r="U160" i="21"/>
  <c r="T160" i="21"/>
  <c r="U148" i="21"/>
  <c r="T148" i="21"/>
  <c r="R160" i="21"/>
  <c r="R148" i="21"/>
  <c r="S160" i="21"/>
  <c r="S148" i="21"/>
  <c r="Q148" i="21"/>
  <c r="Q160" i="21"/>
  <c r="P160" i="21"/>
  <c r="P148" i="21"/>
  <c r="V189" i="21"/>
  <c r="V201" i="21"/>
  <c r="T201" i="21"/>
  <c r="T189" i="21"/>
  <c r="R201" i="21"/>
  <c r="R189" i="21"/>
  <c r="P201" i="21"/>
  <c r="P189" i="21"/>
  <c r="K201" i="21"/>
  <c r="V200" i="21"/>
  <c r="V188" i="21"/>
  <c r="T200" i="21"/>
  <c r="T188" i="21"/>
  <c r="R188" i="21"/>
  <c r="R200" i="21"/>
  <c r="K188" i="21"/>
  <c r="P188" i="21"/>
  <c r="P200" i="21"/>
  <c r="K200" i="21"/>
  <c r="V199" i="21"/>
  <c r="V187" i="21"/>
  <c r="T187" i="21"/>
  <c r="T199" i="21"/>
  <c r="R187" i="21"/>
  <c r="R199" i="21"/>
  <c r="P199" i="21"/>
  <c r="P187" i="21"/>
  <c r="K199" i="21"/>
  <c r="V198" i="21"/>
  <c r="V186" i="21"/>
  <c r="T186" i="21"/>
  <c r="T198" i="21"/>
  <c r="R186" i="21"/>
  <c r="R198" i="21"/>
  <c r="P198" i="21"/>
  <c r="P186" i="21"/>
  <c r="V185" i="21"/>
  <c r="V197" i="21"/>
  <c r="T197" i="21"/>
  <c r="T185" i="21"/>
  <c r="R185" i="21"/>
  <c r="R197" i="21"/>
  <c r="P185" i="21"/>
  <c r="P197" i="21"/>
  <c r="W200" i="21"/>
  <c r="W188" i="21"/>
  <c r="U188" i="21"/>
  <c r="U200" i="21"/>
  <c r="S188" i="21"/>
  <c r="S200" i="21"/>
  <c r="Q188" i="21"/>
  <c r="Q200" i="21"/>
  <c r="W199" i="21"/>
  <c r="W187" i="21"/>
  <c r="U199" i="21"/>
  <c r="U187" i="21"/>
  <c r="S187" i="21"/>
  <c r="S199" i="21"/>
  <c r="Q199" i="21"/>
  <c r="Q187" i="21"/>
  <c r="W198" i="21"/>
  <c r="W186" i="21"/>
  <c r="U198" i="21"/>
  <c r="U186" i="21"/>
  <c r="S186" i="21"/>
  <c r="S198" i="21"/>
  <c r="Q198" i="21"/>
  <c r="Q186" i="21"/>
  <c r="W197" i="21"/>
  <c r="W185" i="21"/>
  <c r="U185" i="21"/>
  <c r="U197" i="21"/>
  <c r="S197" i="21"/>
  <c r="S185" i="21"/>
  <c r="Q197" i="21"/>
  <c r="Q185" i="21"/>
  <c r="W184" i="21"/>
  <c r="W196" i="21"/>
  <c r="V184" i="21"/>
  <c r="V196" i="21"/>
  <c r="U184" i="21"/>
  <c r="T184" i="21"/>
  <c r="T196" i="21"/>
  <c r="U196" i="21"/>
  <c r="R184" i="21"/>
  <c r="S196" i="21"/>
  <c r="S184" i="21"/>
  <c r="R196" i="21"/>
  <c r="Q184" i="21"/>
  <c r="Q196" i="21"/>
  <c r="P184" i="21"/>
  <c r="P196" i="21"/>
  <c r="V234" i="21"/>
  <c r="V222" i="21"/>
  <c r="T234" i="21"/>
  <c r="T222" i="21"/>
  <c r="R222" i="21"/>
  <c r="R234" i="21"/>
  <c r="P234" i="21"/>
  <c r="P222" i="21"/>
  <c r="V233" i="21"/>
  <c r="V221" i="21"/>
  <c r="T233" i="21"/>
  <c r="T221" i="21"/>
  <c r="R221" i="21"/>
  <c r="R233" i="21"/>
  <c r="P221" i="21"/>
  <c r="P233" i="21"/>
  <c r="W224" i="21"/>
  <c r="W236" i="21"/>
  <c r="U224" i="21"/>
  <c r="U236" i="21"/>
  <c r="S224" i="21"/>
  <c r="S236" i="21"/>
  <c r="Q224" i="21"/>
  <c r="Q236" i="21"/>
  <c r="W235" i="21"/>
  <c r="W223" i="21"/>
  <c r="U235" i="21"/>
  <c r="U223" i="21"/>
  <c r="S223" i="21"/>
  <c r="S235" i="21"/>
  <c r="Q223" i="21"/>
  <c r="Q235" i="21"/>
  <c r="W222" i="21"/>
  <c r="W234" i="21"/>
  <c r="U222" i="21"/>
  <c r="U234" i="21"/>
  <c r="S222" i="21"/>
  <c r="S234" i="21"/>
  <c r="Q222" i="21"/>
  <c r="Q234" i="21"/>
  <c r="W233" i="21"/>
  <c r="W221" i="21"/>
  <c r="U221" i="21"/>
  <c r="U233" i="21"/>
  <c r="S221" i="21"/>
  <c r="S233" i="21"/>
  <c r="Q233" i="21"/>
  <c r="Q221" i="21"/>
  <c r="W232" i="21"/>
  <c r="V220" i="21"/>
  <c r="W220" i="21"/>
  <c r="V232" i="21"/>
  <c r="U232" i="21"/>
  <c r="T232" i="21"/>
  <c r="T220" i="21"/>
  <c r="U220" i="21"/>
  <c r="S220" i="21"/>
  <c r="R220" i="21"/>
  <c r="R232" i="21"/>
  <c r="S232" i="21"/>
  <c r="P232" i="21"/>
  <c r="P220" i="21"/>
  <c r="Q220" i="21"/>
  <c r="Q232" i="21"/>
  <c r="T237" i="21"/>
  <c r="T225" i="21"/>
  <c r="R237" i="21"/>
  <c r="R225" i="21"/>
  <c r="P237" i="21"/>
  <c r="P225" i="21"/>
  <c r="V224" i="21"/>
  <c r="V236" i="21"/>
  <c r="T236" i="21"/>
  <c r="T224" i="21"/>
  <c r="R236" i="21"/>
  <c r="R224" i="21"/>
  <c r="K224" i="21"/>
  <c r="P236" i="21"/>
  <c r="P224" i="21"/>
  <c r="L221" i="21" a="1"/>
  <c r="L221" i="21" s="1"/>
  <c r="O236" i="21"/>
  <c r="N236" i="21"/>
  <c r="V223" i="21"/>
  <c r="V235" i="21"/>
  <c r="T223" i="21"/>
  <c r="T235" i="21"/>
  <c r="R223" i="21"/>
  <c r="R235" i="21"/>
  <c r="L220" i="21" a="1"/>
  <c r="L220" i="21" s="1"/>
  <c r="P223" i="21"/>
  <c r="P235" i="21"/>
  <c r="W167" i="28"/>
  <c r="W166" i="28"/>
  <c r="V166" i="28"/>
  <c r="V167" i="28"/>
  <c r="U166" i="28"/>
  <c r="U167" i="28"/>
  <c r="T167" i="28"/>
  <c r="T166" i="28"/>
  <c r="S167" i="28"/>
  <c r="S166" i="28"/>
  <c r="R166" i="28"/>
  <c r="R167" i="28"/>
  <c r="Q166" i="28"/>
  <c r="Q167" i="28"/>
  <c r="P167" i="28"/>
  <c r="P166" i="28"/>
  <c r="W154" i="28"/>
  <c r="W155" i="28"/>
  <c r="V154" i="28"/>
  <c r="V155" i="28"/>
  <c r="U154" i="28"/>
  <c r="U155" i="28"/>
  <c r="T154" i="28"/>
  <c r="T155" i="28"/>
  <c r="S155" i="28"/>
  <c r="S154" i="28"/>
  <c r="R154" i="28"/>
  <c r="R155" i="28"/>
  <c r="Q154" i="28"/>
  <c r="Q155" i="28"/>
  <c r="P155" i="28"/>
  <c r="P154" i="28"/>
  <c r="W131" i="28"/>
  <c r="W130" i="28"/>
  <c r="V131" i="28"/>
  <c r="V130" i="28"/>
  <c r="U131" i="28"/>
  <c r="U130" i="28"/>
  <c r="T131" i="28"/>
  <c r="T130" i="28"/>
  <c r="S131" i="28"/>
  <c r="S130" i="28"/>
  <c r="R130" i="28"/>
  <c r="R131" i="28"/>
  <c r="Q131" i="28"/>
  <c r="Q130" i="28"/>
  <c r="P130" i="28"/>
  <c r="P131" i="28"/>
  <c r="W118" i="28"/>
  <c r="W119" i="28"/>
  <c r="V118" i="28"/>
  <c r="V119" i="28"/>
  <c r="U118" i="28"/>
  <c r="U119" i="28"/>
  <c r="T119" i="28"/>
  <c r="T118" i="28"/>
  <c r="S119" i="28"/>
  <c r="S118" i="28"/>
  <c r="R118" i="28"/>
  <c r="R119" i="28"/>
  <c r="Q118" i="28"/>
  <c r="Q119" i="28"/>
  <c r="P119" i="28"/>
  <c r="P118" i="28"/>
  <c r="W95" i="28"/>
  <c r="W94" i="28"/>
  <c r="V94" i="28"/>
  <c r="V95" i="28"/>
  <c r="U94" i="28"/>
  <c r="U95" i="28"/>
  <c r="T95" i="28"/>
  <c r="T94" i="28"/>
  <c r="S95" i="28"/>
  <c r="S94" i="28"/>
  <c r="R94" i="28"/>
  <c r="R95" i="28"/>
  <c r="Q94" i="28"/>
  <c r="Q95" i="28"/>
  <c r="P95" i="28"/>
  <c r="P94" i="28"/>
  <c r="W82" i="28"/>
  <c r="W83" i="28"/>
  <c r="V83" i="28"/>
  <c r="V82" i="28"/>
  <c r="U82" i="28"/>
  <c r="U83" i="28"/>
  <c r="T82" i="28"/>
  <c r="T83" i="28"/>
  <c r="S83" i="28"/>
  <c r="S82" i="28"/>
  <c r="R83" i="28"/>
  <c r="R82" i="28"/>
  <c r="Q82" i="28"/>
  <c r="Q83" i="28"/>
  <c r="P83" i="28"/>
  <c r="P82" i="28"/>
  <c r="W59" i="28"/>
  <c r="W58" i="28"/>
  <c r="V58" i="28"/>
  <c r="V59" i="28"/>
  <c r="U58" i="28"/>
  <c r="U59" i="28"/>
  <c r="T58" i="28"/>
  <c r="T59" i="28"/>
  <c r="S58" i="28"/>
  <c r="S59" i="28"/>
  <c r="R58" i="28"/>
  <c r="R59" i="28"/>
  <c r="Q58" i="28"/>
  <c r="Q59" i="28"/>
  <c r="P59" i="28"/>
  <c r="P58" i="28"/>
  <c r="W46" i="28"/>
  <c r="W47" i="28"/>
  <c r="V46" i="28"/>
  <c r="V47" i="28"/>
  <c r="U47" i="28"/>
  <c r="U46" i="28"/>
  <c r="T47" i="28"/>
  <c r="T46" i="28"/>
  <c r="S46" i="28"/>
  <c r="S47" i="28"/>
  <c r="R46" i="28"/>
  <c r="R47" i="28"/>
  <c r="Q46" i="28"/>
  <c r="Q47" i="28"/>
  <c r="P47" i="28"/>
  <c r="P46" i="28"/>
  <c r="W23" i="28"/>
  <c r="W22" i="28"/>
  <c r="V22" i="28"/>
  <c r="V23" i="28"/>
  <c r="U22" i="28"/>
  <c r="U23" i="28"/>
  <c r="T23" i="28"/>
  <c r="T22" i="28"/>
  <c r="S23" i="28"/>
  <c r="S22" i="28"/>
  <c r="R22" i="28"/>
  <c r="R23" i="28"/>
  <c r="Q22" i="28"/>
  <c r="Q23" i="28"/>
  <c r="P22" i="28"/>
  <c r="P23" i="28"/>
  <c r="W11" i="28"/>
  <c r="W10" i="28"/>
  <c r="V11" i="28"/>
  <c r="V10" i="28"/>
  <c r="U10" i="28"/>
  <c r="U11" i="28"/>
  <c r="T10" i="28"/>
  <c r="T11" i="28"/>
  <c r="S11" i="28"/>
  <c r="S10" i="28"/>
  <c r="R11" i="28"/>
  <c r="R10" i="28"/>
  <c r="Q10" i="28"/>
  <c r="Q11" i="28"/>
  <c r="P10" i="28"/>
  <c r="P11" i="28"/>
  <c r="W167" i="27"/>
  <c r="W166" i="27"/>
  <c r="V167" i="27"/>
  <c r="V166" i="27"/>
  <c r="U166" i="27"/>
  <c r="U167" i="27"/>
  <c r="T167" i="27"/>
  <c r="T166" i="27"/>
  <c r="S166" i="27"/>
  <c r="S167" i="27"/>
  <c r="R166" i="27"/>
  <c r="R167" i="27"/>
  <c r="Q166" i="27"/>
  <c r="Q167" i="27"/>
  <c r="P167" i="27"/>
  <c r="P166" i="27"/>
  <c r="W155" i="27"/>
  <c r="W154" i="27"/>
  <c r="V155" i="27"/>
  <c r="V154" i="27"/>
  <c r="U155" i="27"/>
  <c r="U154" i="27"/>
  <c r="T154" i="27"/>
  <c r="T155" i="27"/>
  <c r="S155" i="27"/>
  <c r="S154" i="27"/>
  <c r="R155" i="27"/>
  <c r="R154" i="27"/>
  <c r="Q154" i="27"/>
  <c r="Q155" i="27"/>
  <c r="P154" i="27"/>
  <c r="P155" i="27"/>
  <c r="W131" i="27"/>
  <c r="W130" i="27"/>
  <c r="V130" i="27"/>
  <c r="V131" i="27"/>
  <c r="U131" i="27"/>
  <c r="U130" i="27"/>
  <c r="T130" i="27"/>
  <c r="T131" i="27"/>
  <c r="S130" i="27"/>
  <c r="S131" i="27"/>
  <c r="R131" i="27"/>
  <c r="R130" i="27"/>
  <c r="Q131" i="27"/>
  <c r="Q130" i="27"/>
  <c r="P130" i="27"/>
  <c r="P131" i="27"/>
  <c r="W118" i="27"/>
  <c r="W119" i="27"/>
  <c r="V119" i="27"/>
  <c r="V118" i="27"/>
  <c r="U119" i="27"/>
  <c r="U118" i="27"/>
  <c r="T118" i="27"/>
  <c r="T119" i="27"/>
  <c r="S119" i="27"/>
  <c r="S118" i="27"/>
  <c r="R118" i="27"/>
  <c r="R119" i="27"/>
  <c r="Q118" i="27"/>
  <c r="Q119" i="27"/>
  <c r="P119" i="27"/>
  <c r="P118" i="27"/>
  <c r="W95" i="27"/>
  <c r="W94" i="27"/>
  <c r="V95" i="27"/>
  <c r="V94" i="27"/>
  <c r="U94" i="27"/>
  <c r="U95" i="27"/>
  <c r="T94" i="27"/>
  <c r="T95" i="27"/>
  <c r="S95" i="27"/>
  <c r="S94" i="27"/>
  <c r="R95" i="27"/>
  <c r="R94" i="27"/>
  <c r="Q94" i="27"/>
  <c r="Q95" i="27"/>
  <c r="P94" i="27"/>
  <c r="P95" i="27"/>
  <c r="W82" i="27"/>
  <c r="W83" i="27"/>
  <c r="V83" i="27"/>
  <c r="V82" i="27"/>
  <c r="U83" i="27"/>
  <c r="U82" i="27"/>
  <c r="T83" i="27"/>
  <c r="T82" i="27"/>
  <c r="S83" i="27"/>
  <c r="S82" i="27"/>
  <c r="R83" i="27"/>
  <c r="R82" i="27"/>
  <c r="Q82" i="27"/>
  <c r="Q83" i="27"/>
  <c r="P82" i="27"/>
  <c r="P83" i="27"/>
  <c r="W58" i="27"/>
  <c r="W59" i="27"/>
  <c r="V58" i="27"/>
  <c r="V59" i="27"/>
  <c r="U59" i="27"/>
  <c r="U58" i="27"/>
  <c r="T58" i="27"/>
  <c r="T59" i="27"/>
  <c r="S59" i="27"/>
  <c r="S58" i="27"/>
  <c r="R58" i="27"/>
  <c r="R59" i="27"/>
  <c r="Q59" i="27"/>
  <c r="Q58" i="27"/>
  <c r="P59" i="27"/>
  <c r="P58" i="27"/>
  <c r="W47" i="27"/>
  <c r="W46" i="27"/>
  <c r="V47" i="27"/>
  <c r="V46" i="27"/>
  <c r="U47" i="27"/>
  <c r="U46" i="27"/>
  <c r="T46" i="27"/>
  <c r="T47" i="27"/>
  <c r="S47" i="27"/>
  <c r="S46" i="27"/>
  <c r="R47" i="27"/>
  <c r="R46" i="27"/>
  <c r="Q47" i="27"/>
  <c r="Q46" i="27"/>
  <c r="P46" i="27"/>
  <c r="P47" i="27"/>
  <c r="W22" i="27"/>
  <c r="W23" i="27"/>
  <c r="V22" i="27"/>
  <c r="V23" i="27"/>
  <c r="U22" i="27"/>
  <c r="U23" i="27"/>
  <c r="T23" i="27"/>
  <c r="T22" i="27"/>
  <c r="S23" i="27"/>
  <c r="S22" i="27"/>
  <c r="R23" i="27"/>
  <c r="R22" i="27"/>
  <c r="Q22" i="27"/>
  <c r="Q23" i="27"/>
  <c r="P22" i="27"/>
  <c r="P23" i="27"/>
  <c r="W10" i="27"/>
  <c r="W11" i="27"/>
  <c r="V10" i="27"/>
  <c r="V11" i="27"/>
  <c r="U11" i="27"/>
  <c r="U10" i="27"/>
  <c r="T11" i="27"/>
  <c r="T10" i="27"/>
  <c r="S10" i="27"/>
  <c r="S11" i="27"/>
  <c r="R11" i="27"/>
  <c r="R10" i="27"/>
  <c r="Q11" i="27"/>
  <c r="Q10" i="27"/>
  <c r="P10" i="27"/>
  <c r="P11" i="27"/>
  <c r="AD4" i="1"/>
  <c r="AE4" i="1"/>
  <c r="AC4" i="1"/>
  <c r="AE5" i="1"/>
  <c r="AD5" i="1"/>
  <c r="AB5" i="1"/>
  <c r="W238" i="1"/>
  <c r="W239" i="1"/>
  <c r="U238" i="1"/>
  <c r="U239" i="1"/>
  <c r="T238" i="1"/>
  <c r="T239" i="1"/>
  <c r="S238" i="1"/>
  <c r="S239" i="1"/>
  <c r="R239" i="1"/>
  <c r="R238" i="1"/>
  <c r="Q239" i="1"/>
  <c r="Q238" i="1"/>
  <c r="P239" i="1"/>
  <c r="P238" i="1"/>
  <c r="W227" i="1"/>
  <c r="W226" i="1"/>
  <c r="V226" i="1"/>
  <c r="V227" i="1"/>
  <c r="U227" i="1"/>
  <c r="U226" i="1"/>
  <c r="T226" i="1"/>
  <c r="T227" i="1"/>
  <c r="S227" i="1"/>
  <c r="S226" i="1"/>
  <c r="R227" i="1"/>
  <c r="R226" i="1"/>
  <c r="Q227" i="1"/>
  <c r="Q226" i="1"/>
  <c r="P227" i="1"/>
  <c r="P226" i="1"/>
  <c r="W202" i="1"/>
  <c r="W203" i="1"/>
  <c r="V202" i="1"/>
  <c r="V203" i="1"/>
  <c r="U202" i="1"/>
  <c r="U203" i="1"/>
  <c r="T202" i="1"/>
  <c r="T203" i="1"/>
  <c r="S203" i="1"/>
  <c r="S202" i="1"/>
  <c r="R202" i="1"/>
  <c r="R203" i="1"/>
  <c r="Q203" i="1"/>
  <c r="Q202" i="1"/>
  <c r="P203" i="1"/>
  <c r="P202" i="1"/>
  <c r="W191" i="1"/>
  <c r="W190" i="1"/>
  <c r="V190" i="1"/>
  <c r="V191" i="1"/>
  <c r="U191" i="1"/>
  <c r="U190" i="1"/>
  <c r="T190" i="1"/>
  <c r="T191" i="1"/>
  <c r="S191" i="1"/>
  <c r="S190" i="1"/>
  <c r="R191" i="1"/>
  <c r="R190" i="1"/>
  <c r="Q191" i="1"/>
  <c r="Q190" i="1"/>
  <c r="P191" i="1"/>
  <c r="P190" i="1"/>
  <c r="W167" i="1"/>
  <c r="W166" i="1"/>
  <c r="V166" i="1"/>
  <c r="V167" i="1"/>
  <c r="U166" i="1"/>
  <c r="U167" i="1"/>
  <c r="T167" i="1"/>
  <c r="T166" i="1"/>
  <c r="S166" i="1"/>
  <c r="S167" i="1"/>
  <c r="R166" i="1"/>
  <c r="R167" i="1"/>
  <c r="Q166" i="1"/>
  <c r="Q167" i="1"/>
  <c r="P166" i="1"/>
  <c r="P167" i="1"/>
  <c r="W155" i="1"/>
  <c r="W154" i="1"/>
  <c r="V154" i="1"/>
  <c r="V155" i="1"/>
  <c r="U154" i="1"/>
  <c r="U155" i="1"/>
  <c r="T154" i="1"/>
  <c r="T155" i="1"/>
  <c r="S155" i="1"/>
  <c r="S154" i="1"/>
  <c r="R155" i="1"/>
  <c r="R154" i="1"/>
  <c r="Q154" i="1"/>
  <c r="Q155" i="1"/>
  <c r="P154" i="1"/>
  <c r="P155" i="1"/>
  <c r="W131" i="1"/>
  <c r="W130" i="1"/>
  <c r="V131" i="1"/>
  <c r="V130" i="1"/>
  <c r="U130" i="1"/>
  <c r="U131" i="1"/>
  <c r="T131" i="1"/>
  <c r="T130" i="1"/>
  <c r="S131" i="1"/>
  <c r="S130" i="1"/>
  <c r="R130" i="1"/>
  <c r="R131" i="1"/>
  <c r="Q130" i="1"/>
  <c r="Q131" i="1"/>
  <c r="P131" i="1"/>
  <c r="P130" i="1"/>
  <c r="W118" i="1"/>
  <c r="W119" i="1"/>
  <c r="V119" i="1"/>
  <c r="V118" i="1"/>
  <c r="U118" i="1"/>
  <c r="U119" i="1"/>
  <c r="T119" i="1"/>
  <c r="T118" i="1"/>
  <c r="S119" i="1"/>
  <c r="S118" i="1"/>
  <c r="R119" i="1"/>
  <c r="R118" i="1"/>
  <c r="Q118" i="1"/>
  <c r="Q119" i="1"/>
  <c r="P118" i="1"/>
  <c r="P119" i="1"/>
  <c r="W94" i="1"/>
  <c r="W95" i="1"/>
  <c r="V94" i="1"/>
  <c r="V95" i="1"/>
  <c r="U94" i="1"/>
  <c r="U95" i="1"/>
  <c r="T94" i="1"/>
  <c r="T95" i="1"/>
  <c r="S94" i="1"/>
  <c r="S95" i="1"/>
  <c r="R95" i="1"/>
  <c r="R94" i="1"/>
  <c r="Q94" i="1"/>
  <c r="Q95" i="1"/>
  <c r="P94" i="1"/>
  <c r="P95" i="1"/>
  <c r="W82" i="1"/>
  <c r="W83" i="1"/>
  <c r="V83" i="1"/>
  <c r="V82" i="1"/>
  <c r="U83" i="1"/>
  <c r="U82" i="1"/>
  <c r="T82" i="1"/>
  <c r="T83" i="1"/>
  <c r="S83" i="1"/>
  <c r="S82" i="1"/>
  <c r="R83" i="1"/>
  <c r="R82" i="1"/>
  <c r="Q83" i="1"/>
  <c r="Q82" i="1"/>
  <c r="P82" i="1"/>
  <c r="P83" i="1"/>
  <c r="W58" i="1"/>
  <c r="W59" i="1"/>
  <c r="V58" i="1"/>
  <c r="V59" i="1"/>
  <c r="U59" i="1"/>
  <c r="U58" i="1"/>
  <c r="T59" i="1"/>
  <c r="T58" i="1"/>
  <c r="S59" i="1"/>
  <c r="S58" i="1"/>
  <c r="R59" i="1"/>
  <c r="R58" i="1"/>
  <c r="Q59" i="1"/>
  <c r="Q58" i="1"/>
  <c r="P59" i="1"/>
  <c r="P58" i="1"/>
  <c r="W47" i="1"/>
  <c r="W46" i="1"/>
  <c r="V47" i="1"/>
  <c r="V46" i="1"/>
  <c r="U46" i="1"/>
  <c r="U47" i="1"/>
  <c r="T46" i="1"/>
  <c r="T47" i="1"/>
  <c r="S47" i="1"/>
  <c r="S46" i="1"/>
  <c r="R47" i="1"/>
  <c r="R46" i="1"/>
  <c r="Q46" i="1"/>
  <c r="Q47" i="1"/>
  <c r="P46" i="1"/>
  <c r="P47" i="1"/>
  <c r="W22" i="1"/>
  <c r="W23" i="1"/>
  <c r="V23" i="1"/>
  <c r="V22" i="1"/>
  <c r="U23" i="1"/>
  <c r="U22" i="1"/>
  <c r="T23" i="1"/>
  <c r="T22" i="1"/>
  <c r="S23" i="1"/>
  <c r="S22" i="1"/>
  <c r="R22" i="1"/>
  <c r="R23" i="1"/>
  <c r="Q22" i="1"/>
  <c r="Q23" i="1"/>
  <c r="P23" i="1"/>
  <c r="W10" i="1"/>
  <c r="W11" i="1"/>
  <c r="V10" i="1"/>
  <c r="V11" i="1"/>
  <c r="U10" i="1"/>
  <c r="U11" i="1"/>
  <c r="T11" i="1"/>
  <c r="T10" i="1"/>
  <c r="S11" i="1"/>
  <c r="S10" i="1"/>
  <c r="R10" i="1"/>
  <c r="R11" i="1"/>
  <c r="Q10" i="1"/>
  <c r="Q11" i="1"/>
  <c r="P11" i="1"/>
  <c r="P10" i="1"/>
  <c r="L222" i="21" a="1"/>
  <c r="L222" i="21" s="1"/>
  <c r="K237" i="21"/>
  <c r="O142" i="21"/>
  <c r="O177" i="21"/>
  <c r="O178" i="21" s="1"/>
  <c r="K225" i="21"/>
  <c r="L234" i="21"/>
  <c r="L81" i="21"/>
  <c r="N249" i="19"/>
  <c r="I249" i="19"/>
  <c r="O249" i="19"/>
  <c r="I248" i="19"/>
  <c r="O248" i="19"/>
  <c r="N248" i="19"/>
  <c r="O247" i="19"/>
  <c r="N247" i="19"/>
  <c r="I247" i="19"/>
  <c r="I246" i="19"/>
  <c r="O246" i="19"/>
  <c r="N246" i="19"/>
  <c r="I245" i="19"/>
  <c r="N245" i="19"/>
  <c r="K237" i="19"/>
  <c r="K225" i="19"/>
  <c r="O245" i="19"/>
  <c r="I244" i="19"/>
  <c r="O244" i="19"/>
  <c r="N244" i="19"/>
  <c r="I243" i="19"/>
  <c r="N243" i="19"/>
  <c r="O243" i="19"/>
  <c r="N242" i="19"/>
  <c r="O242" i="19"/>
  <c r="I242" i="19"/>
  <c r="N241" i="19"/>
  <c r="I241" i="19"/>
  <c r="K224" i="19"/>
  <c r="O241" i="19"/>
  <c r="O240" i="19"/>
  <c r="I240" i="19"/>
  <c r="K236" i="19"/>
  <c r="N240" i="19"/>
  <c r="N239" i="19"/>
  <c r="I239" i="19"/>
  <c r="O239" i="19"/>
  <c r="I238" i="19"/>
  <c r="N238" i="19"/>
  <c r="O238" i="19"/>
  <c r="O237" i="19"/>
  <c r="I237" i="19"/>
  <c r="N237" i="19"/>
  <c r="I236" i="19"/>
  <c r="N236" i="19"/>
  <c r="O236" i="19"/>
  <c r="N235" i="19"/>
  <c r="I235" i="19"/>
  <c r="O235" i="19"/>
  <c r="K235" i="19"/>
  <c r="K223" i="19"/>
  <c r="I234" i="19"/>
  <c r="O234" i="19"/>
  <c r="N234" i="19"/>
  <c r="O233" i="19"/>
  <c r="I233" i="19"/>
  <c r="N233" i="19"/>
  <c r="N232" i="19"/>
  <c r="I232" i="19"/>
  <c r="O232" i="19"/>
  <c r="O231" i="19"/>
  <c r="N231" i="19"/>
  <c r="I231" i="19"/>
  <c r="K222" i="19"/>
  <c r="K234" i="19"/>
  <c r="N230" i="19"/>
  <c r="O230" i="19"/>
  <c r="I230" i="19"/>
  <c r="O229" i="19"/>
  <c r="N229" i="19"/>
  <c r="I229" i="19"/>
  <c r="N228" i="19"/>
  <c r="I228" i="19"/>
  <c r="O228" i="19"/>
  <c r="O227" i="19"/>
  <c r="N227" i="19"/>
  <c r="I227" i="19"/>
  <c r="O226" i="19"/>
  <c r="N226" i="19"/>
  <c r="I226" i="19"/>
  <c r="K221" i="19"/>
  <c r="N225" i="19"/>
  <c r="I225" i="19"/>
  <c r="O225" i="19"/>
  <c r="K233" i="19"/>
  <c r="N224" i="19"/>
  <c r="L224" i="19"/>
  <c r="L236" i="19"/>
  <c r="O224" i="19"/>
  <c r="I224" i="19"/>
  <c r="I223" i="19"/>
  <c r="N223" i="19"/>
  <c r="O223" i="19"/>
  <c r="L223" i="19"/>
  <c r="L235" i="19"/>
  <c r="L234" i="19"/>
  <c r="N222" i="19"/>
  <c r="L222" i="19"/>
  <c r="O222" i="19"/>
  <c r="I222" i="19"/>
  <c r="L221" i="19"/>
  <c r="L233" i="19"/>
  <c r="N221" i="19"/>
  <c r="O221" i="19"/>
  <c r="I221" i="19"/>
  <c r="L232" i="19"/>
  <c r="I220" i="19"/>
  <c r="K232" i="19"/>
  <c r="K220" i="19"/>
  <c r="L220" i="19"/>
  <c r="N220" i="19"/>
  <c r="O220" i="19"/>
  <c r="O213" i="19"/>
  <c r="N213" i="19"/>
  <c r="I213" i="19"/>
  <c r="N212" i="19"/>
  <c r="I212" i="19"/>
  <c r="O212" i="19"/>
  <c r="O211" i="19"/>
  <c r="I211" i="19"/>
  <c r="N211" i="19"/>
  <c r="N210" i="19"/>
  <c r="O210" i="19"/>
  <c r="I210" i="19"/>
  <c r="O209" i="19"/>
  <c r="N209" i="19"/>
  <c r="K189" i="19"/>
  <c r="K201" i="19"/>
  <c r="I209" i="19"/>
  <c r="O208" i="19"/>
  <c r="N208" i="19"/>
  <c r="I208" i="19"/>
  <c r="I207" i="19"/>
  <c r="O207" i="19"/>
  <c r="N207" i="19"/>
  <c r="I206" i="19"/>
  <c r="N206" i="19"/>
  <c r="O206" i="19"/>
  <c r="I205" i="19"/>
  <c r="K188" i="19"/>
  <c r="O205" i="19"/>
  <c r="N205" i="19"/>
  <c r="O204" i="19"/>
  <c r="N204" i="19"/>
  <c r="K200" i="19"/>
  <c r="I204" i="19"/>
  <c r="O203" i="19"/>
  <c r="N203" i="19"/>
  <c r="I203" i="19"/>
  <c r="I202" i="19"/>
  <c r="N202" i="19"/>
  <c r="O202" i="19"/>
  <c r="N201" i="19"/>
  <c r="O201" i="19"/>
  <c r="I201" i="19"/>
  <c r="N200" i="19"/>
  <c r="I200" i="19"/>
  <c r="O200" i="19"/>
  <c r="K199" i="19"/>
  <c r="N199" i="19"/>
  <c r="O199" i="19"/>
  <c r="K187" i="19"/>
  <c r="I199" i="19"/>
  <c r="O198" i="19"/>
  <c r="I198" i="19"/>
  <c r="N198" i="19"/>
  <c r="I197" i="19"/>
  <c r="N197" i="19"/>
  <c r="O197" i="19"/>
  <c r="O196" i="19"/>
  <c r="N196" i="19"/>
  <c r="I196" i="19"/>
  <c r="I195" i="19"/>
  <c r="O195" i="19"/>
  <c r="N195" i="19"/>
  <c r="I194" i="19"/>
  <c r="K186" i="19"/>
  <c r="N194" i="19"/>
  <c r="O194" i="19"/>
  <c r="K198" i="19"/>
  <c r="I193" i="19"/>
  <c r="O193" i="19"/>
  <c r="N193" i="19"/>
  <c r="N192" i="19"/>
  <c r="O192" i="19"/>
  <c r="I192" i="19"/>
  <c r="I191" i="19"/>
  <c r="N191" i="19"/>
  <c r="O191" i="19"/>
  <c r="I190" i="19"/>
  <c r="N190" i="19"/>
  <c r="O190" i="19"/>
  <c r="I189" i="19"/>
  <c r="O189" i="19"/>
  <c r="K185" i="19"/>
  <c r="K197" i="19"/>
  <c r="N189" i="19"/>
  <c r="I188" i="19"/>
  <c r="L200" i="19"/>
  <c r="L188" i="19"/>
  <c r="O188" i="19"/>
  <c r="N188" i="19"/>
  <c r="N187" i="19"/>
  <c r="I187" i="19"/>
  <c r="L187" i="19"/>
  <c r="O187" i="19"/>
  <c r="L199" i="19"/>
  <c r="L186" i="19"/>
  <c r="N186" i="19"/>
  <c r="L198" i="19"/>
  <c r="I186" i="19"/>
  <c r="O186" i="19"/>
  <c r="O185" i="19"/>
  <c r="I185" i="19"/>
  <c r="N185" i="19"/>
  <c r="L185" i="19"/>
  <c r="L197" i="19"/>
  <c r="L184" i="19"/>
  <c r="L196" i="19"/>
  <c r="O184" i="19"/>
  <c r="K184" i="19"/>
  <c r="I184" i="19"/>
  <c r="N184" i="19"/>
  <c r="K196" i="19"/>
  <c r="I177" i="19"/>
  <c r="O177" i="19"/>
  <c r="N177" i="19"/>
  <c r="I176" i="19"/>
  <c r="O176" i="19"/>
  <c r="N176" i="19"/>
  <c r="N175" i="19"/>
  <c r="O175" i="19"/>
  <c r="I175" i="19"/>
  <c r="I174" i="19"/>
  <c r="O174" i="19"/>
  <c r="N174" i="19"/>
  <c r="N173" i="19"/>
  <c r="O173" i="19"/>
  <c r="K153" i="19"/>
  <c r="I173" i="19"/>
  <c r="K165" i="19"/>
  <c r="N172" i="19"/>
  <c r="I172" i="19"/>
  <c r="O172" i="19"/>
  <c r="I171" i="19"/>
  <c r="O171" i="19"/>
  <c r="N171" i="19"/>
  <c r="I170" i="19"/>
  <c r="N170" i="19"/>
  <c r="O170" i="19"/>
  <c r="O169" i="19"/>
  <c r="I169" i="19"/>
  <c r="K152" i="19"/>
  <c r="N169" i="19"/>
  <c r="K164" i="19"/>
  <c r="I168" i="19"/>
  <c r="N168" i="19"/>
  <c r="O168" i="19"/>
  <c r="N167" i="19"/>
  <c r="I167" i="19"/>
  <c r="O167" i="19"/>
  <c r="I166" i="19"/>
  <c r="N166" i="19"/>
  <c r="O166" i="19"/>
  <c r="O165" i="19"/>
  <c r="N165" i="19"/>
  <c r="I165" i="19"/>
  <c r="N164" i="19"/>
  <c r="I164" i="19"/>
  <c r="O164" i="19"/>
  <c r="K163" i="19"/>
  <c r="O163" i="19"/>
  <c r="N163" i="19"/>
  <c r="I163" i="19"/>
  <c r="K151" i="19"/>
  <c r="N162" i="19"/>
  <c r="O162" i="19"/>
  <c r="I162" i="19"/>
  <c r="I161" i="19"/>
  <c r="N161" i="19"/>
  <c r="O161" i="19"/>
  <c r="O160" i="19"/>
  <c r="I160" i="19"/>
  <c r="N160" i="19"/>
  <c r="I159" i="19"/>
  <c r="O159" i="19"/>
  <c r="N159" i="19"/>
  <c r="K162" i="19"/>
  <c r="O158" i="19"/>
  <c r="K150" i="19"/>
  <c r="I158" i="19"/>
  <c r="N158" i="19"/>
  <c r="N157" i="19"/>
  <c r="I157" i="19"/>
  <c r="O157" i="19"/>
  <c r="I156" i="19"/>
  <c r="N156" i="19"/>
  <c r="O156" i="19"/>
  <c r="I155" i="19"/>
  <c r="O155" i="19"/>
  <c r="N155" i="19"/>
  <c r="N154" i="19"/>
  <c r="O154" i="19"/>
  <c r="I154" i="19"/>
  <c r="O153" i="19"/>
  <c r="I153" i="19"/>
  <c r="K161" i="19"/>
  <c r="N153" i="19"/>
  <c r="K149" i="19"/>
  <c r="L164" i="19"/>
  <c r="L152" i="19"/>
  <c r="O152" i="19"/>
  <c r="N152" i="19"/>
  <c r="I152" i="19"/>
  <c r="N151" i="19"/>
  <c r="O151" i="19"/>
  <c r="L151" i="19"/>
  <c r="L163" i="19"/>
  <c r="I151" i="19"/>
  <c r="O150" i="19"/>
  <c r="N150" i="19"/>
  <c r="L162" i="19"/>
  <c r="I150" i="19"/>
  <c r="L150" i="19"/>
  <c r="N149" i="19"/>
  <c r="L161" i="19"/>
  <c r="I149" i="19"/>
  <c r="O149" i="19"/>
  <c r="L149" i="19"/>
  <c r="O148" i="19"/>
  <c r="K148" i="19"/>
  <c r="L160" i="19"/>
  <c r="N148" i="19"/>
  <c r="K160" i="19"/>
  <c r="I148" i="19"/>
  <c r="L148" i="19"/>
  <c r="N141" i="19"/>
  <c r="I141" i="19"/>
  <c r="O141" i="19"/>
  <c r="O140" i="19"/>
  <c r="N140" i="19"/>
  <c r="I140" i="19"/>
  <c r="N139" i="19"/>
  <c r="I139" i="19"/>
  <c r="O139" i="19"/>
  <c r="I138" i="19"/>
  <c r="N138" i="19"/>
  <c r="O138" i="19"/>
  <c r="I137" i="19"/>
  <c r="O137" i="19"/>
  <c r="K129" i="19"/>
  <c r="N137" i="19"/>
  <c r="K117" i="19"/>
  <c r="O136" i="19"/>
  <c r="N136" i="19"/>
  <c r="I136" i="19"/>
  <c r="O135" i="19"/>
  <c r="N135" i="19"/>
  <c r="I135" i="19"/>
  <c r="I134" i="19"/>
  <c r="N134" i="19"/>
  <c r="O134" i="19"/>
  <c r="K116" i="19"/>
  <c r="I133" i="19"/>
  <c r="N133" i="19"/>
  <c r="O133" i="19"/>
  <c r="K128" i="19"/>
  <c r="O132" i="19"/>
  <c r="N132" i="19"/>
  <c r="I132" i="19"/>
  <c r="I131" i="19"/>
  <c r="N131" i="19"/>
  <c r="O131" i="19"/>
  <c r="O130" i="19"/>
  <c r="N130" i="19"/>
  <c r="I130" i="19"/>
  <c r="N129" i="19"/>
  <c r="O129" i="19"/>
  <c r="I129" i="19"/>
  <c r="O128" i="19"/>
  <c r="N128" i="19"/>
  <c r="I128" i="19"/>
  <c r="I127" i="19"/>
  <c r="N127" i="19"/>
  <c r="K127" i="19"/>
  <c r="K115" i="19"/>
  <c r="O127" i="19"/>
  <c r="N126" i="19"/>
  <c r="I126" i="19"/>
  <c r="O126" i="19"/>
  <c r="N125" i="19"/>
  <c r="O125" i="19"/>
  <c r="I125" i="19"/>
  <c r="N124" i="19"/>
  <c r="I124" i="19"/>
  <c r="O124" i="19"/>
  <c r="N123" i="19"/>
  <c r="O123" i="19"/>
  <c r="I123" i="19"/>
  <c r="N122" i="19"/>
  <c r="K126" i="19"/>
  <c r="O122" i="19"/>
  <c r="K114" i="19"/>
  <c r="I122" i="19"/>
  <c r="I121" i="19"/>
  <c r="N121" i="19"/>
  <c r="O121" i="19"/>
  <c r="I120" i="19"/>
  <c r="N120" i="19"/>
  <c r="O120" i="19"/>
  <c r="O119" i="19"/>
  <c r="I119" i="19"/>
  <c r="N119" i="19"/>
  <c r="O118" i="19"/>
  <c r="I118" i="19"/>
  <c r="N118" i="19"/>
  <c r="K125" i="19"/>
  <c r="N117" i="19"/>
  <c r="I117" i="19"/>
  <c r="K113" i="19"/>
  <c r="O117" i="19"/>
  <c r="I116" i="19"/>
  <c r="L128" i="19"/>
  <c r="L116" i="19"/>
  <c r="O116" i="19"/>
  <c r="N116" i="19"/>
  <c r="L115" i="19"/>
  <c r="O115" i="19"/>
  <c r="N115" i="19"/>
  <c r="I115" i="19"/>
  <c r="L127" i="19"/>
  <c r="I114" i="19"/>
  <c r="O114" i="19"/>
  <c r="N114" i="19"/>
  <c r="L114" i="19"/>
  <c r="L126" i="19"/>
  <c r="N113" i="19"/>
  <c r="I113" i="19"/>
  <c r="O113" i="19"/>
  <c r="L113" i="19"/>
  <c r="L125" i="19"/>
  <c r="K124" i="19"/>
  <c r="K112" i="19"/>
  <c r="O112" i="19"/>
  <c r="N112" i="19"/>
  <c r="L112" i="19"/>
  <c r="I112" i="19"/>
  <c r="L124" i="19"/>
  <c r="N105" i="19"/>
  <c r="O105" i="19"/>
  <c r="I105" i="19"/>
  <c r="I104" i="19"/>
  <c r="N104" i="19"/>
  <c r="O104" i="19"/>
  <c r="N103" i="19"/>
  <c r="I103" i="19"/>
  <c r="O103" i="19"/>
  <c r="I102" i="19"/>
  <c r="O102" i="19"/>
  <c r="N102" i="19"/>
  <c r="O101" i="19"/>
  <c r="I101" i="19"/>
  <c r="K81" i="19"/>
  <c r="N101" i="19"/>
  <c r="K93" i="19"/>
  <c r="I100" i="19"/>
  <c r="N100" i="19"/>
  <c r="O100" i="19"/>
  <c r="O99" i="19"/>
  <c r="I99" i="19"/>
  <c r="N99" i="19"/>
  <c r="N98" i="19"/>
  <c r="I98" i="19"/>
  <c r="O98" i="19"/>
  <c r="K80" i="19"/>
  <c r="N97" i="19"/>
  <c r="I97" i="19"/>
  <c r="O97" i="19"/>
  <c r="O96" i="19"/>
  <c r="K92" i="19"/>
  <c r="I96" i="19"/>
  <c r="N96" i="19"/>
  <c r="N95" i="19"/>
  <c r="I95" i="19"/>
  <c r="O95" i="19"/>
  <c r="N94" i="19"/>
  <c r="I94" i="19"/>
  <c r="O94" i="19"/>
  <c r="I93" i="19"/>
  <c r="O93" i="19"/>
  <c r="N93" i="19"/>
  <c r="I92" i="19"/>
  <c r="N92" i="19"/>
  <c r="O92" i="19"/>
  <c r="N91" i="19"/>
  <c r="K91" i="19"/>
  <c r="I91" i="19"/>
  <c r="K79" i="19"/>
  <c r="O91" i="19"/>
  <c r="O90" i="19"/>
  <c r="I90" i="19"/>
  <c r="N90" i="19"/>
  <c r="O89" i="19"/>
  <c r="I89" i="19"/>
  <c r="N89" i="19"/>
  <c r="I88" i="19"/>
  <c r="O88" i="19"/>
  <c r="N88" i="19"/>
  <c r="O87" i="19"/>
  <c r="I87" i="19"/>
  <c r="N87" i="19"/>
  <c r="K90" i="19"/>
  <c r="K78" i="19"/>
  <c r="N86" i="19"/>
  <c r="I86" i="19"/>
  <c r="O86" i="19"/>
  <c r="O85" i="19"/>
  <c r="I85" i="19"/>
  <c r="N85" i="19"/>
  <c r="I84" i="19"/>
  <c r="N84" i="19"/>
  <c r="O84" i="19"/>
  <c r="N83" i="19"/>
  <c r="O83" i="19"/>
  <c r="I83" i="19"/>
  <c r="O82" i="19"/>
  <c r="I82" i="19"/>
  <c r="N82" i="19"/>
  <c r="O81" i="19"/>
  <c r="K89" i="19"/>
  <c r="K77" i="19"/>
  <c r="N81" i="19"/>
  <c r="I81" i="19"/>
  <c r="I80" i="19"/>
  <c r="L80" i="19"/>
  <c r="L92" i="19"/>
  <c r="N80" i="19"/>
  <c r="O80" i="19"/>
  <c r="O79" i="19"/>
  <c r="N79" i="19"/>
  <c r="L91" i="19"/>
  <c r="L79" i="19"/>
  <c r="I79" i="19"/>
  <c r="L78" i="19"/>
  <c r="L90" i="19"/>
  <c r="N78" i="19"/>
  <c r="O78" i="19"/>
  <c r="I78" i="19"/>
  <c r="L77" i="19"/>
  <c r="I77" i="19"/>
  <c r="N77" i="19"/>
  <c r="O77" i="19"/>
  <c r="L89" i="19"/>
  <c r="K88" i="19"/>
  <c r="K76" i="19"/>
  <c r="L76" i="19"/>
  <c r="L88" i="19"/>
  <c r="L93" i="19" s="1"/>
  <c r="O76" i="19"/>
  <c r="N76" i="19"/>
  <c r="I76" i="19"/>
  <c r="I69" i="19"/>
  <c r="O69" i="19"/>
  <c r="N69" i="19"/>
  <c r="O68" i="19"/>
  <c r="I68" i="19"/>
  <c r="N68" i="19"/>
  <c r="I67" i="19"/>
  <c r="O67" i="19"/>
  <c r="N67" i="19"/>
  <c r="O66" i="19"/>
  <c r="N66" i="19"/>
  <c r="I66" i="19"/>
  <c r="K57" i="19"/>
  <c r="K45" i="19"/>
  <c r="O65" i="19"/>
  <c r="I65" i="19"/>
  <c r="N65" i="19"/>
  <c r="O64" i="19"/>
  <c r="I64" i="19"/>
  <c r="N64" i="19"/>
  <c r="I63" i="19"/>
  <c r="N63" i="19"/>
  <c r="O63" i="19"/>
  <c r="N62" i="19"/>
  <c r="I62" i="19"/>
  <c r="O62" i="19"/>
  <c r="O61" i="19"/>
  <c r="N61" i="19"/>
  <c r="I61" i="19"/>
  <c r="K44" i="19"/>
  <c r="K56" i="19"/>
  <c r="N60" i="19"/>
  <c r="I60" i="19"/>
  <c r="O60" i="19"/>
  <c r="O59" i="19"/>
  <c r="I59" i="19"/>
  <c r="N59" i="19"/>
  <c r="O58" i="19"/>
  <c r="I58" i="19"/>
  <c r="N58" i="19"/>
  <c r="O57" i="19"/>
  <c r="I57" i="19"/>
  <c r="N57" i="19"/>
  <c r="O56" i="19"/>
  <c r="I56" i="19"/>
  <c r="N56" i="19"/>
  <c r="N55" i="19"/>
  <c r="O55" i="19"/>
  <c r="K55" i="19"/>
  <c r="I55" i="19"/>
  <c r="K43" i="19"/>
  <c r="N54" i="19"/>
  <c r="O54" i="19"/>
  <c r="I54" i="19"/>
  <c r="N53" i="19"/>
  <c r="O53" i="19"/>
  <c r="I53" i="19"/>
  <c r="O52" i="19"/>
  <c r="I52" i="19"/>
  <c r="N52" i="19"/>
  <c r="O51" i="19"/>
  <c r="I51" i="19"/>
  <c r="N51" i="19"/>
  <c r="I50" i="19"/>
  <c r="K42" i="19"/>
  <c r="N50" i="19"/>
  <c r="K54" i="19"/>
  <c r="O50" i="19"/>
  <c r="I49" i="19"/>
  <c r="O49" i="19"/>
  <c r="N49" i="19"/>
  <c r="O48" i="19"/>
  <c r="N48" i="19"/>
  <c r="I48" i="19"/>
  <c r="I47" i="19"/>
  <c r="O47" i="19"/>
  <c r="N47" i="19"/>
  <c r="O46" i="19"/>
  <c r="I46" i="19"/>
  <c r="N46" i="19"/>
  <c r="N45" i="19"/>
  <c r="K53" i="19"/>
  <c r="I45" i="19"/>
  <c r="O45" i="19"/>
  <c r="K41" i="19"/>
  <c r="N44" i="19"/>
  <c r="I44" i="19"/>
  <c r="L56" i="19"/>
  <c r="O44" i="19"/>
  <c r="L44" i="19"/>
  <c r="O43" i="19"/>
  <c r="L55" i="19"/>
  <c r="N43" i="19"/>
  <c r="I43" i="19"/>
  <c r="L43" i="19"/>
  <c r="I42" i="19"/>
  <c r="L42" i="19"/>
  <c r="N42" i="19"/>
  <c r="O42" i="19"/>
  <c r="L54" i="19"/>
  <c r="L53" i="19"/>
  <c r="I41" i="19"/>
  <c r="O41" i="19"/>
  <c r="L41" i="19"/>
  <c r="N41" i="19"/>
  <c r="L52" i="19"/>
  <c r="K40" i="19"/>
  <c r="L40" i="19"/>
  <c r="I40" i="19"/>
  <c r="O40" i="19"/>
  <c r="K52" i="19"/>
  <c r="N40" i="19"/>
  <c r="N33" i="19"/>
  <c r="I33" i="19"/>
  <c r="O33" i="19"/>
  <c r="O32" i="19"/>
  <c r="I32" i="19"/>
  <c r="N32" i="19"/>
  <c r="N31" i="19"/>
  <c r="O31" i="19"/>
  <c r="I31" i="19"/>
  <c r="I30" i="19"/>
  <c r="N30" i="19"/>
  <c r="O30" i="19"/>
  <c r="I29" i="19"/>
  <c r="N29" i="19"/>
  <c r="O29" i="19"/>
  <c r="K21" i="19"/>
  <c r="K9" i="19"/>
  <c r="O28" i="19"/>
  <c r="N28" i="19"/>
  <c r="I28" i="19"/>
  <c r="I27" i="19"/>
  <c r="N27" i="19"/>
  <c r="O27" i="19"/>
  <c r="N26" i="19"/>
  <c r="O26" i="19"/>
  <c r="I26" i="19"/>
  <c r="N25" i="19"/>
  <c r="O25" i="19"/>
  <c r="I25" i="19"/>
  <c r="K8" i="19"/>
  <c r="O24" i="19"/>
  <c r="I24" i="19"/>
  <c r="N24" i="19"/>
  <c r="K20" i="19"/>
  <c r="O23" i="19"/>
  <c r="I23" i="19"/>
  <c r="N23" i="19"/>
  <c r="O22" i="19"/>
  <c r="I22" i="19"/>
  <c r="N22" i="19"/>
  <c r="O21" i="19"/>
  <c r="N21" i="19"/>
  <c r="I21" i="19"/>
  <c r="N20" i="19"/>
  <c r="O20" i="19"/>
  <c r="I20" i="19"/>
  <c r="K7" i="19"/>
  <c r="O19" i="19"/>
  <c r="N19" i="19"/>
  <c r="I19" i="19"/>
  <c r="K19" i="19"/>
  <c r="N18" i="19"/>
  <c r="O18" i="19"/>
  <c r="I18" i="19"/>
  <c r="I17" i="19"/>
  <c r="O17" i="19"/>
  <c r="N17" i="19"/>
  <c r="I16" i="19"/>
  <c r="N16" i="19"/>
  <c r="O16" i="19"/>
  <c r="N15" i="19"/>
  <c r="O15" i="19"/>
  <c r="I15" i="19"/>
  <c r="N14" i="19"/>
  <c r="O14" i="19"/>
  <c r="K6" i="19"/>
  <c r="I14" i="19"/>
  <c r="K18" i="19"/>
  <c r="I13" i="19"/>
  <c r="O13" i="19"/>
  <c r="N13" i="19"/>
  <c r="I12" i="19"/>
  <c r="N12" i="19"/>
  <c r="O12" i="19"/>
  <c r="I11" i="19"/>
  <c r="N11" i="19"/>
  <c r="O11" i="19"/>
  <c r="N10" i="19"/>
  <c r="I10" i="19"/>
  <c r="O10" i="19"/>
  <c r="K5" i="19"/>
  <c r="I9" i="19"/>
  <c r="O9" i="19"/>
  <c r="K17" i="19"/>
  <c r="N9" i="19"/>
  <c r="N8" i="19"/>
  <c r="I8" i="19"/>
  <c r="O8" i="19"/>
  <c r="L20" i="19"/>
  <c r="L8" i="19"/>
  <c r="O7" i="19"/>
  <c r="N7" i="19"/>
  <c r="I7" i="19"/>
  <c r="L19" i="19"/>
  <c r="L7" i="19"/>
  <c r="N6" i="19"/>
  <c r="L6" i="19"/>
  <c r="L18" i="19"/>
  <c r="O6" i="19"/>
  <c r="I6" i="19"/>
  <c r="L17" i="19"/>
  <c r="O5" i="19"/>
  <c r="L5" i="19"/>
  <c r="I5" i="19"/>
  <c r="N5" i="19"/>
  <c r="K16" i="19"/>
  <c r="O4" i="19"/>
  <c r="I4" i="19"/>
  <c r="L4" i="19"/>
  <c r="L16" i="19"/>
  <c r="K4" i="19"/>
  <c r="N4" i="19"/>
  <c r="G213" i="22"/>
  <c r="K197" i="22"/>
  <c r="L165" i="21"/>
  <c r="L93" i="21"/>
  <c r="L237" i="1"/>
  <c r="L225" i="1"/>
  <c r="L201" i="1"/>
  <c r="L165" i="1"/>
  <c r="L129" i="1"/>
  <c r="L93" i="1"/>
  <c r="L57" i="1"/>
  <c r="L21" i="1"/>
  <c r="L9" i="1"/>
  <c r="W8" i="21"/>
  <c r="W20" i="21"/>
  <c r="U8" i="21"/>
  <c r="U20" i="21"/>
  <c r="S8" i="21"/>
  <c r="S20" i="21"/>
  <c r="Q8" i="21"/>
  <c r="Q20" i="21"/>
  <c r="W19" i="21"/>
  <c r="W7" i="21"/>
  <c r="U7" i="21"/>
  <c r="U19" i="21"/>
  <c r="S7" i="21"/>
  <c r="S19" i="21"/>
  <c r="Q7" i="21"/>
  <c r="Q19" i="21"/>
  <c r="W18" i="21"/>
  <c r="W6" i="21"/>
  <c r="U18" i="21"/>
  <c r="U6" i="21"/>
  <c r="S6" i="21"/>
  <c r="S18" i="21"/>
  <c r="Q18" i="21"/>
  <c r="Q6" i="21"/>
  <c r="W5" i="21"/>
  <c r="W17" i="21"/>
  <c r="U17" i="21"/>
  <c r="U5" i="21"/>
  <c r="S17" i="21"/>
  <c r="S5" i="21"/>
  <c r="Q17" i="21"/>
  <c r="Q5" i="21"/>
  <c r="W16" i="21"/>
  <c r="W25" i="21" s="1" a="1"/>
  <c r="W25" i="21" s="1"/>
  <c r="W4" i="21"/>
  <c r="U16" i="21"/>
  <c r="U25" i="21" s="1" a="1"/>
  <c r="U25" i="21" s="1"/>
  <c r="U4" i="21"/>
  <c r="S16" i="21"/>
  <c r="S25" i="21" s="1" a="1"/>
  <c r="S25" i="21" s="1"/>
  <c r="S4" i="21"/>
  <c r="P16" i="21"/>
  <c r="P25" i="21" s="1" a="1"/>
  <c r="P25" i="21" s="1"/>
  <c r="Q16" i="21"/>
  <c r="Q25" i="21" s="1" a="1"/>
  <c r="Q25" i="21" s="1"/>
  <c r="Q4" i="21"/>
  <c r="L236" i="21"/>
  <c r="L235" i="21"/>
  <c r="L233" i="21"/>
  <c r="L232" i="21"/>
  <c r="L167" i="21"/>
  <c r="L166" i="21"/>
  <c r="K166" i="21"/>
  <c r="K167" i="21"/>
  <c r="K154" i="21"/>
  <c r="L131" i="21"/>
  <c r="L130" i="21"/>
  <c r="K130" i="21"/>
  <c r="K131" i="21"/>
  <c r="K118" i="21"/>
  <c r="L94" i="21"/>
  <c r="L95" i="21"/>
  <c r="K95" i="21"/>
  <c r="K94" i="21"/>
  <c r="K46" i="21"/>
  <c r="L23" i="21"/>
  <c r="L22" i="21"/>
  <c r="K22" i="21"/>
  <c r="K23" i="21"/>
  <c r="K10" i="21"/>
  <c r="L9" i="21"/>
  <c r="L21" i="21"/>
  <c r="L57" i="21"/>
  <c r="L129" i="21"/>
  <c r="N235" i="21"/>
  <c r="O235" i="21"/>
  <c r="K236" i="21"/>
  <c r="N241" i="21"/>
  <c r="O241" i="21"/>
  <c r="O237" i="21"/>
  <c r="K223" i="21"/>
  <c r="K228" i="21" s="1" a="1"/>
  <c r="K228" i="21" s="1"/>
  <c r="K235" i="21"/>
  <c r="K241" i="21" s="1" a="1"/>
  <c r="K241" i="21" s="1"/>
  <c r="N237" i="21"/>
  <c r="L241" i="21" l="1" a="1"/>
  <c r="L241" i="21" s="1"/>
  <c r="AI8" i="35"/>
  <c r="AK9" i="35"/>
  <c r="AK8" i="35"/>
  <c r="AI9" i="35"/>
  <c r="L228" i="35" a="1"/>
  <c r="L228" i="35" s="1"/>
  <c r="L189" i="35"/>
  <c r="L153" i="35"/>
  <c r="L117" i="35"/>
  <c r="L81" i="35"/>
  <c r="L45" i="35"/>
  <c r="L9" i="35"/>
  <c r="AC7" i="21"/>
  <c r="AD7" i="21"/>
  <c r="L228" i="21" a="1"/>
  <c r="L228" i="21" s="1"/>
  <c r="AE7" i="21"/>
  <c r="K192" i="21" a="1"/>
  <c r="K192" i="21" s="1"/>
  <c r="V226" i="35"/>
  <c r="V227" i="35"/>
  <c r="W238" i="35"/>
  <c r="W241" i="35" a="1"/>
  <c r="W241" i="35" s="1"/>
  <c r="W239" i="35"/>
  <c r="W226" i="35"/>
  <c r="W227" i="35"/>
  <c r="V241" i="35" a="1"/>
  <c r="V241" i="35" s="1"/>
  <c r="V239" i="35"/>
  <c r="V238" i="35"/>
  <c r="T227" i="35"/>
  <c r="T226" i="35"/>
  <c r="T241" i="35" a="1"/>
  <c r="T241" i="35" s="1"/>
  <c r="T239" i="35"/>
  <c r="T238" i="35"/>
  <c r="U227" i="35"/>
  <c r="U226" i="35"/>
  <c r="U241" i="35" a="1"/>
  <c r="U241" i="35" s="1"/>
  <c r="U238" i="35"/>
  <c r="U239" i="35"/>
  <c r="S226" i="35"/>
  <c r="S227" i="35"/>
  <c r="R227" i="35"/>
  <c r="R226" i="35"/>
  <c r="S241" i="35" a="1"/>
  <c r="S241" i="35" s="1"/>
  <c r="S239" i="35"/>
  <c r="S238" i="35"/>
  <c r="R239" i="35"/>
  <c r="R241" i="35" a="1"/>
  <c r="R241" i="35" s="1"/>
  <c r="R238" i="35"/>
  <c r="L238" i="35"/>
  <c r="L239" i="35"/>
  <c r="L241" i="35" a="1"/>
  <c r="L241" i="35" s="1"/>
  <c r="P226" i="35"/>
  <c r="P227" i="35"/>
  <c r="K226" i="35"/>
  <c r="K228" i="35" a="1"/>
  <c r="K228" i="35" s="1"/>
  <c r="P241" i="35" a="1"/>
  <c r="P241" i="35" s="1"/>
  <c r="P238" i="35"/>
  <c r="P239" i="35"/>
  <c r="Q226" i="35"/>
  <c r="Q227" i="35"/>
  <c r="Q238" i="35"/>
  <c r="Q239" i="35"/>
  <c r="Q241" i="35" a="1"/>
  <c r="Q241" i="35" s="1"/>
  <c r="K239" i="35"/>
  <c r="K238" i="35"/>
  <c r="K241" i="35" a="1"/>
  <c r="K241" i="35" s="1"/>
  <c r="V203" i="35"/>
  <c r="V205" i="35" a="1"/>
  <c r="V205" i="35" s="1"/>
  <c r="V202" i="35"/>
  <c r="W205" i="35" a="1"/>
  <c r="W205" i="35" s="1"/>
  <c r="W203" i="35"/>
  <c r="W202" i="35"/>
  <c r="V190" i="35"/>
  <c r="V191" i="35"/>
  <c r="W190" i="35"/>
  <c r="W191" i="35"/>
  <c r="T205" i="35" a="1"/>
  <c r="T205" i="35" s="1"/>
  <c r="T203" i="35"/>
  <c r="T202" i="35"/>
  <c r="U191" i="35"/>
  <c r="U190" i="35"/>
  <c r="U205" i="35" a="1"/>
  <c r="U205" i="35" s="1"/>
  <c r="U203" i="35"/>
  <c r="U202" i="35"/>
  <c r="T190" i="35"/>
  <c r="T191" i="35"/>
  <c r="R205" i="35" a="1"/>
  <c r="R205" i="35" s="1"/>
  <c r="R202" i="35"/>
  <c r="R203" i="35"/>
  <c r="S191" i="35"/>
  <c r="S190" i="35"/>
  <c r="R190" i="35"/>
  <c r="R191" i="35"/>
  <c r="S203" i="35"/>
  <c r="S205" i="35" a="1"/>
  <c r="S205" i="35" s="1"/>
  <c r="S202" i="35"/>
  <c r="L202" i="35"/>
  <c r="L203" i="35"/>
  <c r="L205" i="35" a="1"/>
  <c r="L205" i="35" s="1"/>
  <c r="K190" i="35"/>
  <c r="K192" i="35" a="1"/>
  <c r="K192" i="35" s="1"/>
  <c r="P203" i="35"/>
  <c r="P205" i="35" a="1"/>
  <c r="P205" i="35" s="1"/>
  <c r="P202" i="35"/>
  <c r="Q191" i="35"/>
  <c r="Q190" i="35"/>
  <c r="P190" i="35"/>
  <c r="P191" i="35"/>
  <c r="K205" i="35" a="1"/>
  <c r="K205" i="35" s="1"/>
  <c r="K203" i="35"/>
  <c r="K202" i="35"/>
  <c r="Q202" i="35"/>
  <c r="Q205" i="35" a="1"/>
  <c r="Q205" i="35" s="1"/>
  <c r="Q203" i="35"/>
  <c r="W169" i="35" a="1"/>
  <c r="W169" i="35" s="1"/>
  <c r="W166" i="35"/>
  <c r="W167" i="35"/>
  <c r="W155" i="35"/>
  <c r="W154" i="35"/>
  <c r="V154" i="35"/>
  <c r="V155" i="35"/>
  <c r="V169" i="35" a="1"/>
  <c r="V169" i="35" s="1"/>
  <c r="V167" i="35"/>
  <c r="V166" i="35"/>
  <c r="U155" i="35"/>
  <c r="U154" i="35"/>
  <c r="T169" i="35" a="1"/>
  <c r="T169" i="35" s="1"/>
  <c r="T167" i="35"/>
  <c r="T166" i="35"/>
  <c r="U166" i="35"/>
  <c r="U167" i="35"/>
  <c r="U169" i="35" a="1"/>
  <c r="U169" i="35" s="1"/>
  <c r="T155" i="35"/>
  <c r="T154" i="35"/>
  <c r="R167" i="35"/>
  <c r="R166" i="35"/>
  <c r="R169" i="35" a="1"/>
  <c r="R169" i="35" s="1"/>
  <c r="R154" i="35"/>
  <c r="R155" i="35"/>
  <c r="S169" i="35" a="1"/>
  <c r="S169" i="35" s="1"/>
  <c r="S167" i="35"/>
  <c r="S166" i="35"/>
  <c r="S154" i="35"/>
  <c r="S155" i="35"/>
  <c r="Q154" i="35"/>
  <c r="Q155" i="35"/>
  <c r="Q169" i="35" a="1"/>
  <c r="Q169" i="35" s="1"/>
  <c r="Q167" i="35"/>
  <c r="Q166" i="35"/>
  <c r="P167" i="35"/>
  <c r="P166" i="35"/>
  <c r="P169" i="35" a="1"/>
  <c r="P169" i="35" s="1"/>
  <c r="P155" i="35"/>
  <c r="P154" i="35"/>
  <c r="L169" i="35" a="1"/>
  <c r="L169" i="35" s="1"/>
  <c r="L167" i="35"/>
  <c r="L166" i="35"/>
  <c r="K166" i="35"/>
  <c r="K167" i="35"/>
  <c r="K169" i="35" a="1"/>
  <c r="K169" i="35" s="1"/>
  <c r="K156" i="35" a="1"/>
  <c r="K156" i="35" s="1"/>
  <c r="K154" i="35"/>
  <c r="V118" i="35"/>
  <c r="V119" i="35"/>
  <c r="W119" i="35"/>
  <c r="W118" i="35"/>
  <c r="V133" i="35" a="1"/>
  <c r="V133" i="35" s="1"/>
  <c r="V131" i="35"/>
  <c r="V130" i="35"/>
  <c r="W131" i="35"/>
  <c r="W130" i="35"/>
  <c r="W133" i="35" a="1"/>
  <c r="W133" i="35" s="1"/>
  <c r="T130" i="35"/>
  <c r="T133" i="35" a="1"/>
  <c r="T133" i="35" s="1"/>
  <c r="T131" i="35"/>
  <c r="U131" i="35"/>
  <c r="U130" i="35"/>
  <c r="U133" i="35" a="1"/>
  <c r="U133" i="35" s="1"/>
  <c r="T119" i="35"/>
  <c r="T118" i="35"/>
  <c r="U119" i="35"/>
  <c r="U118" i="35"/>
  <c r="R119" i="35"/>
  <c r="R118" i="35"/>
  <c r="R133" i="35" a="1"/>
  <c r="R133" i="35" s="1"/>
  <c r="R131" i="35"/>
  <c r="R130" i="35"/>
  <c r="S131" i="35"/>
  <c r="S130" i="35"/>
  <c r="S133" i="35" a="1"/>
  <c r="S133" i="35" s="1"/>
  <c r="S118" i="35"/>
  <c r="S119" i="35"/>
  <c r="P131" i="35"/>
  <c r="P133" i="35" a="1"/>
  <c r="P133" i="35" s="1"/>
  <c r="P130" i="35"/>
  <c r="Q130" i="35"/>
  <c r="Q133" i="35" a="1"/>
  <c r="Q133" i="35" s="1"/>
  <c r="Q131" i="35"/>
  <c r="K133" i="35" a="1"/>
  <c r="K133" i="35" s="1"/>
  <c r="K130" i="35"/>
  <c r="K131" i="35"/>
  <c r="Q119" i="35"/>
  <c r="Q118" i="35"/>
  <c r="P119" i="35"/>
  <c r="P118" i="35"/>
  <c r="L131" i="35"/>
  <c r="L133" i="35" a="1"/>
  <c r="L133" i="35" s="1"/>
  <c r="L130" i="35"/>
  <c r="K118" i="35"/>
  <c r="K120" i="35" a="1"/>
  <c r="K120" i="35" s="1"/>
  <c r="V83" i="35"/>
  <c r="V82" i="35"/>
  <c r="V97" i="35" a="1"/>
  <c r="V97" i="35" s="1"/>
  <c r="V95" i="35"/>
  <c r="V94" i="35"/>
  <c r="W97" i="35" a="1"/>
  <c r="W97" i="35" s="1"/>
  <c r="W94" i="35"/>
  <c r="W95" i="35"/>
  <c r="W83" i="35"/>
  <c r="W82" i="35"/>
  <c r="U97" i="35" a="1"/>
  <c r="U97" i="35" s="1"/>
  <c r="U95" i="35"/>
  <c r="U94" i="35"/>
  <c r="T95" i="35"/>
  <c r="T94" i="35"/>
  <c r="T97" i="35" a="1"/>
  <c r="T97" i="35" s="1"/>
  <c r="U82" i="35"/>
  <c r="U83" i="35"/>
  <c r="T82" i="35"/>
  <c r="T83" i="35"/>
  <c r="R94" i="35"/>
  <c r="R95" i="35"/>
  <c r="R97" i="35" a="1"/>
  <c r="R97" i="35" s="1"/>
  <c r="R83" i="35"/>
  <c r="R82" i="35"/>
  <c r="S95" i="35"/>
  <c r="S94" i="35"/>
  <c r="S97" i="35" a="1"/>
  <c r="S97" i="35" s="1"/>
  <c r="S82" i="35"/>
  <c r="S83" i="35"/>
  <c r="L95" i="35"/>
  <c r="L94" i="35"/>
  <c r="L97" i="35" a="1"/>
  <c r="L97" i="35" s="1"/>
  <c r="Q97" i="35" a="1"/>
  <c r="Q97" i="35" s="1"/>
  <c r="Q95" i="35"/>
  <c r="Q94" i="35"/>
  <c r="K97" i="35" a="1"/>
  <c r="K97" i="35" s="1"/>
  <c r="K95" i="35"/>
  <c r="K94" i="35"/>
  <c r="P95" i="35"/>
  <c r="P97" i="35" a="1"/>
  <c r="P97" i="35" s="1"/>
  <c r="P94" i="35"/>
  <c r="Q82" i="35"/>
  <c r="Q83" i="35"/>
  <c r="P83" i="35"/>
  <c r="P82" i="35"/>
  <c r="K84" i="35" a="1"/>
  <c r="K84" i="35" s="1"/>
  <c r="K82" i="35"/>
  <c r="W46" i="35"/>
  <c r="W47" i="35"/>
  <c r="W58" i="35"/>
  <c r="W61" i="35" a="1"/>
  <c r="W61" i="35" s="1"/>
  <c r="W59" i="35"/>
  <c r="V59" i="35"/>
  <c r="V61" i="35" a="1"/>
  <c r="V61" i="35" s="1"/>
  <c r="V58" i="35"/>
  <c r="V46" i="35"/>
  <c r="V47" i="35"/>
  <c r="U46" i="35"/>
  <c r="U47" i="35"/>
  <c r="U59" i="35"/>
  <c r="U58" i="35"/>
  <c r="U61" i="35" a="1"/>
  <c r="U61" i="35" s="1"/>
  <c r="T47" i="35"/>
  <c r="T46" i="35"/>
  <c r="T58" i="35"/>
  <c r="T61" i="35" a="1"/>
  <c r="T61" i="35" s="1"/>
  <c r="T59" i="35"/>
  <c r="R47" i="35"/>
  <c r="R46" i="35"/>
  <c r="S61" i="35" a="1"/>
  <c r="S61" i="35" s="1"/>
  <c r="S59" i="35"/>
  <c r="S58" i="35"/>
  <c r="R58" i="35"/>
  <c r="R59" i="35"/>
  <c r="R61" i="35" a="1"/>
  <c r="R61" i="35" s="1"/>
  <c r="S46" i="35"/>
  <c r="S47" i="35"/>
  <c r="L59" i="35"/>
  <c r="L61" i="35" a="1"/>
  <c r="L61" i="35" s="1"/>
  <c r="L58" i="35"/>
  <c r="Q46" i="35"/>
  <c r="Q47" i="35"/>
  <c r="Q61" i="35" a="1"/>
  <c r="Q61" i="35" s="1"/>
  <c r="Q59" i="35"/>
  <c r="Q58" i="35"/>
  <c r="K59" i="35"/>
  <c r="K61" i="35" a="1"/>
  <c r="K61" i="35" s="1"/>
  <c r="K58" i="35"/>
  <c r="P46" i="35"/>
  <c r="P47" i="35"/>
  <c r="K46" i="35"/>
  <c r="K48" i="35" a="1"/>
  <c r="K48" i="35" s="1"/>
  <c r="P58" i="35"/>
  <c r="P59" i="35"/>
  <c r="P61" i="35" a="1"/>
  <c r="P61" i="35" s="1"/>
  <c r="R25" i="35" a="1"/>
  <c r="R25" i="35" s="1"/>
  <c r="R22" i="35"/>
  <c r="R23" i="35"/>
  <c r="S11" i="35"/>
  <c r="S10" i="35"/>
  <c r="S25" i="35" a="1"/>
  <c r="S25" i="35" s="1"/>
  <c r="S22" i="35"/>
  <c r="S23" i="35"/>
  <c r="R10" i="35"/>
  <c r="R11" i="35"/>
  <c r="U11" i="35"/>
  <c r="U10" i="35"/>
  <c r="U25" i="35" a="1"/>
  <c r="U25" i="35" s="1"/>
  <c r="U23" i="35"/>
  <c r="U22" i="35"/>
  <c r="T22" i="35"/>
  <c r="T25" i="35" a="1"/>
  <c r="T25" i="35" s="1"/>
  <c r="T23" i="35"/>
  <c r="T11" i="35"/>
  <c r="T10" i="35"/>
  <c r="V10" i="35"/>
  <c r="V11" i="35"/>
  <c r="W10" i="35"/>
  <c r="W11" i="35"/>
  <c r="V23" i="35"/>
  <c r="V25" i="35" a="1"/>
  <c r="V25" i="35" s="1"/>
  <c r="V22" i="35"/>
  <c r="W22" i="35"/>
  <c r="W23" i="35"/>
  <c r="W25" i="35" a="1"/>
  <c r="W25" i="35" s="1"/>
  <c r="P23" i="35"/>
  <c r="P22" i="35"/>
  <c r="P25" i="35" a="1"/>
  <c r="P25" i="35" s="1"/>
  <c r="Q23" i="35"/>
  <c r="Q22" i="35"/>
  <c r="Q25" i="35" a="1"/>
  <c r="Q25" i="35" s="1"/>
  <c r="AJ8" i="35"/>
  <c r="AL9" i="35"/>
  <c r="AJ9" i="35"/>
  <c r="AL8" i="35"/>
  <c r="L25" i="35" a="1"/>
  <c r="L25" i="35" s="1"/>
  <c r="L23" i="35"/>
  <c r="L22" i="35"/>
  <c r="P10" i="35"/>
  <c r="P11" i="35"/>
  <c r="K25" i="35" a="1"/>
  <c r="K25" i="35" s="1"/>
  <c r="K23" i="35"/>
  <c r="K22" i="35"/>
  <c r="Q10" i="35"/>
  <c r="Q11" i="35"/>
  <c r="K10" i="35"/>
  <c r="K12" i="35" a="1"/>
  <c r="K12" i="35" s="1"/>
  <c r="AK9" i="21"/>
  <c r="AK8" i="21"/>
  <c r="K229" i="35"/>
  <c r="K230" i="35"/>
  <c r="K207" i="35"/>
  <c r="K206" i="35"/>
  <c r="K193" i="35"/>
  <c r="K194" i="35"/>
  <c r="K171" i="35"/>
  <c r="K170" i="35"/>
  <c r="K158" i="35"/>
  <c r="K157" i="35"/>
  <c r="K134" i="35"/>
  <c r="K135" i="35"/>
  <c r="K121" i="35"/>
  <c r="K122" i="35"/>
  <c r="K98" i="35"/>
  <c r="K99" i="35"/>
  <c r="K85" i="35"/>
  <c r="K86" i="35"/>
  <c r="K62" i="35"/>
  <c r="K63" i="35"/>
  <c r="K49" i="35"/>
  <c r="K50" i="35"/>
  <c r="K27" i="35"/>
  <c r="K26" i="35"/>
  <c r="AL4" i="1"/>
  <c r="AJ5" i="1"/>
  <c r="K13" i="35"/>
  <c r="AJ4" i="1"/>
  <c r="K14" i="35"/>
  <c r="AL5" i="1"/>
  <c r="AL9" i="21"/>
  <c r="AL8" i="21"/>
  <c r="AL4" i="21"/>
  <c r="AL5" i="21"/>
  <c r="K202" i="21"/>
  <c r="K205" i="21" a="1"/>
  <c r="K205" i="21" s="1"/>
  <c r="K203" i="21"/>
  <c r="L120" i="21" a="1"/>
  <c r="L120" i="21" s="1"/>
  <c r="K133" i="21" a="1"/>
  <c r="K133" i="21" s="1"/>
  <c r="L133" i="21" a="1"/>
  <c r="L133" i="21" s="1"/>
  <c r="K120" i="21" a="1"/>
  <c r="K120" i="21" s="1"/>
  <c r="AI8" i="21"/>
  <c r="AI9" i="21"/>
  <c r="AI5" i="32"/>
  <c r="AI4" i="32"/>
  <c r="AJ5" i="32"/>
  <c r="AJ4" i="32"/>
  <c r="AK4" i="1"/>
  <c r="AK5" i="1"/>
  <c r="L45" i="21"/>
  <c r="AB7" i="21"/>
  <c r="L205" i="21" a="1"/>
  <c r="L205" i="21" s="1"/>
  <c r="L201" i="21"/>
  <c r="L202" i="21"/>
  <c r="L203" i="21"/>
  <c r="K229" i="21"/>
  <c r="K230" i="21"/>
  <c r="K194" i="21"/>
  <c r="K193" i="21"/>
  <c r="K157" i="21"/>
  <c r="K158" i="21"/>
  <c r="K121" i="21"/>
  <c r="K122" i="21"/>
  <c r="K86" i="21"/>
  <c r="K85" i="21"/>
  <c r="K50" i="21"/>
  <c r="K49" i="21"/>
  <c r="K14" i="21"/>
  <c r="K13" i="21"/>
  <c r="AE4" i="34"/>
  <c r="K27" i="21"/>
  <c r="K26" i="21"/>
  <c r="K63" i="21"/>
  <c r="K62" i="21"/>
  <c r="K99" i="21"/>
  <c r="K98" i="21"/>
  <c r="K135" i="21"/>
  <c r="K134" i="21"/>
  <c r="K171" i="21"/>
  <c r="K170" i="21"/>
  <c r="AE4" i="31"/>
  <c r="AE5" i="30"/>
  <c r="AE4" i="30"/>
  <c r="AE5" i="29"/>
  <c r="AE4" i="29"/>
  <c r="AE5" i="32"/>
  <c r="AE4" i="32"/>
  <c r="AD5" i="32"/>
  <c r="AD4" i="32"/>
  <c r="AC5" i="32"/>
  <c r="AB5" i="32"/>
  <c r="AG4" i="28"/>
  <c r="AF4" i="28"/>
  <c r="AE5" i="33"/>
  <c r="AB5" i="33"/>
  <c r="AD5" i="34"/>
  <c r="AC5" i="34"/>
  <c r="AB4" i="34"/>
  <c r="AC4" i="34"/>
  <c r="AD4" i="34"/>
  <c r="AE5" i="34"/>
  <c r="AF4" i="33"/>
  <c r="AG4" i="33"/>
  <c r="AG4" i="32"/>
  <c r="AF4" i="32"/>
  <c r="AE5" i="31"/>
  <c r="AG4" i="27"/>
  <c r="AF4" i="27"/>
  <c r="AG4" i="1"/>
  <c r="AF4" i="1"/>
  <c r="K243" i="21"/>
  <c r="K242" i="21"/>
  <c r="K206" i="21"/>
  <c r="K207" i="21"/>
  <c r="U238" i="21"/>
  <c r="U241" i="21" a="1"/>
  <c r="U241" i="21" s="1"/>
  <c r="U239" i="21"/>
  <c r="T22" i="21"/>
  <c r="T241" i="21" a="1"/>
  <c r="T241" i="21" s="1"/>
  <c r="P241" i="21" a="1"/>
  <c r="P241" i="21" s="1"/>
  <c r="R241" i="21" a="1"/>
  <c r="R241" i="21" s="1"/>
  <c r="V241" i="21" a="1"/>
  <c r="V241" i="21" s="1"/>
  <c r="V46" i="21"/>
  <c r="V47" i="21"/>
  <c r="W61" i="21" a="1"/>
  <c r="W61" i="21" s="1"/>
  <c r="W59" i="21"/>
  <c r="W58" i="21"/>
  <c r="W46" i="21"/>
  <c r="W47" i="21"/>
  <c r="V61" i="21" a="1"/>
  <c r="V61" i="21" s="1"/>
  <c r="V58" i="21"/>
  <c r="V59" i="21"/>
  <c r="U61" i="21" a="1"/>
  <c r="U61" i="21" s="1"/>
  <c r="U58" i="21"/>
  <c r="U59" i="21"/>
  <c r="T61" i="21" a="1"/>
  <c r="T61" i="21" s="1"/>
  <c r="T59" i="21"/>
  <c r="T58" i="21"/>
  <c r="T46" i="21"/>
  <c r="T47" i="21"/>
  <c r="U47" i="21"/>
  <c r="U46" i="21"/>
  <c r="S61" i="21" a="1"/>
  <c r="S61" i="21" s="1"/>
  <c r="S58" i="21"/>
  <c r="S59" i="21"/>
  <c r="S47" i="21"/>
  <c r="S46" i="21"/>
  <c r="R61" i="21" a="1"/>
  <c r="R61" i="21" s="1"/>
  <c r="R58" i="21"/>
  <c r="R59" i="21"/>
  <c r="R47" i="21"/>
  <c r="R46" i="21"/>
  <c r="P46" i="21"/>
  <c r="P47" i="21"/>
  <c r="P61" i="21" a="1"/>
  <c r="P61" i="21" s="1"/>
  <c r="P58" i="21"/>
  <c r="P59" i="21"/>
  <c r="Q46" i="21"/>
  <c r="Q47" i="21"/>
  <c r="Q61" i="21" a="1"/>
  <c r="Q61" i="21" s="1"/>
  <c r="Q58" i="21"/>
  <c r="Q59" i="21"/>
  <c r="K61" i="21" a="1"/>
  <c r="K61" i="21" s="1"/>
  <c r="K59" i="21"/>
  <c r="K58" i="21"/>
  <c r="L61" i="21" a="1"/>
  <c r="L61" i="21" s="1"/>
  <c r="L59" i="21"/>
  <c r="L58" i="21"/>
  <c r="W83" i="21"/>
  <c r="W82" i="21"/>
  <c r="V97" i="21" a="1"/>
  <c r="V97" i="21" s="1"/>
  <c r="V94" i="21"/>
  <c r="V95" i="21"/>
  <c r="W97" i="21" a="1"/>
  <c r="W97" i="21" s="1"/>
  <c r="W95" i="21"/>
  <c r="W94" i="21"/>
  <c r="V82" i="21"/>
  <c r="V83" i="21"/>
  <c r="U82" i="21"/>
  <c r="U83" i="21"/>
  <c r="T83" i="21"/>
  <c r="T82" i="21"/>
  <c r="T97" i="21" a="1"/>
  <c r="T97" i="21" s="1"/>
  <c r="T95" i="21"/>
  <c r="T94" i="21"/>
  <c r="U97" i="21" a="1"/>
  <c r="U97" i="21" s="1"/>
  <c r="U94" i="21"/>
  <c r="U95" i="21"/>
  <c r="S83" i="21"/>
  <c r="S82" i="21"/>
  <c r="S97" i="21" a="1"/>
  <c r="S97" i="21" s="1"/>
  <c r="S94" i="21"/>
  <c r="S95" i="21"/>
  <c r="R97" i="21" a="1"/>
  <c r="R97" i="21" s="1"/>
  <c r="R95" i="21"/>
  <c r="R94" i="21"/>
  <c r="R82" i="21"/>
  <c r="R83" i="21"/>
  <c r="P83" i="21"/>
  <c r="P82" i="21"/>
  <c r="Q97" i="21" a="1"/>
  <c r="Q97" i="21" s="1"/>
  <c r="Q94" i="21"/>
  <c r="Q95" i="21"/>
  <c r="P97" i="21" a="1"/>
  <c r="P97" i="21" s="1"/>
  <c r="P95" i="21"/>
  <c r="P94" i="21"/>
  <c r="Q83" i="21"/>
  <c r="Q82" i="21"/>
  <c r="W118" i="21"/>
  <c r="W119" i="21"/>
  <c r="V118" i="21"/>
  <c r="V119" i="21"/>
  <c r="W133" i="21" a="1"/>
  <c r="W133" i="21" s="1"/>
  <c r="W130" i="21"/>
  <c r="W131" i="21"/>
  <c r="V133" i="21" a="1"/>
  <c r="V133" i="21" s="1"/>
  <c r="V130" i="21"/>
  <c r="V131" i="21"/>
  <c r="U133" i="21" a="1"/>
  <c r="U133" i="21" s="1"/>
  <c r="U131" i="21"/>
  <c r="U130" i="21"/>
  <c r="T133" i="21" a="1"/>
  <c r="T133" i="21" s="1"/>
  <c r="T130" i="21"/>
  <c r="T131" i="21"/>
  <c r="U119" i="21"/>
  <c r="U118" i="21"/>
  <c r="T118" i="21"/>
  <c r="T119" i="21"/>
  <c r="S119" i="21"/>
  <c r="S118" i="21"/>
  <c r="S133" i="21" a="1"/>
  <c r="S133" i="21" s="1"/>
  <c r="S131" i="21"/>
  <c r="S130" i="21"/>
  <c r="R118" i="21"/>
  <c r="R119" i="21"/>
  <c r="R133" i="21" a="1"/>
  <c r="R133" i="21" s="1"/>
  <c r="R131" i="21"/>
  <c r="R130" i="21"/>
  <c r="P133" i="21" a="1"/>
  <c r="P133" i="21" s="1"/>
  <c r="P130" i="21"/>
  <c r="P131" i="21"/>
  <c r="P118" i="21"/>
  <c r="P119" i="21"/>
  <c r="Q133" i="21" a="1"/>
  <c r="Q133" i="21" s="1"/>
  <c r="Q130" i="21"/>
  <c r="Q131" i="21"/>
  <c r="Q119" i="21"/>
  <c r="Q118" i="21"/>
  <c r="V169" i="21" a="1"/>
  <c r="V169" i="21" s="1"/>
  <c r="V166" i="21"/>
  <c r="V167" i="21"/>
  <c r="W154" i="21"/>
  <c r="W155" i="21"/>
  <c r="V154" i="21"/>
  <c r="V155" i="21"/>
  <c r="W169" i="21" a="1"/>
  <c r="W169" i="21" s="1"/>
  <c r="W166" i="21"/>
  <c r="W167" i="21"/>
  <c r="U169" i="21" a="1"/>
  <c r="U169" i="21" s="1"/>
  <c r="U166" i="21"/>
  <c r="U167" i="21"/>
  <c r="T169" i="21" a="1"/>
  <c r="T169" i="21" s="1"/>
  <c r="T167" i="21"/>
  <c r="T166" i="21"/>
  <c r="U155" i="21"/>
  <c r="U154" i="21"/>
  <c r="T154" i="21"/>
  <c r="T155" i="21"/>
  <c r="R169" i="21" a="1"/>
  <c r="R169" i="21" s="1"/>
  <c r="R167" i="21"/>
  <c r="R166" i="21"/>
  <c r="R155" i="21"/>
  <c r="R154" i="21"/>
  <c r="S169" i="21" a="1"/>
  <c r="S169" i="21" s="1"/>
  <c r="S167" i="21"/>
  <c r="S166" i="21"/>
  <c r="S155" i="21"/>
  <c r="S154" i="21"/>
  <c r="Q154" i="21"/>
  <c r="Q155" i="21"/>
  <c r="Q169" i="21" a="1"/>
  <c r="Q169" i="21" s="1"/>
  <c r="Q167" i="21"/>
  <c r="Q166" i="21"/>
  <c r="P169" i="21" a="1"/>
  <c r="P169" i="21" s="1"/>
  <c r="P167" i="21"/>
  <c r="P166" i="21"/>
  <c r="P154" i="21"/>
  <c r="P155" i="21"/>
  <c r="K190" i="21"/>
  <c r="W190" i="21"/>
  <c r="W191" i="21"/>
  <c r="W205" i="21" a="1"/>
  <c r="W205" i="21" s="1"/>
  <c r="W203" i="21"/>
  <c r="W202" i="21"/>
  <c r="V191" i="21"/>
  <c r="V190" i="21"/>
  <c r="V205" i="21" a="1"/>
  <c r="V205" i="21" s="1"/>
  <c r="V202" i="21"/>
  <c r="V203" i="21"/>
  <c r="U190" i="21"/>
  <c r="U191" i="21"/>
  <c r="T191" i="21"/>
  <c r="T190" i="21"/>
  <c r="T205" i="21" a="1"/>
  <c r="T205" i="21" s="1"/>
  <c r="T203" i="21"/>
  <c r="T202" i="21"/>
  <c r="U205" i="21" a="1"/>
  <c r="U205" i="21" s="1"/>
  <c r="U203" i="21"/>
  <c r="U202" i="21"/>
  <c r="R190" i="21"/>
  <c r="R191" i="21"/>
  <c r="S205" i="21" a="1"/>
  <c r="S205" i="21" s="1"/>
  <c r="S202" i="21"/>
  <c r="S203" i="21"/>
  <c r="S191" i="21"/>
  <c r="S190" i="21"/>
  <c r="R205" i="21" a="1"/>
  <c r="R205" i="21" s="1"/>
  <c r="R202" i="21"/>
  <c r="R203" i="21"/>
  <c r="Q190" i="21"/>
  <c r="Q191" i="21"/>
  <c r="Q205" i="21" a="1"/>
  <c r="Q205" i="21" s="1"/>
  <c r="Q202" i="21"/>
  <c r="Q203" i="21"/>
  <c r="P191" i="21"/>
  <c r="P190" i="21"/>
  <c r="P205" i="21" a="1"/>
  <c r="P205" i="21" s="1"/>
  <c r="P202" i="21"/>
  <c r="P203" i="21"/>
  <c r="W241" i="21" a="1"/>
  <c r="W241" i="21" s="1"/>
  <c r="W239" i="21"/>
  <c r="W238" i="21"/>
  <c r="V227" i="21"/>
  <c r="V226" i="21"/>
  <c r="W227" i="21"/>
  <c r="W226" i="21"/>
  <c r="V239" i="21"/>
  <c r="V238" i="21"/>
  <c r="T239" i="21"/>
  <c r="T238" i="21"/>
  <c r="T227" i="21"/>
  <c r="T226" i="21"/>
  <c r="U226" i="21"/>
  <c r="U227" i="21"/>
  <c r="S226" i="21"/>
  <c r="S227" i="21"/>
  <c r="R226" i="21"/>
  <c r="R227" i="21"/>
  <c r="R239" i="21"/>
  <c r="R238" i="21"/>
  <c r="S241" i="21" a="1"/>
  <c r="S241" i="21" s="1"/>
  <c r="S238" i="21"/>
  <c r="S239" i="21"/>
  <c r="P239" i="21"/>
  <c r="P238" i="21"/>
  <c r="P227" i="21"/>
  <c r="P226" i="21"/>
  <c r="Q226" i="21"/>
  <c r="Q227" i="21"/>
  <c r="Q241" i="21" a="1"/>
  <c r="Q241" i="21" s="1"/>
  <c r="Q239" i="21"/>
  <c r="Q238" i="21"/>
  <c r="L201" i="19"/>
  <c r="L225" i="19"/>
  <c r="L237" i="19"/>
  <c r="L9" i="19"/>
  <c r="L129" i="19"/>
  <c r="L57" i="19"/>
  <c r="L165" i="19"/>
  <c r="L21" i="19"/>
  <c r="K226" i="21"/>
  <c r="K239" i="21"/>
  <c r="K238" i="21"/>
  <c r="O250" i="21"/>
  <c r="L238" i="21"/>
  <c r="L239" i="21"/>
  <c r="V22" i="21"/>
  <c r="V23" i="21"/>
  <c r="W23" i="21"/>
  <c r="W22" i="21"/>
  <c r="V10" i="21"/>
  <c r="V11" i="21"/>
  <c r="W11" i="21"/>
  <c r="W10" i="21"/>
  <c r="U23" i="21"/>
  <c r="U22" i="21"/>
  <c r="T10" i="21"/>
  <c r="T11" i="21"/>
  <c r="T23" i="21"/>
  <c r="U11" i="21"/>
  <c r="U10" i="21"/>
  <c r="R23" i="21"/>
  <c r="R22" i="21"/>
  <c r="S23" i="21"/>
  <c r="S22" i="21"/>
  <c r="S10" i="21"/>
  <c r="S11" i="21"/>
  <c r="R10" i="21"/>
  <c r="R11" i="21"/>
  <c r="P11" i="21"/>
  <c r="P10" i="21"/>
  <c r="P23" i="21"/>
  <c r="P22" i="21"/>
  <c r="Q23" i="21"/>
  <c r="Q22" i="21"/>
  <c r="Q11" i="21"/>
  <c r="Q10" i="21"/>
  <c r="R2" i="35" l="1"/>
  <c r="R1" i="35"/>
  <c r="AJ4" i="35"/>
  <c r="AJ5" i="35"/>
  <c r="AL4" i="35"/>
  <c r="AL5" i="35"/>
  <c r="AK4" i="35"/>
  <c r="AI5" i="35"/>
  <c r="AI4" i="35"/>
  <c r="AK5" i="35"/>
  <c r="AB5" i="35"/>
  <c r="AC4" i="35"/>
  <c r="AC5" i="35"/>
  <c r="AD5" i="35"/>
  <c r="AD4" i="35"/>
  <c r="AE4" i="35"/>
  <c r="AE5" i="35"/>
  <c r="AB4" i="35"/>
  <c r="AK5" i="21"/>
  <c r="AK4" i="21"/>
  <c r="R2" i="21"/>
  <c r="R1" i="21"/>
  <c r="AJ8" i="21"/>
  <c r="AJ9" i="21"/>
  <c r="AJ5" i="21"/>
  <c r="AJ4" i="21"/>
  <c r="AI5" i="21"/>
  <c r="AI4" i="21"/>
  <c r="AG4" i="31"/>
  <c r="AF4" i="31"/>
  <c r="AF4" i="30"/>
  <c r="AG4" i="30"/>
  <c r="AF4" i="29"/>
  <c r="AG4" i="29"/>
  <c r="AG4" i="34"/>
  <c r="AF4" i="34"/>
  <c r="AE4" i="21"/>
  <c r="AD4" i="21"/>
  <c r="AC4" i="21"/>
  <c r="AB4" i="21"/>
  <c r="AE5" i="21"/>
  <c r="AD5" i="21"/>
  <c r="AC5" i="21"/>
  <c r="AB5" i="21"/>
  <c r="AF5" i="35" l="1"/>
  <c r="AF4" i="35"/>
  <c r="AF5" i="21"/>
  <c r="AF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<sst xmlns="http://schemas.openxmlformats.org/spreadsheetml/2006/main" count="3182" uniqueCount="47">
  <si>
    <t>(modus_ponens)</t>
  </si>
  <si>
    <t>shots</t>
  </si>
  <si>
    <t>delta</t>
  </si>
  <si>
    <t>GPT-4o (imbalanced labels)</t>
  </si>
  <si>
    <t>GPT-4o (fully random exemplars)</t>
  </si>
  <si>
    <t>GPT-4o (random labels)</t>
  </si>
  <si>
    <t>GPT-4o (random exemplars)</t>
  </si>
  <si>
    <t>(w_desc)</t>
  </si>
  <si>
    <t>(w_automaton)</t>
  </si>
  <si>
    <t>(word_salad)</t>
  </si>
  <si>
    <t>(apo)</t>
  </si>
  <si>
    <t>(cot)</t>
  </si>
  <si>
    <t>(sot)</t>
  </si>
  <si>
    <t>modus_ponens</t>
  </si>
  <si>
    <t>name</t>
  </si>
  <si>
    <t>w_desc</t>
  </si>
  <si>
    <t>w_automaton</t>
  </si>
  <si>
    <t>word_salad</t>
  </si>
  <si>
    <t>apo</t>
  </si>
  <si>
    <t>cot</t>
  </si>
  <si>
    <t>sot</t>
  </si>
  <si>
    <t>GPT-4 Turbo</t>
  </si>
  <si>
    <t>GPT-4o</t>
  </si>
  <si>
    <t xml:space="preserve"> Phi-3.5 MoE</t>
  </si>
  <si>
    <t>Mixtral 7x8B</t>
  </si>
  <si>
    <t>Row</t>
  </si>
  <si>
    <t>Per Shot</t>
  </si>
  <si>
    <t>Per Delta</t>
  </si>
  <si>
    <t>Row (mean)</t>
  </si>
  <si>
    <t>std</t>
  </si>
  <si>
    <t>GPT-4Turbo</t>
  </si>
  <si>
    <t>phi-35</t>
  </si>
  <si>
    <t>mixtral</t>
  </si>
  <si>
    <t>slopes d</t>
  </si>
  <si>
    <t>slopes s</t>
  </si>
  <si>
    <t>avgs</t>
  </si>
  <si>
    <t>stds</t>
  </si>
  <si>
    <t>slopes</t>
  </si>
  <si>
    <t>overall</t>
  </si>
  <si>
    <t>No salad</t>
  </si>
  <si>
    <t>avg slope</t>
  </si>
  <si>
    <t>All (acc)</t>
  </si>
  <si>
    <t>All (stds)</t>
  </si>
  <si>
    <t>No salad (stds)</t>
  </si>
  <si>
    <t>Shots</t>
  </si>
  <si>
    <t>Deltas</t>
  </si>
  <si>
    <t>Contain no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</si>
</sst>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2" borderId="0" xfId="0" applyFill="1"/>
    <xf numFmtId="0" fontId="0" fillId="0" borderId="2" xfId="0" applyBorder="1"/>
    <xf numFmtId="0" fontId="0" fillId="3" borderId="0" xfId="0" applyFill="1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2" fillId="6" borderId="1" xfId="0" applyFont="1" applyFill="1" applyBorder="1" applyAlignment="1">
      <alignment horizontal="center" vertical="top"/>
    </xf>
  </cellXfs>
  <cellStyles count="1">
    <cellStyle name="Normal" xfId="0" builtinId="0"/>
  </cellStyles>
  <dxfs count="5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0.7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48.4</c:v>
                </c:pt>
                <c:pt idx="16">
                  <c:v>49.1</c:v>
                </c:pt>
                <c:pt idx="17">
                  <c:v>49.9</c:v>
                </c:pt>
                <c:pt idx="18">
                  <c:v>49.8</c:v>
                </c:pt>
                <c:pt idx="19">
                  <c:v>48.4</c:v>
                </c:pt>
                <c:pt idx="20">
                  <c:v>64</c:v>
                </c:pt>
                <c:pt idx="21">
                  <c:v>64.099999999999994</c:v>
                </c:pt>
                <c:pt idx="22">
                  <c:v>66.8</c:v>
                </c:pt>
                <c:pt idx="23">
                  <c:v>62.5</c:v>
                </c:pt>
                <c:pt idx="24">
                  <c:v>60.6</c:v>
                </c:pt>
                <c:pt idx="25">
                  <c:v>70.599999999999994</c:v>
                </c:pt>
                <c:pt idx="26">
                  <c:v>69.7</c:v>
                </c:pt>
                <c:pt idx="27">
                  <c:v>70.900000000000006</c:v>
                </c:pt>
                <c:pt idx="28">
                  <c:v>71.099999999999994</c:v>
                </c:pt>
                <c:pt idx="29">
                  <c:v>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302-B3F4-B037CE704184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31.3</c:v>
                </c:pt>
                <c:pt idx="6">
                  <c:v>29.7</c:v>
                </c:pt>
                <c:pt idx="7">
                  <c:v>27.2</c:v>
                </c:pt>
                <c:pt idx="8">
                  <c:v>27.4</c:v>
                </c:pt>
                <c:pt idx="9">
                  <c:v>27.1</c:v>
                </c:pt>
                <c:pt idx="10">
                  <c:v>49.8</c:v>
                </c:pt>
                <c:pt idx="11">
                  <c:v>50.7</c:v>
                </c:pt>
                <c:pt idx="12">
                  <c:v>51.4</c:v>
                </c:pt>
                <c:pt idx="13">
                  <c:v>50.2</c:v>
                </c:pt>
                <c:pt idx="14">
                  <c:v>51.3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302-B3F4-B037CE704184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50.1</c:v>
                </c:pt>
                <c:pt idx="2">
                  <c:v>49</c:v>
                </c:pt>
                <c:pt idx="3">
                  <c:v>50</c:v>
                </c:pt>
                <c:pt idx="4">
                  <c:v>48.6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61.8</c:v>
                </c:pt>
                <c:pt idx="20">
                  <c:v>74.5</c:v>
                </c:pt>
                <c:pt idx="21">
                  <c:v>74.3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71.099999999999994</c:v>
                </c:pt>
                <c:pt idx="25">
                  <c:v>80.7</c:v>
                </c:pt>
                <c:pt idx="26">
                  <c:v>78.8</c:v>
                </c:pt>
                <c:pt idx="27">
                  <c:v>80</c:v>
                </c:pt>
                <c:pt idx="28">
                  <c:v>82.4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302-B3F4-B037CE704184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14.7</c:v>
                </c:pt>
                <c:pt idx="1">
                  <c:v>16.2</c:v>
                </c:pt>
                <c:pt idx="2">
                  <c:v>15.3</c:v>
                </c:pt>
                <c:pt idx="3">
                  <c:v>16.100000000000001</c:v>
                </c:pt>
                <c:pt idx="4">
                  <c:v>15.6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57.1</c:v>
                </c:pt>
                <c:pt idx="10">
                  <c:v>42.4</c:v>
                </c:pt>
                <c:pt idx="11">
                  <c:v>45.3</c:v>
                </c:pt>
                <c:pt idx="12">
                  <c:v>46.3</c:v>
                </c:pt>
                <c:pt idx="13">
                  <c:v>45</c:v>
                </c:pt>
                <c:pt idx="14">
                  <c:v>45.4</c:v>
                </c:pt>
                <c:pt idx="15">
                  <c:v>50.4</c:v>
                </c:pt>
                <c:pt idx="16">
                  <c:v>46</c:v>
                </c:pt>
                <c:pt idx="17">
                  <c:v>47.2</c:v>
                </c:pt>
                <c:pt idx="18">
                  <c:v>50.6</c:v>
                </c:pt>
                <c:pt idx="19">
                  <c:v>47.8</c:v>
                </c:pt>
                <c:pt idx="20">
                  <c:v>68.8</c:v>
                </c:pt>
                <c:pt idx="21">
                  <c:v>66</c:v>
                </c:pt>
                <c:pt idx="22">
                  <c:v>67.5</c:v>
                </c:pt>
                <c:pt idx="23">
                  <c:v>67.8</c:v>
                </c:pt>
                <c:pt idx="24">
                  <c:v>64.900000000000006</c:v>
                </c:pt>
                <c:pt idx="25">
                  <c:v>70.900000000000006</c:v>
                </c:pt>
                <c:pt idx="26">
                  <c:v>69.7</c:v>
                </c:pt>
                <c:pt idx="27">
                  <c:v>69.5</c:v>
                </c:pt>
                <c:pt idx="28">
                  <c:v>67.599999999999994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E-4302-B3F4-B037CE70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49</c:v>
                </c:pt>
                <c:pt idx="1">
                  <c:v>48.1</c:v>
                </c:pt>
                <c:pt idx="2">
                  <c:v>50.2</c:v>
                </c:pt>
                <c:pt idx="3">
                  <c:v>51.5</c:v>
                </c:pt>
                <c:pt idx="4">
                  <c:v>47.9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48.9</c:v>
                </c:pt>
                <c:pt idx="11">
                  <c:v>49.8</c:v>
                </c:pt>
                <c:pt idx="12">
                  <c:v>49.3</c:v>
                </c:pt>
                <c:pt idx="13">
                  <c:v>46.7</c:v>
                </c:pt>
                <c:pt idx="14">
                  <c:v>48.7</c:v>
                </c:pt>
                <c:pt idx="15">
                  <c:v>50.3</c:v>
                </c:pt>
                <c:pt idx="16">
                  <c:v>53</c:v>
                </c:pt>
                <c:pt idx="17">
                  <c:v>53.6</c:v>
                </c:pt>
                <c:pt idx="18">
                  <c:v>53</c:v>
                </c:pt>
                <c:pt idx="19">
                  <c:v>52.8</c:v>
                </c:pt>
                <c:pt idx="20">
                  <c:v>59.3</c:v>
                </c:pt>
                <c:pt idx="21">
                  <c:v>59.8</c:v>
                </c:pt>
                <c:pt idx="22">
                  <c:v>62.5</c:v>
                </c:pt>
                <c:pt idx="23">
                  <c:v>59.6</c:v>
                </c:pt>
                <c:pt idx="24">
                  <c:v>58.6</c:v>
                </c:pt>
                <c:pt idx="25">
                  <c:v>66.599999999999994</c:v>
                </c:pt>
                <c:pt idx="26">
                  <c:v>68.7</c:v>
                </c:pt>
                <c:pt idx="27">
                  <c:v>69.900000000000006</c:v>
                </c:pt>
                <c:pt idx="28">
                  <c:v>69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2-4710-86C5-1E538E3A422A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12-4710-86C5-1E538E3A422A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51.6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50.9</c:v>
                </c:pt>
                <c:pt idx="8">
                  <c:v>52.8</c:v>
                </c:pt>
                <c:pt idx="9">
                  <c:v>51.3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51.9</c:v>
                </c:pt>
                <c:pt idx="15">
                  <c:v>68.099999999999994</c:v>
                </c:pt>
                <c:pt idx="16">
                  <c:v>67</c:v>
                </c:pt>
                <c:pt idx="17">
                  <c:v>68.5</c:v>
                </c:pt>
                <c:pt idx="18">
                  <c:v>70.400000000000006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76</c:v>
                </c:pt>
                <c:pt idx="22">
                  <c:v>76.400000000000006</c:v>
                </c:pt>
                <c:pt idx="23">
                  <c:v>75.3</c:v>
                </c:pt>
                <c:pt idx="24">
                  <c:v>73.3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12-4710-86C5-1E538E3A422A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25</c:v>
                </c:pt>
                <c:pt idx="1">
                  <c:v>24.8</c:v>
                </c:pt>
                <c:pt idx="2">
                  <c:v>27.1</c:v>
                </c:pt>
                <c:pt idx="3">
                  <c:v>26.8</c:v>
                </c:pt>
                <c:pt idx="4">
                  <c:v>25.8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12-4710-86C5-1E538E3A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49</c:v>
                </c:pt>
                <c:pt idx="1">
                  <c:v>49.5</c:v>
                </c:pt>
                <c:pt idx="2">
                  <c:v>48.1</c:v>
                </c:pt>
                <c:pt idx="3">
                  <c:v>50.3</c:v>
                </c:pt>
                <c:pt idx="4">
                  <c:v>46.4</c:v>
                </c:pt>
                <c:pt idx="5">
                  <c:v>47.9</c:v>
                </c:pt>
                <c:pt idx="6">
                  <c:v>49.8</c:v>
                </c:pt>
                <c:pt idx="7">
                  <c:v>50.7</c:v>
                </c:pt>
                <c:pt idx="8">
                  <c:v>49.2</c:v>
                </c:pt>
                <c:pt idx="9">
                  <c:v>50.6</c:v>
                </c:pt>
                <c:pt idx="10">
                  <c:v>44.6</c:v>
                </c:pt>
                <c:pt idx="11">
                  <c:v>46.3</c:v>
                </c:pt>
                <c:pt idx="12">
                  <c:v>45.6</c:v>
                </c:pt>
                <c:pt idx="13">
                  <c:v>44</c:v>
                </c:pt>
                <c:pt idx="14">
                  <c:v>44.4</c:v>
                </c:pt>
                <c:pt idx="15">
                  <c:v>51</c:v>
                </c:pt>
                <c:pt idx="16">
                  <c:v>54.1</c:v>
                </c:pt>
                <c:pt idx="17">
                  <c:v>53.5</c:v>
                </c:pt>
                <c:pt idx="18">
                  <c:v>52.2</c:v>
                </c:pt>
                <c:pt idx="19">
                  <c:v>53.5</c:v>
                </c:pt>
                <c:pt idx="20">
                  <c:v>60.7</c:v>
                </c:pt>
                <c:pt idx="21">
                  <c:v>60.3</c:v>
                </c:pt>
                <c:pt idx="22">
                  <c:v>61.7</c:v>
                </c:pt>
                <c:pt idx="23">
                  <c:v>59.2</c:v>
                </c:pt>
                <c:pt idx="24">
                  <c:v>59.7</c:v>
                </c:pt>
                <c:pt idx="25">
                  <c:v>67.099999999999994</c:v>
                </c:pt>
                <c:pt idx="26">
                  <c:v>67</c:v>
                </c:pt>
                <c:pt idx="27">
                  <c:v>67.900000000000006</c:v>
                </c:pt>
                <c:pt idx="28">
                  <c:v>68.3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A-4636-BD7E-60C9ADB3567D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47.5</c:v>
                </c:pt>
                <c:pt idx="1">
                  <c:v>45.8</c:v>
                </c:pt>
                <c:pt idx="2">
                  <c:v>45.2</c:v>
                </c:pt>
                <c:pt idx="3">
                  <c:v>45</c:v>
                </c:pt>
                <c:pt idx="4">
                  <c:v>44.3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A-4636-BD7E-60C9ADB3567D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48.1</c:v>
                </c:pt>
                <c:pt idx="1">
                  <c:v>46.4</c:v>
                </c:pt>
                <c:pt idx="2">
                  <c:v>47.9</c:v>
                </c:pt>
                <c:pt idx="3">
                  <c:v>46.4</c:v>
                </c:pt>
                <c:pt idx="4">
                  <c:v>46.8</c:v>
                </c:pt>
                <c:pt idx="5">
                  <c:v>52.4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62.6</c:v>
                </c:pt>
                <c:pt idx="16">
                  <c:v>64.400000000000006</c:v>
                </c:pt>
                <c:pt idx="17">
                  <c:v>63.9</c:v>
                </c:pt>
                <c:pt idx="18">
                  <c:v>63.5</c:v>
                </c:pt>
                <c:pt idx="19">
                  <c:v>65</c:v>
                </c:pt>
                <c:pt idx="20">
                  <c:v>75.900000000000006</c:v>
                </c:pt>
                <c:pt idx="21">
                  <c:v>75.900000000000006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80.7</c:v>
                </c:pt>
                <c:pt idx="28">
                  <c:v>80.099999999999994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9A-4636-BD7E-60C9ADB3567D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3.3</c:v>
                </c:pt>
                <c:pt idx="1">
                  <c:v>4</c:v>
                </c:pt>
                <c:pt idx="2">
                  <c:v>5.7</c:v>
                </c:pt>
                <c:pt idx="3">
                  <c:v>4.4000000000000004</c:v>
                </c:pt>
                <c:pt idx="4">
                  <c:v>4.8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9A-4636-BD7E-60C9ADB3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12.9</c:v>
                </c:pt>
                <c:pt idx="6">
                  <c:v>11.1</c:v>
                </c:pt>
                <c:pt idx="7">
                  <c:v>12.6</c:v>
                </c:pt>
                <c:pt idx="8">
                  <c:v>11.4</c:v>
                </c:pt>
                <c:pt idx="9">
                  <c:v>12</c:v>
                </c:pt>
                <c:pt idx="10">
                  <c:v>17</c:v>
                </c:pt>
                <c:pt idx="11">
                  <c:v>17.2</c:v>
                </c:pt>
                <c:pt idx="12">
                  <c:v>17.3</c:v>
                </c:pt>
                <c:pt idx="13">
                  <c:v>18.399999999999999</c:v>
                </c:pt>
                <c:pt idx="14">
                  <c:v>18.7</c:v>
                </c:pt>
                <c:pt idx="15">
                  <c:v>51.4</c:v>
                </c:pt>
                <c:pt idx="16">
                  <c:v>55.6</c:v>
                </c:pt>
                <c:pt idx="17">
                  <c:v>56.3</c:v>
                </c:pt>
                <c:pt idx="18">
                  <c:v>55.3</c:v>
                </c:pt>
                <c:pt idx="19">
                  <c:v>55.1</c:v>
                </c:pt>
                <c:pt idx="20">
                  <c:v>64.2</c:v>
                </c:pt>
                <c:pt idx="21">
                  <c:v>62.1</c:v>
                </c:pt>
                <c:pt idx="22">
                  <c:v>64</c:v>
                </c:pt>
                <c:pt idx="23">
                  <c:v>62</c:v>
                </c:pt>
                <c:pt idx="24">
                  <c:v>61</c:v>
                </c:pt>
                <c:pt idx="25">
                  <c:v>72.599999999999994</c:v>
                </c:pt>
                <c:pt idx="26">
                  <c:v>70.7</c:v>
                </c:pt>
                <c:pt idx="27">
                  <c:v>73.900000000000006</c:v>
                </c:pt>
                <c:pt idx="28">
                  <c:v>74.599999999999994</c:v>
                </c:pt>
                <c:pt idx="29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B-4477-BE8A-933B5C289BC5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42.9</c:v>
                </c:pt>
                <c:pt idx="6">
                  <c:v>41.6</c:v>
                </c:pt>
                <c:pt idx="7">
                  <c:v>41.2</c:v>
                </c:pt>
                <c:pt idx="8">
                  <c:v>40.700000000000003</c:v>
                </c:pt>
                <c:pt idx="9">
                  <c:v>39.5</c:v>
                </c:pt>
                <c:pt idx="10">
                  <c:v>53</c:v>
                </c:pt>
                <c:pt idx="11">
                  <c:v>53.8</c:v>
                </c:pt>
                <c:pt idx="12">
                  <c:v>54.9</c:v>
                </c:pt>
                <c:pt idx="13">
                  <c:v>56</c:v>
                </c:pt>
                <c:pt idx="14">
                  <c:v>54.9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B-4477-BE8A-933B5C289BC5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49.4</c:v>
                </c:pt>
                <c:pt idx="8">
                  <c:v>50.7</c:v>
                </c:pt>
                <c:pt idx="9">
                  <c:v>49.4</c:v>
                </c:pt>
                <c:pt idx="10">
                  <c:v>48</c:v>
                </c:pt>
                <c:pt idx="11">
                  <c:v>50</c:v>
                </c:pt>
                <c:pt idx="12">
                  <c:v>50.6</c:v>
                </c:pt>
                <c:pt idx="13">
                  <c:v>49.5</c:v>
                </c:pt>
                <c:pt idx="14">
                  <c:v>50.6</c:v>
                </c:pt>
                <c:pt idx="15">
                  <c:v>62.8</c:v>
                </c:pt>
                <c:pt idx="16">
                  <c:v>63.6</c:v>
                </c:pt>
                <c:pt idx="17">
                  <c:v>62.2</c:v>
                </c:pt>
                <c:pt idx="18">
                  <c:v>64.599999999999994</c:v>
                </c:pt>
                <c:pt idx="19">
                  <c:v>64.3</c:v>
                </c:pt>
                <c:pt idx="20">
                  <c:v>73.7</c:v>
                </c:pt>
                <c:pt idx="21">
                  <c:v>74.5</c:v>
                </c:pt>
                <c:pt idx="22">
                  <c:v>74.900000000000006</c:v>
                </c:pt>
                <c:pt idx="23">
                  <c:v>74.400000000000006</c:v>
                </c:pt>
                <c:pt idx="24">
                  <c:v>73.400000000000006</c:v>
                </c:pt>
                <c:pt idx="25">
                  <c:v>77</c:v>
                </c:pt>
                <c:pt idx="26">
                  <c:v>75.400000000000006</c:v>
                </c:pt>
                <c:pt idx="27">
                  <c:v>74.8</c:v>
                </c:pt>
                <c:pt idx="28">
                  <c:v>77.900000000000006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B-4477-BE8A-933B5C289BC5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40.299999999999997</c:v>
                </c:pt>
                <c:pt idx="6">
                  <c:v>41.6</c:v>
                </c:pt>
                <c:pt idx="7">
                  <c:v>38.6</c:v>
                </c:pt>
                <c:pt idx="8">
                  <c:v>39.6</c:v>
                </c:pt>
                <c:pt idx="9">
                  <c:v>37.9</c:v>
                </c:pt>
                <c:pt idx="10">
                  <c:v>47.7</c:v>
                </c:pt>
                <c:pt idx="11">
                  <c:v>50.1</c:v>
                </c:pt>
                <c:pt idx="12">
                  <c:v>50.9</c:v>
                </c:pt>
                <c:pt idx="13">
                  <c:v>49.7</c:v>
                </c:pt>
                <c:pt idx="14">
                  <c:v>50.8</c:v>
                </c:pt>
                <c:pt idx="15">
                  <c:v>56.7</c:v>
                </c:pt>
                <c:pt idx="16">
                  <c:v>55.7</c:v>
                </c:pt>
                <c:pt idx="17">
                  <c:v>54.5</c:v>
                </c:pt>
                <c:pt idx="18">
                  <c:v>57.3</c:v>
                </c:pt>
                <c:pt idx="19">
                  <c:v>54.1</c:v>
                </c:pt>
                <c:pt idx="20">
                  <c:v>67</c:v>
                </c:pt>
                <c:pt idx="21">
                  <c:v>67.5</c:v>
                </c:pt>
                <c:pt idx="22">
                  <c:v>65.8</c:v>
                </c:pt>
                <c:pt idx="23">
                  <c:v>66.3</c:v>
                </c:pt>
                <c:pt idx="24">
                  <c:v>66.099999999999994</c:v>
                </c:pt>
                <c:pt idx="25">
                  <c:v>82.5</c:v>
                </c:pt>
                <c:pt idx="26">
                  <c:v>79</c:v>
                </c:pt>
                <c:pt idx="27">
                  <c:v>80</c:v>
                </c:pt>
                <c:pt idx="28">
                  <c:v>81.099999999999994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0B-4477-BE8A-933B5C28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49.3</c:v>
                </c:pt>
                <c:pt idx="1">
                  <c:v>51.7</c:v>
                </c:pt>
                <c:pt idx="2">
                  <c:v>51.6</c:v>
                </c:pt>
                <c:pt idx="3">
                  <c:v>52.4</c:v>
                </c:pt>
                <c:pt idx="4">
                  <c:v>51.6</c:v>
                </c:pt>
                <c:pt idx="5">
                  <c:v>47.7</c:v>
                </c:pt>
                <c:pt idx="6">
                  <c:v>49.9</c:v>
                </c:pt>
                <c:pt idx="7">
                  <c:v>50.8</c:v>
                </c:pt>
                <c:pt idx="8">
                  <c:v>49.4</c:v>
                </c:pt>
                <c:pt idx="9">
                  <c:v>50.7</c:v>
                </c:pt>
                <c:pt idx="10">
                  <c:v>44.3</c:v>
                </c:pt>
                <c:pt idx="11">
                  <c:v>46.8</c:v>
                </c:pt>
                <c:pt idx="12">
                  <c:v>47.3</c:v>
                </c:pt>
                <c:pt idx="13">
                  <c:v>46.2</c:v>
                </c:pt>
                <c:pt idx="14">
                  <c:v>45.6</c:v>
                </c:pt>
                <c:pt idx="15">
                  <c:v>47.7</c:v>
                </c:pt>
                <c:pt idx="16">
                  <c:v>50.1</c:v>
                </c:pt>
                <c:pt idx="17">
                  <c:v>50.8</c:v>
                </c:pt>
                <c:pt idx="18">
                  <c:v>49.6</c:v>
                </c:pt>
                <c:pt idx="19">
                  <c:v>50.4</c:v>
                </c:pt>
                <c:pt idx="20">
                  <c:v>68.3</c:v>
                </c:pt>
                <c:pt idx="21">
                  <c:v>67.400000000000006</c:v>
                </c:pt>
                <c:pt idx="22">
                  <c:v>68.8</c:v>
                </c:pt>
                <c:pt idx="23">
                  <c:v>70.599999999999994</c:v>
                </c:pt>
                <c:pt idx="24">
                  <c:v>66.3</c:v>
                </c:pt>
                <c:pt idx="25">
                  <c:v>74.3</c:v>
                </c:pt>
                <c:pt idx="26">
                  <c:v>72.7</c:v>
                </c:pt>
                <c:pt idx="27">
                  <c:v>75.2</c:v>
                </c:pt>
                <c:pt idx="28">
                  <c:v>76.3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1-429A-A73D-11C5AACF2C61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1-429A-A73D-11C5AACF2C61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48.6</c:v>
                </c:pt>
                <c:pt idx="3">
                  <c:v>49.3</c:v>
                </c:pt>
                <c:pt idx="4">
                  <c:v>49.3</c:v>
                </c:pt>
                <c:pt idx="5">
                  <c:v>53.9</c:v>
                </c:pt>
                <c:pt idx="6">
                  <c:v>53.5</c:v>
                </c:pt>
                <c:pt idx="7">
                  <c:v>50.5</c:v>
                </c:pt>
                <c:pt idx="8">
                  <c:v>52.9</c:v>
                </c:pt>
                <c:pt idx="9">
                  <c:v>51.2</c:v>
                </c:pt>
                <c:pt idx="10">
                  <c:v>48.9</c:v>
                </c:pt>
                <c:pt idx="11">
                  <c:v>51.5</c:v>
                </c:pt>
                <c:pt idx="12">
                  <c:v>51.9</c:v>
                </c:pt>
                <c:pt idx="13">
                  <c:v>49.9</c:v>
                </c:pt>
                <c:pt idx="14">
                  <c:v>52</c:v>
                </c:pt>
                <c:pt idx="15">
                  <c:v>68.400000000000006</c:v>
                </c:pt>
                <c:pt idx="16">
                  <c:v>67.2</c:v>
                </c:pt>
                <c:pt idx="17">
                  <c:v>68.599999999999994</c:v>
                </c:pt>
                <c:pt idx="18">
                  <c:v>70.3</c:v>
                </c:pt>
                <c:pt idx="19">
                  <c:v>68.400000000000006</c:v>
                </c:pt>
                <c:pt idx="20">
                  <c:v>77</c:v>
                </c:pt>
                <c:pt idx="21">
                  <c:v>76.2</c:v>
                </c:pt>
                <c:pt idx="22">
                  <c:v>76.3</c:v>
                </c:pt>
                <c:pt idx="23">
                  <c:v>75.400000000000006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79.2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1-429A-A73D-11C5AACF2C61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01-429A-A73D-11C5AACF2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47.7</c:v>
                </c:pt>
                <c:pt idx="1">
                  <c:v>48.3</c:v>
                </c:pt>
                <c:pt idx="2">
                  <c:v>49.8</c:v>
                </c:pt>
                <c:pt idx="3">
                  <c:v>49.2</c:v>
                </c:pt>
                <c:pt idx="4">
                  <c:v>50.9</c:v>
                </c:pt>
                <c:pt idx="5">
                  <c:v>43.4</c:v>
                </c:pt>
                <c:pt idx="6">
                  <c:v>44.5</c:v>
                </c:pt>
                <c:pt idx="7">
                  <c:v>45</c:v>
                </c:pt>
                <c:pt idx="8">
                  <c:v>44.2</c:v>
                </c:pt>
                <c:pt idx="9">
                  <c:v>44.1</c:v>
                </c:pt>
                <c:pt idx="10">
                  <c:v>43.1</c:v>
                </c:pt>
                <c:pt idx="11">
                  <c:v>46.8</c:v>
                </c:pt>
                <c:pt idx="12">
                  <c:v>45.3</c:v>
                </c:pt>
                <c:pt idx="13">
                  <c:v>45.5</c:v>
                </c:pt>
                <c:pt idx="14">
                  <c:v>45.5</c:v>
                </c:pt>
                <c:pt idx="15">
                  <c:v>42.4</c:v>
                </c:pt>
                <c:pt idx="16">
                  <c:v>43</c:v>
                </c:pt>
                <c:pt idx="17">
                  <c:v>45</c:v>
                </c:pt>
                <c:pt idx="18">
                  <c:v>45.6</c:v>
                </c:pt>
                <c:pt idx="19">
                  <c:v>42.1</c:v>
                </c:pt>
                <c:pt idx="20">
                  <c:v>47.9</c:v>
                </c:pt>
                <c:pt idx="21">
                  <c:v>46.9</c:v>
                </c:pt>
                <c:pt idx="22">
                  <c:v>47.7</c:v>
                </c:pt>
                <c:pt idx="23">
                  <c:v>48.8</c:v>
                </c:pt>
                <c:pt idx="24">
                  <c:v>46.4</c:v>
                </c:pt>
                <c:pt idx="25">
                  <c:v>48.3</c:v>
                </c:pt>
                <c:pt idx="26">
                  <c:v>47.1</c:v>
                </c:pt>
                <c:pt idx="27">
                  <c:v>52</c:v>
                </c:pt>
                <c:pt idx="28">
                  <c:v>51.3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0-451C-8361-B2EE332327AB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0-451C-8361-B2EE332327AB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48.6</c:v>
                </c:pt>
                <c:pt idx="1">
                  <c:v>50.2</c:v>
                </c:pt>
                <c:pt idx="2">
                  <c:v>48.4</c:v>
                </c:pt>
                <c:pt idx="3">
                  <c:v>48.5</c:v>
                </c:pt>
                <c:pt idx="4">
                  <c:v>50.6</c:v>
                </c:pt>
                <c:pt idx="5">
                  <c:v>49</c:v>
                </c:pt>
                <c:pt idx="6">
                  <c:v>45.2</c:v>
                </c:pt>
                <c:pt idx="7">
                  <c:v>47.5</c:v>
                </c:pt>
                <c:pt idx="8">
                  <c:v>44.3</c:v>
                </c:pt>
                <c:pt idx="9">
                  <c:v>43.2</c:v>
                </c:pt>
                <c:pt idx="10">
                  <c:v>47.2</c:v>
                </c:pt>
                <c:pt idx="11">
                  <c:v>50.3</c:v>
                </c:pt>
                <c:pt idx="12">
                  <c:v>50.1</c:v>
                </c:pt>
                <c:pt idx="13">
                  <c:v>48.1</c:v>
                </c:pt>
                <c:pt idx="14">
                  <c:v>47.6</c:v>
                </c:pt>
                <c:pt idx="15">
                  <c:v>52</c:v>
                </c:pt>
                <c:pt idx="16">
                  <c:v>52.4</c:v>
                </c:pt>
                <c:pt idx="17">
                  <c:v>52.9</c:v>
                </c:pt>
                <c:pt idx="18">
                  <c:v>51.6</c:v>
                </c:pt>
                <c:pt idx="19">
                  <c:v>50.4</c:v>
                </c:pt>
                <c:pt idx="20">
                  <c:v>51.8</c:v>
                </c:pt>
                <c:pt idx="21">
                  <c:v>52</c:v>
                </c:pt>
                <c:pt idx="22">
                  <c:v>51.8</c:v>
                </c:pt>
                <c:pt idx="23">
                  <c:v>52.3</c:v>
                </c:pt>
                <c:pt idx="24">
                  <c:v>51.5</c:v>
                </c:pt>
                <c:pt idx="25">
                  <c:v>58.2</c:v>
                </c:pt>
                <c:pt idx="26">
                  <c:v>55.7</c:v>
                </c:pt>
                <c:pt idx="27">
                  <c:v>57</c:v>
                </c:pt>
                <c:pt idx="28">
                  <c:v>57.8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0-451C-8361-B2EE332327AB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</c:v>
                </c:pt>
                <c:pt idx="1">
                  <c:v>45.8</c:v>
                </c:pt>
                <c:pt idx="2">
                  <c:v>47.1</c:v>
                </c:pt>
                <c:pt idx="3">
                  <c:v>48.1</c:v>
                </c:pt>
                <c:pt idx="4">
                  <c:v>48.3</c:v>
                </c:pt>
                <c:pt idx="5">
                  <c:v>51.2</c:v>
                </c:pt>
                <c:pt idx="6">
                  <c:v>50.2</c:v>
                </c:pt>
                <c:pt idx="7">
                  <c:v>51.2</c:v>
                </c:pt>
                <c:pt idx="8">
                  <c:v>49.3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30-451C-8361-B2EE3323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33.4</c:v>
                </c:pt>
                <c:pt idx="1">
                  <c:v>32.799999999999997</c:v>
                </c:pt>
                <c:pt idx="2">
                  <c:v>30.2</c:v>
                </c:pt>
                <c:pt idx="3">
                  <c:v>35.700000000000003</c:v>
                </c:pt>
                <c:pt idx="4">
                  <c:v>39.6</c:v>
                </c:pt>
                <c:pt idx="5">
                  <c:v>29.7</c:v>
                </c:pt>
                <c:pt idx="6">
                  <c:v>43</c:v>
                </c:pt>
                <c:pt idx="7">
                  <c:v>42.1</c:v>
                </c:pt>
                <c:pt idx="8">
                  <c:v>42.4</c:v>
                </c:pt>
                <c:pt idx="9">
                  <c:v>40.700000000000003</c:v>
                </c:pt>
                <c:pt idx="10">
                  <c:v>29.2</c:v>
                </c:pt>
                <c:pt idx="11">
                  <c:v>28.5</c:v>
                </c:pt>
                <c:pt idx="12">
                  <c:v>31.4</c:v>
                </c:pt>
                <c:pt idx="13">
                  <c:v>28.3</c:v>
                </c:pt>
                <c:pt idx="14">
                  <c:v>31.5</c:v>
                </c:pt>
                <c:pt idx="15">
                  <c:v>37.200000000000003</c:v>
                </c:pt>
                <c:pt idx="16">
                  <c:v>37.1</c:v>
                </c:pt>
                <c:pt idx="17">
                  <c:v>34.5</c:v>
                </c:pt>
                <c:pt idx="18">
                  <c:v>37.700000000000003</c:v>
                </c:pt>
                <c:pt idx="19">
                  <c:v>36.6</c:v>
                </c:pt>
                <c:pt idx="20">
                  <c:v>35.799999999999997</c:v>
                </c:pt>
                <c:pt idx="21">
                  <c:v>38.200000000000003</c:v>
                </c:pt>
                <c:pt idx="22">
                  <c:v>34.9</c:v>
                </c:pt>
                <c:pt idx="23">
                  <c:v>34.5</c:v>
                </c:pt>
                <c:pt idx="24">
                  <c:v>34.200000000000003</c:v>
                </c:pt>
                <c:pt idx="25">
                  <c:v>12.5</c:v>
                </c:pt>
                <c:pt idx="26">
                  <c:v>14.2</c:v>
                </c:pt>
                <c:pt idx="27">
                  <c:v>10.3</c:v>
                </c:pt>
                <c:pt idx="28">
                  <c:v>8.6999999999999993</c:v>
                </c:pt>
                <c:pt idx="2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3-497D-BF62-E463B21982B5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13.6</c:v>
                </c:pt>
                <c:pt idx="1">
                  <c:v>16</c:v>
                </c:pt>
                <c:pt idx="2">
                  <c:v>14.3</c:v>
                </c:pt>
                <c:pt idx="3">
                  <c:v>13.8</c:v>
                </c:pt>
                <c:pt idx="4">
                  <c:v>15</c:v>
                </c:pt>
                <c:pt idx="5">
                  <c:v>35.9</c:v>
                </c:pt>
                <c:pt idx="6">
                  <c:v>33.1</c:v>
                </c:pt>
                <c:pt idx="7">
                  <c:v>33</c:v>
                </c:pt>
                <c:pt idx="8">
                  <c:v>35.700000000000003</c:v>
                </c:pt>
                <c:pt idx="9">
                  <c:v>31.3</c:v>
                </c:pt>
                <c:pt idx="10">
                  <c:v>36.1</c:v>
                </c:pt>
                <c:pt idx="11">
                  <c:v>37.6</c:v>
                </c:pt>
                <c:pt idx="12">
                  <c:v>36.799999999999997</c:v>
                </c:pt>
                <c:pt idx="13">
                  <c:v>38.299999999999997</c:v>
                </c:pt>
                <c:pt idx="14">
                  <c:v>36.299999999999997</c:v>
                </c:pt>
                <c:pt idx="15">
                  <c:v>46.7</c:v>
                </c:pt>
                <c:pt idx="16">
                  <c:v>45.9</c:v>
                </c:pt>
                <c:pt idx="17">
                  <c:v>45.8</c:v>
                </c:pt>
                <c:pt idx="18">
                  <c:v>44.8</c:v>
                </c:pt>
                <c:pt idx="19">
                  <c:v>46.3</c:v>
                </c:pt>
                <c:pt idx="20">
                  <c:v>57</c:v>
                </c:pt>
                <c:pt idx="21">
                  <c:v>56</c:v>
                </c:pt>
                <c:pt idx="22">
                  <c:v>53.8</c:v>
                </c:pt>
                <c:pt idx="23">
                  <c:v>55.6</c:v>
                </c:pt>
                <c:pt idx="24">
                  <c:v>56</c:v>
                </c:pt>
                <c:pt idx="25">
                  <c:v>61.8</c:v>
                </c:pt>
                <c:pt idx="26">
                  <c:v>58.7</c:v>
                </c:pt>
                <c:pt idx="27">
                  <c:v>62.8</c:v>
                </c:pt>
                <c:pt idx="28">
                  <c:v>60.6</c:v>
                </c:pt>
                <c:pt idx="2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3-497D-BF62-E463B21982B5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31.6</c:v>
                </c:pt>
                <c:pt idx="1">
                  <c:v>34.299999999999997</c:v>
                </c:pt>
                <c:pt idx="2">
                  <c:v>33</c:v>
                </c:pt>
                <c:pt idx="3">
                  <c:v>31.1</c:v>
                </c:pt>
                <c:pt idx="4">
                  <c:v>30.1</c:v>
                </c:pt>
                <c:pt idx="5">
                  <c:v>31.7</c:v>
                </c:pt>
                <c:pt idx="6">
                  <c:v>29.6</c:v>
                </c:pt>
                <c:pt idx="7">
                  <c:v>28.7</c:v>
                </c:pt>
                <c:pt idx="8">
                  <c:v>33.4</c:v>
                </c:pt>
                <c:pt idx="9">
                  <c:v>31.7</c:v>
                </c:pt>
                <c:pt idx="10">
                  <c:v>40.700000000000003</c:v>
                </c:pt>
                <c:pt idx="11">
                  <c:v>38.1</c:v>
                </c:pt>
                <c:pt idx="12">
                  <c:v>40.299999999999997</c:v>
                </c:pt>
                <c:pt idx="13">
                  <c:v>38.299999999999997</c:v>
                </c:pt>
                <c:pt idx="14">
                  <c:v>38.200000000000003</c:v>
                </c:pt>
                <c:pt idx="15">
                  <c:v>37.5</c:v>
                </c:pt>
                <c:pt idx="16">
                  <c:v>39.299999999999997</c:v>
                </c:pt>
                <c:pt idx="17">
                  <c:v>37.4</c:v>
                </c:pt>
                <c:pt idx="18">
                  <c:v>38.799999999999997</c:v>
                </c:pt>
                <c:pt idx="19">
                  <c:v>38.1</c:v>
                </c:pt>
                <c:pt idx="20">
                  <c:v>45.9</c:v>
                </c:pt>
                <c:pt idx="21">
                  <c:v>46.7</c:v>
                </c:pt>
                <c:pt idx="22">
                  <c:v>50.2</c:v>
                </c:pt>
                <c:pt idx="23">
                  <c:v>45.5</c:v>
                </c:pt>
                <c:pt idx="24">
                  <c:v>48.4</c:v>
                </c:pt>
                <c:pt idx="25">
                  <c:v>41.8</c:v>
                </c:pt>
                <c:pt idx="26">
                  <c:v>43.2</c:v>
                </c:pt>
                <c:pt idx="27">
                  <c:v>46.4</c:v>
                </c:pt>
                <c:pt idx="28">
                  <c:v>43</c:v>
                </c:pt>
                <c:pt idx="2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3-497D-BF62-E463B21982B5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30.3</c:v>
                </c:pt>
                <c:pt idx="1">
                  <c:v>25.3</c:v>
                </c:pt>
                <c:pt idx="2">
                  <c:v>28.9</c:v>
                </c:pt>
                <c:pt idx="3">
                  <c:v>27.2</c:v>
                </c:pt>
                <c:pt idx="4">
                  <c:v>27.8</c:v>
                </c:pt>
                <c:pt idx="5">
                  <c:v>38.6</c:v>
                </c:pt>
                <c:pt idx="6">
                  <c:v>38.299999999999997</c:v>
                </c:pt>
                <c:pt idx="7">
                  <c:v>38.299999999999997</c:v>
                </c:pt>
                <c:pt idx="8">
                  <c:v>39.799999999999997</c:v>
                </c:pt>
                <c:pt idx="9">
                  <c:v>40.9</c:v>
                </c:pt>
                <c:pt idx="10">
                  <c:v>50.5</c:v>
                </c:pt>
                <c:pt idx="11">
                  <c:v>45.1</c:v>
                </c:pt>
                <c:pt idx="12">
                  <c:v>46.9</c:v>
                </c:pt>
                <c:pt idx="13">
                  <c:v>46.4</c:v>
                </c:pt>
                <c:pt idx="14">
                  <c:v>47</c:v>
                </c:pt>
                <c:pt idx="15">
                  <c:v>45.3</c:v>
                </c:pt>
                <c:pt idx="16">
                  <c:v>48.1</c:v>
                </c:pt>
                <c:pt idx="17">
                  <c:v>47.1</c:v>
                </c:pt>
                <c:pt idx="18">
                  <c:v>46.3</c:v>
                </c:pt>
                <c:pt idx="19">
                  <c:v>49.4</c:v>
                </c:pt>
                <c:pt idx="20">
                  <c:v>47</c:v>
                </c:pt>
                <c:pt idx="21">
                  <c:v>47.3</c:v>
                </c:pt>
                <c:pt idx="22">
                  <c:v>50</c:v>
                </c:pt>
                <c:pt idx="23">
                  <c:v>44.5</c:v>
                </c:pt>
                <c:pt idx="24">
                  <c:v>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3-497D-BF62-E463B219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Accuracy'!$AC$14:$AC$43</c:f>
              <c:numCache>
                <c:formatCode>General</c:formatCode>
                <c:ptCount val="30"/>
                <c:pt idx="0">
                  <c:v>32.628571428571426</c:v>
                </c:pt>
                <c:pt idx="1">
                  <c:v>32.914285714285718</c:v>
                </c:pt>
                <c:pt idx="2">
                  <c:v>32.842857142857142</c:v>
                </c:pt>
                <c:pt idx="3">
                  <c:v>34.157142857142851</c:v>
                </c:pt>
                <c:pt idx="4">
                  <c:v>33.771428571428572</c:v>
                </c:pt>
                <c:pt idx="5">
                  <c:v>32.757142857142853</c:v>
                </c:pt>
                <c:pt idx="6">
                  <c:v>35.442857142857143</c:v>
                </c:pt>
                <c:pt idx="7">
                  <c:v>35.985714285714288</c:v>
                </c:pt>
                <c:pt idx="8">
                  <c:v>35.128571428571426</c:v>
                </c:pt>
                <c:pt idx="9">
                  <c:v>35.528571428571425</c:v>
                </c:pt>
                <c:pt idx="10">
                  <c:v>32.471428571428568</c:v>
                </c:pt>
                <c:pt idx="11">
                  <c:v>33.728571428571435</c:v>
                </c:pt>
                <c:pt idx="12">
                  <c:v>33.785714285714285</c:v>
                </c:pt>
                <c:pt idx="13">
                  <c:v>32.785714285714285</c:v>
                </c:pt>
                <c:pt idx="14">
                  <c:v>33.557142857142857</c:v>
                </c:pt>
                <c:pt idx="15">
                  <c:v>46.914285714285711</c:v>
                </c:pt>
                <c:pt idx="16">
                  <c:v>48.857142857142854</c:v>
                </c:pt>
                <c:pt idx="17">
                  <c:v>49.085714285714289</c:v>
                </c:pt>
                <c:pt idx="18">
                  <c:v>49.028571428571432</c:v>
                </c:pt>
                <c:pt idx="19">
                  <c:v>48.414285714285718</c:v>
                </c:pt>
                <c:pt idx="20">
                  <c:v>57.171428571428571</c:v>
                </c:pt>
                <c:pt idx="21">
                  <c:v>56.971428571428568</c:v>
                </c:pt>
                <c:pt idx="22">
                  <c:v>58.057142857142857</c:v>
                </c:pt>
                <c:pt idx="23">
                  <c:v>56.74285714285714</c:v>
                </c:pt>
                <c:pt idx="24">
                  <c:v>55.257142857142853</c:v>
                </c:pt>
                <c:pt idx="25">
                  <c:v>58.857142857142854</c:v>
                </c:pt>
                <c:pt idx="26">
                  <c:v>58.585714285714289</c:v>
                </c:pt>
                <c:pt idx="27">
                  <c:v>60.01428571428572</c:v>
                </c:pt>
                <c:pt idx="28">
                  <c:v>59.9</c:v>
                </c:pt>
                <c:pt idx="29">
                  <c:v>59.128571428571441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49-4E3B-AB94-E06FEC191967}"/>
            </c:ext>
          </c:extLst>
        </c:ser>
        <c:ser>
          <c:idx val="1"/>
          <c:order val="1"/>
          <c:tx>
            <c:strRef>
              <c:f>'PARITY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Accuracy'!$AD$14:$AD$43</c:f>
              <c:numCache>
                <c:formatCode>General</c:formatCode>
                <c:ptCount val="30"/>
                <c:pt idx="0">
                  <c:v>30.285714285714281</c:v>
                </c:pt>
                <c:pt idx="1">
                  <c:v>29.37142857142857</c:v>
                </c:pt>
                <c:pt idx="2">
                  <c:v>29.342857142857149</c:v>
                </c:pt>
                <c:pt idx="3">
                  <c:v>29.671428571428574</c:v>
                </c:pt>
                <c:pt idx="4">
                  <c:v>28.914285714285711</c:v>
                </c:pt>
                <c:pt idx="5">
                  <c:v>44.399999999999991</c:v>
                </c:pt>
                <c:pt idx="6">
                  <c:v>43.31428571428571</c:v>
                </c:pt>
                <c:pt idx="7">
                  <c:v>44.057142857142857</c:v>
                </c:pt>
                <c:pt idx="8">
                  <c:v>44.142857142857146</c:v>
                </c:pt>
                <c:pt idx="9">
                  <c:v>43.785714285714285</c:v>
                </c:pt>
                <c:pt idx="10">
                  <c:v>46.871428571428574</c:v>
                </c:pt>
                <c:pt idx="11">
                  <c:v>48.51428571428572</c:v>
                </c:pt>
                <c:pt idx="12">
                  <c:v>49.18571428571429</c:v>
                </c:pt>
                <c:pt idx="13">
                  <c:v>49.9</c:v>
                </c:pt>
                <c:pt idx="14">
                  <c:v>48.371428571428574</c:v>
                </c:pt>
                <c:pt idx="15">
                  <c:v>55.157142857142851</c:v>
                </c:pt>
                <c:pt idx="16">
                  <c:v>55.614285714285707</c:v>
                </c:pt>
                <c:pt idx="17">
                  <c:v>53.942857142857143</c:v>
                </c:pt>
                <c:pt idx="18">
                  <c:v>56.671428571428571</c:v>
                </c:pt>
                <c:pt idx="19">
                  <c:v>54.3</c:v>
                </c:pt>
                <c:pt idx="20">
                  <c:v>66.414285714285711</c:v>
                </c:pt>
                <c:pt idx="21">
                  <c:v>65.599999999999994</c:v>
                </c:pt>
                <c:pt idx="22">
                  <c:v>66.257142857142853</c:v>
                </c:pt>
                <c:pt idx="23">
                  <c:v>66.542857142857144</c:v>
                </c:pt>
                <c:pt idx="24">
                  <c:v>66.142857142857139</c:v>
                </c:pt>
                <c:pt idx="25">
                  <c:v>77.742857142857133</c:v>
                </c:pt>
                <c:pt idx="26">
                  <c:v>74.857142857142861</c:v>
                </c:pt>
                <c:pt idx="27">
                  <c:v>77.114285714285714</c:v>
                </c:pt>
                <c:pt idx="28">
                  <c:v>76.728571428571428</c:v>
                </c:pt>
                <c:pt idx="29">
                  <c:v>76.971428571428561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49-4E3B-AB94-E06FEC191967}"/>
            </c:ext>
          </c:extLst>
        </c:ser>
        <c:ser>
          <c:idx val="2"/>
          <c:order val="2"/>
          <c:tx>
            <c:strRef>
              <c:f>'PARITY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Accuracy'!$AE$14:$AE$43</c:f>
              <c:numCache>
                <c:formatCode>General</c:formatCode>
                <c:ptCount val="30"/>
                <c:pt idx="0">
                  <c:v>40.371428571428574</c:v>
                </c:pt>
                <c:pt idx="1">
                  <c:v>40.142857142857146</c:v>
                </c:pt>
                <c:pt idx="2">
                  <c:v>39.328571428571429</c:v>
                </c:pt>
                <c:pt idx="3">
                  <c:v>39.200000000000003</c:v>
                </c:pt>
                <c:pt idx="4">
                  <c:v>39.214285714285715</c:v>
                </c:pt>
                <c:pt idx="5">
                  <c:v>49.342857142857142</c:v>
                </c:pt>
                <c:pt idx="6">
                  <c:v>47.51428571428572</c:v>
                </c:pt>
                <c:pt idx="7">
                  <c:v>46.585714285714282</c:v>
                </c:pt>
                <c:pt idx="8">
                  <c:v>47.885714285714286</c:v>
                </c:pt>
                <c:pt idx="9">
                  <c:v>46.571428571428569</c:v>
                </c:pt>
                <c:pt idx="10">
                  <c:v>47.1</c:v>
                </c:pt>
                <c:pt idx="11">
                  <c:v>48.800000000000004</c:v>
                </c:pt>
                <c:pt idx="12">
                  <c:v>49.528571428571432</c:v>
                </c:pt>
                <c:pt idx="13">
                  <c:v>47.928571428571431</c:v>
                </c:pt>
                <c:pt idx="14">
                  <c:v>48.828571428571429</c:v>
                </c:pt>
                <c:pt idx="15">
                  <c:v>58.771428571428565</c:v>
                </c:pt>
                <c:pt idx="16">
                  <c:v>59.114285714285714</c:v>
                </c:pt>
                <c:pt idx="17">
                  <c:v>59.057142857142857</c:v>
                </c:pt>
                <c:pt idx="18">
                  <c:v>60.128571428571441</c:v>
                </c:pt>
                <c:pt idx="19">
                  <c:v>59.471428571428568</c:v>
                </c:pt>
                <c:pt idx="20">
                  <c:v>67.957142857142856</c:v>
                </c:pt>
                <c:pt idx="21">
                  <c:v>67.94285714285715</c:v>
                </c:pt>
                <c:pt idx="22">
                  <c:v>68.385714285714286</c:v>
                </c:pt>
                <c:pt idx="23">
                  <c:v>67.385714285714286</c:v>
                </c:pt>
                <c:pt idx="24">
                  <c:v>66.442857142857136</c:v>
                </c:pt>
                <c:pt idx="25">
                  <c:v>70.614285714285714</c:v>
                </c:pt>
                <c:pt idx="26">
                  <c:v>69.55714285714285</c:v>
                </c:pt>
                <c:pt idx="27">
                  <c:v>71.071428571428569</c:v>
                </c:pt>
                <c:pt idx="28">
                  <c:v>71.357142857142861</c:v>
                </c:pt>
                <c:pt idx="29">
                  <c:v>69.028571428571439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49-4E3B-AB94-E06FEC191967}"/>
            </c:ext>
          </c:extLst>
        </c:ser>
        <c:ser>
          <c:idx val="3"/>
          <c:order val="3"/>
          <c:tx>
            <c:strRef>
              <c:f>'PARITY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Accuracy'!$AF$14:$AF$43</c:f>
              <c:numCache>
                <c:formatCode>General</c:formatCode>
                <c:ptCount val="30"/>
                <c:pt idx="0">
                  <c:v>23.642857142857142</c:v>
                </c:pt>
                <c:pt idx="1">
                  <c:v>23.7</c:v>
                </c:pt>
                <c:pt idx="2">
                  <c:v>24.928571428571427</c:v>
                </c:pt>
                <c:pt idx="3">
                  <c:v>24.585714285714285</c:v>
                </c:pt>
                <c:pt idx="4">
                  <c:v>24.74285714285714</c:v>
                </c:pt>
                <c:pt idx="5">
                  <c:v>49.428571428571438</c:v>
                </c:pt>
                <c:pt idx="6">
                  <c:v>49.671428571428571</c:v>
                </c:pt>
                <c:pt idx="7">
                  <c:v>49.68571428571429</c:v>
                </c:pt>
                <c:pt idx="8">
                  <c:v>50.157142857142858</c:v>
                </c:pt>
                <c:pt idx="9">
                  <c:v>50.971428571428568</c:v>
                </c:pt>
                <c:pt idx="10">
                  <c:v>46.528571428571425</c:v>
                </c:pt>
                <c:pt idx="11">
                  <c:v>47.942857142857143</c:v>
                </c:pt>
                <c:pt idx="12">
                  <c:v>48.5</c:v>
                </c:pt>
                <c:pt idx="13">
                  <c:v>47.414285714285711</c:v>
                </c:pt>
                <c:pt idx="14">
                  <c:v>48.471428571428575</c:v>
                </c:pt>
                <c:pt idx="15">
                  <c:v>55.442857142857136</c:v>
                </c:pt>
                <c:pt idx="16">
                  <c:v>53.685714285714297</c:v>
                </c:pt>
                <c:pt idx="17">
                  <c:v>53.914285714285718</c:v>
                </c:pt>
                <c:pt idx="18">
                  <c:v>56.228571428571421</c:v>
                </c:pt>
                <c:pt idx="19">
                  <c:v>54.442857142857136</c:v>
                </c:pt>
                <c:pt idx="20">
                  <c:v>64.899999999999991</c:v>
                </c:pt>
                <c:pt idx="21">
                  <c:v>63.800000000000004</c:v>
                </c:pt>
                <c:pt idx="22">
                  <c:v>63.214285714285715</c:v>
                </c:pt>
                <c:pt idx="23">
                  <c:v>62.371428571428567</c:v>
                </c:pt>
                <c:pt idx="24">
                  <c:v>63.1</c:v>
                </c:pt>
                <c:pt idx="25">
                  <c:v>76.2</c:v>
                </c:pt>
                <c:pt idx="26">
                  <c:v>73.033333333333346</c:v>
                </c:pt>
                <c:pt idx="27">
                  <c:v>74.416666666666657</c:v>
                </c:pt>
                <c:pt idx="28">
                  <c:v>74.266666666666666</c:v>
                </c:pt>
                <c:pt idx="29">
                  <c:v>73.566666666666677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49-4E3B-AB94-E06FEC191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3-4EAB-A9F2-E0C48C5C8317}"/>
            </c:ext>
          </c:extLst>
        </c:ser>
        <c:ser>
          <c:idx val="1"/>
          <c:order val="1"/>
          <c:tx>
            <c:strRef>
              <c:f>'PARITY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23-4EAB-A9F2-E0C48C5C8317}"/>
            </c:ext>
          </c:extLst>
        </c:ser>
        <c:ser>
          <c:idx val="2"/>
          <c:order val="2"/>
          <c:tx>
            <c:strRef>
              <c:f>'PARITY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23-4EAB-A9F2-E0C48C5C8317}"/>
            </c:ext>
          </c:extLst>
        </c:ser>
        <c:ser>
          <c:idx val="3"/>
          <c:order val="3"/>
          <c:tx>
            <c:strRef>
              <c:f>'PARITY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23-4EAB-A9F2-E0C48C5C8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7-4B3E-A860-975A2C37FC9C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7-4B3E-A860-975A2C37FC9C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C7-4B3E-A860-975A2C37FC9C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C7-4B3E-A860-975A2C37F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B-4C95-9DFA-EB7EE7F40688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7B-4C95-9DFA-EB7EE7F40688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B-4C95-9DFA-EB7EE7F40688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7B-4C95-9DFA-EB7EE7F40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8-4C11-83F1-C9AE42C25974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8-4C11-83F1-C9AE42C25974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8-4C11-83F1-C9AE42C25974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8-4C11-83F1-C9AE42C2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B-424A-840A-55D1A6D0E8FA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B-424A-840A-55D1A6D0E8FA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B-424A-840A-55D1A6D0E8FA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B-424A-840A-55D1A6D0E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B-4E23-907D-940F48702756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B-4E23-907D-940F48702756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B-4E23-907D-940F48702756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B-4E23-907D-940F48702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Errors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Errors'!$D$4:$D$33</c:f>
              <c:numCache>
                <c:formatCode>General</c:formatCode>
                <c:ptCount val="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99.3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99.1</c:v>
                </c:pt>
                <c:pt idx="15">
                  <c:v>9.3000000000000007</c:v>
                </c:pt>
                <c:pt idx="16">
                  <c:v>10.4</c:v>
                </c:pt>
                <c:pt idx="17">
                  <c:v>11.4</c:v>
                </c:pt>
                <c:pt idx="18">
                  <c:v>9.6999999999999993</c:v>
                </c:pt>
                <c:pt idx="19">
                  <c:v>10.9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2.2000000000000002</c:v>
                </c:pt>
                <c:pt idx="24">
                  <c:v>3.1</c:v>
                </c:pt>
                <c:pt idx="25">
                  <c:v>0.5</c:v>
                </c:pt>
                <c:pt idx="26">
                  <c:v>0.8</c:v>
                </c:pt>
                <c:pt idx="27">
                  <c:v>0.5</c:v>
                </c:pt>
                <c:pt idx="28">
                  <c:v>0.3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C-46F3-8636-3C801EC6CDA7}"/>
            </c:ext>
          </c:extLst>
        </c:ser>
        <c:ser>
          <c:idx val="1"/>
          <c:order val="1"/>
          <c:tx>
            <c:strRef>
              <c:f>'PARITY Errors'!$E$3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Errors'!$E$4:$E$33</c:f>
              <c:numCache>
                <c:formatCode>General</c:formatCode>
                <c:ptCount val="30"/>
                <c:pt idx="0">
                  <c:v>93.9</c:v>
                </c:pt>
                <c:pt idx="1">
                  <c:v>90.3</c:v>
                </c:pt>
                <c:pt idx="2">
                  <c:v>92.2</c:v>
                </c:pt>
                <c:pt idx="3">
                  <c:v>91.1</c:v>
                </c:pt>
                <c:pt idx="4">
                  <c:v>90.6</c:v>
                </c:pt>
                <c:pt idx="5">
                  <c:v>32.6</c:v>
                </c:pt>
                <c:pt idx="6">
                  <c:v>30.2</c:v>
                </c:pt>
                <c:pt idx="7">
                  <c:v>31.9</c:v>
                </c:pt>
                <c:pt idx="8">
                  <c:v>32.700000000000003</c:v>
                </c:pt>
                <c:pt idx="9">
                  <c:v>32.4</c:v>
                </c:pt>
                <c:pt idx="10">
                  <c:v>0.2</c:v>
                </c:pt>
                <c:pt idx="11">
                  <c:v>0.6</c:v>
                </c:pt>
                <c:pt idx="12">
                  <c:v>0.3</c:v>
                </c:pt>
                <c:pt idx="13">
                  <c:v>0.4</c:v>
                </c:pt>
                <c:pt idx="14">
                  <c:v>0.8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C-46F3-8636-3C801EC6CDA7}"/>
            </c:ext>
          </c:extLst>
        </c:ser>
        <c:ser>
          <c:idx val="2"/>
          <c:order val="2"/>
          <c:tx>
            <c:strRef>
              <c:f>'PARITY Errors'!$F$3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Errors'!$F$4:$F$33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C-46F3-8636-3C801EC6CDA7}"/>
            </c:ext>
          </c:extLst>
        </c:ser>
        <c:ser>
          <c:idx val="3"/>
          <c:order val="3"/>
          <c:tx>
            <c:strRef>
              <c:f>'PARITY Errors'!$G$3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Errors'!$G$4:$G$33</c:f>
              <c:numCache>
                <c:formatCode>General</c:formatCode>
                <c:ptCount val="30"/>
                <c:pt idx="0">
                  <c:v>51.2</c:v>
                </c:pt>
                <c:pt idx="1">
                  <c:v>51.6</c:v>
                </c:pt>
                <c:pt idx="2">
                  <c:v>52.4</c:v>
                </c:pt>
                <c:pt idx="3">
                  <c:v>51.9</c:v>
                </c:pt>
                <c:pt idx="4">
                  <c:v>53.7</c:v>
                </c:pt>
                <c:pt idx="5">
                  <c:v>9.4</c:v>
                </c:pt>
                <c:pt idx="6">
                  <c:v>6.4</c:v>
                </c:pt>
                <c:pt idx="7">
                  <c:v>7.3</c:v>
                </c:pt>
                <c:pt idx="8">
                  <c:v>8.6999999999999993</c:v>
                </c:pt>
                <c:pt idx="9">
                  <c:v>8.5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0.6</c:v>
                </c:pt>
                <c:pt idx="14">
                  <c:v>0.1</c:v>
                </c:pt>
                <c:pt idx="15">
                  <c:v>17.899999999999999</c:v>
                </c:pt>
                <c:pt idx="16">
                  <c:v>19</c:v>
                </c:pt>
                <c:pt idx="17">
                  <c:v>17.5</c:v>
                </c:pt>
                <c:pt idx="18">
                  <c:v>18.5</c:v>
                </c:pt>
                <c:pt idx="19">
                  <c:v>20</c:v>
                </c:pt>
                <c:pt idx="20">
                  <c:v>3.6</c:v>
                </c:pt>
                <c:pt idx="21">
                  <c:v>6.2</c:v>
                </c:pt>
                <c:pt idx="22">
                  <c:v>5.4</c:v>
                </c:pt>
                <c:pt idx="23">
                  <c:v>4.9000000000000004</c:v>
                </c:pt>
                <c:pt idx="24">
                  <c:v>5.8</c:v>
                </c:pt>
                <c:pt idx="25">
                  <c:v>14.3</c:v>
                </c:pt>
                <c:pt idx="26">
                  <c:v>13.6</c:v>
                </c:pt>
                <c:pt idx="27">
                  <c:v>13.1</c:v>
                </c:pt>
                <c:pt idx="28">
                  <c:v>17.2</c:v>
                </c:pt>
                <c:pt idx="29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9C-46F3-8636-3C801EC6C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PARITY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Errors'!$O$3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Errors'!$O$4:$O$33</c:f>
              <c:numCache>
                <c:formatCode>General</c:formatCode>
                <c:ptCount val="30"/>
                <c:pt idx="0">
                  <c:v>34.028571428571425</c:v>
                </c:pt>
                <c:pt idx="1">
                  <c:v>33.81428571428571</c:v>
                </c:pt>
                <c:pt idx="2">
                  <c:v>34.557142857142857</c:v>
                </c:pt>
                <c:pt idx="3">
                  <c:v>33.271428571428572</c:v>
                </c:pt>
                <c:pt idx="4">
                  <c:v>31.942857142857143</c:v>
                </c:pt>
                <c:pt idx="5">
                  <c:v>31.400000000000002</c:v>
                </c:pt>
                <c:pt idx="6">
                  <c:v>27.657142857142855</c:v>
                </c:pt>
                <c:pt idx="7">
                  <c:v>27.685714285714287</c:v>
                </c:pt>
                <c:pt idx="8">
                  <c:v>27.871428571428574</c:v>
                </c:pt>
                <c:pt idx="9">
                  <c:v>27.685714285714287</c:v>
                </c:pt>
                <c:pt idx="10">
                  <c:v>28.657142857142862</c:v>
                </c:pt>
                <c:pt idx="11">
                  <c:v>28.871428571428574</c:v>
                </c:pt>
                <c:pt idx="12">
                  <c:v>28.914285714285711</c:v>
                </c:pt>
                <c:pt idx="13">
                  <c:v>28.800000000000004</c:v>
                </c:pt>
                <c:pt idx="14">
                  <c:v>28.25714285714286</c:v>
                </c:pt>
                <c:pt idx="15">
                  <c:v>7.2428571428571429</c:v>
                </c:pt>
                <c:pt idx="16">
                  <c:v>6.8</c:v>
                </c:pt>
                <c:pt idx="17">
                  <c:v>7.0714285714285712</c:v>
                </c:pt>
                <c:pt idx="18">
                  <c:v>6.6285714285714281</c:v>
                </c:pt>
                <c:pt idx="19">
                  <c:v>6.9428571428571431</c:v>
                </c:pt>
                <c:pt idx="20">
                  <c:v>5.5714285714285712</c:v>
                </c:pt>
                <c:pt idx="21">
                  <c:v>4.9571428571428564</c:v>
                </c:pt>
                <c:pt idx="22">
                  <c:v>5.1857142857142851</c:v>
                </c:pt>
                <c:pt idx="23">
                  <c:v>4.9142857142857137</c:v>
                </c:pt>
                <c:pt idx="24">
                  <c:v>5.4142857142857137</c:v>
                </c:pt>
                <c:pt idx="25">
                  <c:v>10.928571428571429</c:v>
                </c:pt>
                <c:pt idx="26">
                  <c:v>10.914285714285713</c:v>
                </c:pt>
                <c:pt idx="27">
                  <c:v>11.7</c:v>
                </c:pt>
                <c:pt idx="28">
                  <c:v>11.7</c:v>
                </c:pt>
                <c:pt idx="29">
                  <c:v>12.057142857142855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F-4470-B438-E4BA9A896CA6}"/>
            </c:ext>
          </c:extLst>
        </c:ser>
        <c:ser>
          <c:idx val="1"/>
          <c:order val="1"/>
          <c:tx>
            <c:strRef>
              <c:f>'PARITY Errors'!$P$3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Errors'!$P$4:$P$33</c:f>
              <c:numCache>
                <c:formatCode>General</c:formatCode>
                <c:ptCount val="30"/>
                <c:pt idx="0">
                  <c:v>38.300000000000004</c:v>
                </c:pt>
                <c:pt idx="1">
                  <c:v>37.5</c:v>
                </c:pt>
                <c:pt idx="2">
                  <c:v>37.957142857142863</c:v>
                </c:pt>
                <c:pt idx="3">
                  <c:v>37.699999999999996</c:v>
                </c:pt>
                <c:pt idx="4">
                  <c:v>37.657142857142858</c:v>
                </c:pt>
                <c:pt idx="5">
                  <c:v>11.714285714285714</c:v>
                </c:pt>
                <c:pt idx="6">
                  <c:v>11.12857142857143</c:v>
                </c:pt>
                <c:pt idx="7">
                  <c:v>11.471428571428573</c:v>
                </c:pt>
                <c:pt idx="8">
                  <c:v>11.257142857142856</c:v>
                </c:pt>
                <c:pt idx="9">
                  <c:v>11.857142857142858</c:v>
                </c:pt>
                <c:pt idx="10">
                  <c:v>4.7428571428571429</c:v>
                </c:pt>
                <c:pt idx="11">
                  <c:v>4.7857142857142856</c:v>
                </c:pt>
                <c:pt idx="12">
                  <c:v>3.9428571428571426</c:v>
                </c:pt>
                <c:pt idx="13">
                  <c:v>4.5</c:v>
                </c:pt>
                <c:pt idx="14">
                  <c:v>4.4285714285714288</c:v>
                </c:pt>
                <c:pt idx="15">
                  <c:v>1.7714285714285716</c:v>
                </c:pt>
                <c:pt idx="16">
                  <c:v>2.0714285714285716</c:v>
                </c:pt>
                <c:pt idx="17">
                  <c:v>1.8857142857142857</c:v>
                </c:pt>
                <c:pt idx="18">
                  <c:v>2.0428571428571431</c:v>
                </c:pt>
                <c:pt idx="19">
                  <c:v>1.6714285714285713</c:v>
                </c:pt>
                <c:pt idx="20">
                  <c:v>0.41428571428571426</c:v>
                </c:pt>
                <c:pt idx="21">
                  <c:v>0.45714285714285718</c:v>
                </c:pt>
                <c:pt idx="22">
                  <c:v>0.41428571428571426</c:v>
                </c:pt>
                <c:pt idx="23">
                  <c:v>0.44285714285714289</c:v>
                </c:pt>
                <c:pt idx="24">
                  <c:v>0.47142857142857142</c:v>
                </c:pt>
                <c:pt idx="25">
                  <c:v>8.5714285714285715E-2</c:v>
                </c:pt>
                <c:pt idx="26">
                  <c:v>0.19999999999999998</c:v>
                </c:pt>
                <c:pt idx="27">
                  <c:v>0.1142857142857143</c:v>
                </c:pt>
                <c:pt idx="28">
                  <c:v>0.1142857142857143</c:v>
                </c:pt>
                <c:pt idx="29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EF-4470-B438-E4BA9A896CA6}"/>
            </c:ext>
          </c:extLst>
        </c:ser>
        <c:ser>
          <c:idx val="2"/>
          <c:order val="2"/>
          <c:tx>
            <c:strRef>
              <c:f>'PARITY Errors'!$Q$3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Errors'!$Q$4:$Q$33</c:f>
              <c:numCache>
                <c:formatCode>General</c:formatCode>
                <c:ptCount val="30"/>
                <c:pt idx="0">
                  <c:v>19.914285714285715</c:v>
                </c:pt>
                <c:pt idx="1">
                  <c:v>19.228571428571431</c:v>
                </c:pt>
                <c:pt idx="2">
                  <c:v>19.414285714285715</c:v>
                </c:pt>
                <c:pt idx="3">
                  <c:v>20.014285714285712</c:v>
                </c:pt>
                <c:pt idx="4">
                  <c:v>20</c:v>
                </c:pt>
                <c:pt idx="5">
                  <c:v>6.1714285714285708</c:v>
                </c:pt>
                <c:pt idx="6">
                  <c:v>7.1000000000000005</c:v>
                </c:pt>
                <c:pt idx="7">
                  <c:v>7.1428571428571432</c:v>
                </c:pt>
                <c:pt idx="8">
                  <c:v>5.3571428571428568</c:v>
                </c:pt>
                <c:pt idx="9">
                  <c:v>6.2999999999999989</c:v>
                </c:pt>
                <c:pt idx="10">
                  <c:v>3</c:v>
                </c:pt>
                <c:pt idx="11">
                  <c:v>3.5714285714285716</c:v>
                </c:pt>
                <c:pt idx="12">
                  <c:v>3.0857142857142859</c:v>
                </c:pt>
                <c:pt idx="13">
                  <c:v>3.8142857142857145</c:v>
                </c:pt>
                <c:pt idx="14">
                  <c:v>3.7714285714285714</c:v>
                </c:pt>
                <c:pt idx="15">
                  <c:v>4.0285714285714285</c:v>
                </c:pt>
                <c:pt idx="16">
                  <c:v>3.1714285714285713</c:v>
                </c:pt>
                <c:pt idx="17">
                  <c:v>3.8285714285714287</c:v>
                </c:pt>
                <c:pt idx="18">
                  <c:v>3.5571428571428569</c:v>
                </c:pt>
                <c:pt idx="19">
                  <c:v>3.5428571428571431</c:v>
                </c:pt>
                <c:pt idx="20">
                  <c:v>1.6857142857142855</c:v>
                </c:pt>
                <c:pt idx="21">
                  <c:v>1.5571428571428572</c:v>
                </c:pt>
                <c:pt idx="22">
                  <c:v>1.5</c:v>
                </c:pt>
                <c:pt idx="23">
                  <c:v>1.5571428571428572</c:v>
                </c:pt>
                <c:pt idx="24">
                  <c:v>1.5428571428571429</c:v>
                </c:pt>
                <c:pt idx="25">
                  <c:v>2.4285714285714284</c:v>
                </c:pt>
                <c:pt idx="26">
                  <c:v>1.9571428571428571</c:v>
                </c:pt>
                <c:pt idx="27">
                  <c:v>1.8571428571428572</c:v>
                </c:pt>
                <c:pt idx="28">
                  <c:v>1.9000000000000001</c:v>
                </c:pt>
                <c:pt idx="29">
                  <c:v>1.9000000000000001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F-4470-B438-E4BA9A896CA6}"/>
            </c:ext>
          </c:extLst>
        </c:ser>
        <c:ser>
          <c:idx val="3"/>
          <c:order val="3"/>
          <c:tx>
            <c:strRef>
              <c:f>'PARITY Errors'!$R$3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Errors'!$R$4:$R$33</c:f>
              <c:numCache>
                <c:formatCode>General</c:formatCode>
                <c:ptCount val="30"/>
                <c:pt idx="0">
                  <c:v>47.671428571428578</c:v>
                </c:pt>
                <c:pt idx="1">
                  <c:v>47.957142857142863</c:v>
                </c:pt>
                <c:pt idx="2">
                  <c:v>47.171428571428571</c:v>
                </c:pt>
                <c:pt idx="3">
                  <c:v>47.171428571428578</c:v>
                </c:pt>
                <c:pt idx="4">
                  <c:v>47.18571428571429</c:v>
                </c:pt>
                <c:pt idx="5">
                  <c:v>6.1285714285714281</c:v>
                </c:pt>
                <c:pt idx="6">
                  <c:v>5.5142857142857142</c:v>
                </c:pt>
                <c:pt idx="7">
                  <c:v>5.4285714285714288</c:v>
                </c:pt>
                <c:pt idx="8">
                  <c:v>5.9285714285714288</c:v>
                </c:pt>
                <c:pt idx="9">
                  <c:v>5.1571428571428575</c:v>
                </c:pt>
                <c:pt idx="10">
                  <c:v>1.2857142857142858</c:v>
                </c:pt>
                <c:pt idx="11">
                  <c:v>1.7571428571428573</c:v>
                </c:pt>
                <c:pt idx="12">
                  <c:v>1.4571428571428573</c:v>
                </c:pt>
                <c:pt idx="13">
                  <c:v>1.4285714285714286</c:v>
                </c:pt>
                <c:pt idx="14">
                  <c:v>1.4</c:v>
                </c:pt>
                <c:pt idx="15">
                  <c:v>4.3857142857142852</c:v>
                </c:pt>
                <c:pt idx="16">
                  <c:v>3.9</c:v>
                </c:pt>
                <c:pt idx="17">
                  <c:v>3.6714285714285713</c:v>
                </c:pt>
                <c:pt idx="18">
                  <c:v>3.9285714285714284</c:v>
                </c:pt>
                <c:pt idx="19">
                  <c:v>3.9714285714285711</c:v>
                </c:pt>
                <c:pt idx="20">
                  <c:v>1.4857142857142858</c:v>
                </c:pt>
                <c:pt idx="21">
                  <c:v>1.842857142857143</c:v>
                </c:pt>
                <c:pt idx="22">
                  <c:v>1.4571428571428571</c:v>
                </c:pt>
                <c:pt idx="23">
                  <c:v>1.5857142857142859</c:v>
                </c:pt>
                <c:pt idx="24">
                  <c:v>1.7857142857142858</c:v>
                </c:pt>
                <c:pt idx="25">
                  <c:v>16.471428571428572</c:v>
                </c:pt>
                <c:pt idx="26">
                  <c:v>16.285714285714285</c:v>
                </c:pt>
                <c:pt idx="27">
                  <c:v>16.3</c:v>
                </c:pt>
                <c:pt idx="28">
                  <c:v>16.842857142857145</c:v>
                </c:pt>
                <c:pt idx="29">
                  <c:v>16.471428571428572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F-4470-B438-E4BA9A89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9730309387152194"/>
          <c:h val="5.4758574663281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PARITY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Errors'!$O$58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Errors'!$O$59:$O$88</c:f>
              <c:numCache>
                <c:formatCode>General</c:formatCode>
                <c:ptCount val="30"/>
                <c:pt idx="0">
                  <c:v>25.3</c:v>
                </c:pt>
                <c:pt idx="1">
                  <c:v>20.02</c:v>
                </c:pt>
                <c:pt idx="2">
                  <c:v>20.119999999999997</c:v>
                </c:pt>
                <c:pt idx="3">
                  <c:v>20.100000000000001</c:v>
                </c:pt>
                <c:pt idx="4">
                  <c:v>20.02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20.02</c:v>
                </c:pt>
                <c:pt idx="10">
                  <c:v>19.86</c:v>
                </c:pt>
                <c:pt idx="11">
                  <c:v>19.84</c:v>
                </c:pt>
                <c:pt idx="12">
                  <c:v>19.8</c:v>
                </c:pt>
                <c:pt idx="13">
                  <c:v>19.82</c:v>
                </c:pt>
                <c:pt idx="14">
                  <c:v>19.82</c:v>
                </c:pt>
                <c:pt idx="15">
                  <c:v>1.86</c:v>
                </c:pt>
                <c:pt idx="16">
                  <c:v>2.08</c:v>
                </c:pt>
                <c:pt idx="17">
                  <c:v>2.3199999999999998</c:v>
                </c:pt>
                <c:pt idx="18">
                  <c:v>1.94</c:v>
                </c:pt>
                <c:pt idx="19">
                  <c:v>2.1800000000000002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0.55999999999999994</c:v>
                </c:pt>
                <c:pt idx="23">
                  <c:v>0.44000000000000006</c:v>
                </c:pt>
                <c:pt idx="24">
                  <c:v>0.64</c:v>
                </c:pt>
                <c:pt idx="25">
                  <c:v>0.1</c:v>
                </c:pt>
                <c:pt idx="26">
                  <c:v>0.16</c:v>
                </c:pt>
                <c:pt idx="27">
                  <c:v>0.1</c:v>
                </c:pt>
                <c:pt idx="28">
                  <c:v>0.06</c:v>
                </c:pt>
                <c:pt idx="29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1-4024-B717-F78D41C2995F}"/>
            </c:ext>
          </c:extLst>
        </c:ser>
        <c:ser>
          <c:idx val="1"/>
          <c:order val="1"/>
          <c:tx>
            <c:strRef>
              <c:f>'PARITY Errors'!$P$58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Errors'!$P$59:$P$88</c:f>
              <c:numCache>
                <c:formatCode>General</c:formatCode>
                <c:ptCount val="30"/>
                <c:pt idx="0">
                  <c:v>23.475000000000001</c:v>
                </c:pt>
                <c:pt idx="1">
                  <c:v>18.66</c:v>
                </c:pt>
                <c:pt idx="2">
                  <c:v>19.14</c:v>
                </c:pt>
                <c:pt idx="3">
                  <c:v>19.059999999999999</c:v>
                </c:pt>
                <c:pt idx="4">
                  <c:v>18.939999999999998</c:v>
                </c:pt>
                <c:pt idx="5">
                  <c:v>7.2600000000000007</c:v>
                </c:pt>
                <c:pt idx="6">
                  <c:v>6.04</c:v>
                </c:pt>
                <c:pt idx="7">
                  <c:v>6.38</c:v>
                </c:pt>
                <c:pt idx="8">
                  <c:v>6.5400000000000009</c:v>
                </c:pt>
                <c:pt idx="9">
                  <c:v>6.4799999999999995</c:v>
                </c:pt>
                <c:pt idx="10">
                  <c:v>0.04</c:v>
                </c:pt>
                <c:pt idx="11">
                  <c:v>0.12</c:v>
                </c:pt>
                <c:pt idx="12">
                  <c:v>0.06</c:v>
                </c:pt>
                <c:pt idx="13">
                  <c:v>0.08</c:v>
                </c:pt>
                <c:pt idx="14">
                  <c:v>0.16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01-4024-B717-F78D41C2995F}"/>
            </c:ext>
          </c:extLst>
        </c:ser>
        <c:ser>
          <c:idx val="2"/>
          <c:order val="2"/>
          <c:tx>
            <c:strRef>
              <c:f>'PARITY Errors'!$Q$58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Errors'!$Q$59:$Q$88</c:f>
              <c:numCache>
                <c:formatCode>General</c:formatCode>
                <c:ptCount val="30"/>
                <c:pt idx="0">
                  <c:v>0</c:v>
                </c:pt>
                <c:pt idx="1">
                  <c:v>0.27999999999999997</c:v>
                </c:pt>
                <c:pt idx="2">
                  <c:v>0.27999999999999997</c:v>
                </c:pt>
                <c:pt idx="3">
                  <c:v>0.26</c:v>
                </c:pt>
                <c:pt idx="4">
                  <c:v>0.2</c:v>
                </c:pt>
                <c:pt idx="5">
                  <c:v>0.65999999999999992</c:v>
                </c:pt>
                <c:pt idx="6">
                  <c:v>1.64</c:v>
                </c:pt>
                <c:pt idx="7">
                  <c:v>1.24</c:v>
                </c:pt>
                <c:pt idx="8">
                  <c:v>1.7</c:v>
                </c:pt>
                <c:pt idx="9">
                  <c:v>1.6600000000000001</c:v>
                </c:pt>
                <c:pt idx="10">
                  <c:v>1.34</c:v>
                </c:pt>
                <c:pt idx="11">
                  <c:v>1.22</c:v>
                </c:pt>
                <c:pt idx="12">
                  <c:v>1.1000000000000001</c:v>
                </c:pt>
                <c:pt idx="13">
                  <c:v>1.3800000000000001</c:v>
                </c:pt>
                <c:pt idx="14">
                  <c:v>0.98000000000000009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0.02</c:v>
                </c:pt>
                <c:pt idx="21">
                  <c:v>0.02</c:v>
                </c:pt>
                <c:pt idx="22">
                  <c:v>0.04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01-4024-B717-F78D41C2995F}"/>
            </c:ext>
          </c:extLst>
        </c:ser>
        <c:ser>
          <c:idx val="3"/>
          <c:order val="3"/>
          <c:tx>
            <c:strRef>
              <c:f>'PARITY Errors'!$R$58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Errors'!$R$59:$R$88</c:f>
              <c:numCache>
                <c:formatCode>General</c:formatCode>
                <c:ptCount val="30"/>
                <c:pt idx="0">
                  <c:v>23.574999999999999</c:v>
                </c:pt>
                <c:pt idx="1">
                  <c:v>37.620000000000005</c:v>
                </c:pt>
                <c:pt idx="2">
                  <c:v>37.06</c:v>
                </c:pt>
                <c:pt idx="3">
                  <c:v>36.899999999999991</c:v>
                </c:pt>
                <c:pt idx="4">
                  <c:v>36.92</c:v>
                </c:pt>
                <c:pt idx="5">
                  <c:v>20.240000000000002</c:v>
                </c:pt>
                <c:pt idx="6">
                  <c:v>1.3</c:v>
                </c:pt>
                <c:pt idx="7">
                  <c:v>1.46</c:v>
                </c:pt>
                <c:pt idx="8">
                  <c:v>1.7599999999999998</c:v>
                </c:pt>
                <c:pt idx="9">
                  <c:v>1.7</c:v>
                </c:pt>
                <c:pt idx="10">
                  <c:v>0.06</c:v>
                </c:pt>
                <c:pt idx="11">
                  <c:v>0.1</c:v>
                </c:pt>
                <c:pt idx="12">
                  <c:v>0.06</c:v>
                </c:pt>
                <c:pt idx="13">
                  <c:v>0.12</c:v>
                </c:pt>
                <c:pt idx="14">
                  <c:v>0.02</c:v>
                </c:pt>
                <c:pt idx="15">
                  <c:v>3.5799999999999996</c:v>
                </c:pt>
                <c:pt idx="16">
                  <c:v>3.8</c:v>
                </c:pt>
                <c:pt idx="17">
                  <c:v>3.5</c:v>
                </c:pt>
                <c:pt idx="18">
                  <c:v>3.7</c:v>
                </c:pt>
                <c:pt idx="19">
                  <c:v>4</c:v>
                </c:pt>
                <c:pt idx="20">
                  <c:v>0.72</c:v>
                </c:pt>
                <c:pt idx="21">
                  <c:v>1.24</c:v>
                </c:pt>
                <c:pt idx="22">
                  <c:v>1.08</c:v>
                </c:pt>
                <c:pt idx="23">
                  <c:v>0.98000000000000009</c:v>
                </c:pt>
                <c:pt idx="24">
                  <c:v>1.1599999999999999</c:v>
                </c:pt>
                <c:pt idx="25">
                  <c:v>3.06</c:v>
                </c:pt>
                <c:pt idx="26">
                  <c:v>2.8</c:v>
                </c:pt>
                <c:pt idx="27">
                  <c:v>2.82</c:v>
                </c:pt>
                <c:pt idx="28">
                  <c:v>3.56</c:v>
                </c:pt>
                <c:pt idx="29">
                  <c:v>3.0599999999999996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01-4024-B717-F78D41C29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9730309387152194"/>
          <c:h val="5.471418873706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F-483B-948F-8884633BCD11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45.2</c:v>
                </c:pt>
                <c:pt idx="1">
                  <c:v>42.3</c:v>
                </c:pt>
                <c:pt idx="2">
                  <c:v>38.1</c:v>
                </c:pt>
                <c:pt idx="3">
                  <c:v>35.700000000000003</c:v>
                </c:pt>
                <c:pt idx="4">
                  <c:v>25.5</c:v>
                </c:pt>
                <c:pt idx="5">
                  <c:v>61.3</c:v>
                </c:pt>
                <c:pt idx="6">
                  <c:v>59.9</c:v>
                </c:pt>
                <c:pt idx="7">
                  <c:v>58.1</c:v>
                </c:pt>
                <c:pt idx="8">
                  <c:v>60.8</c:v>
                </c:pt>
                <c:pt idx="9">
                  <c:v>59.1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F-483B-948F-8884633BCD11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67</c:v>
                </c:pt>
                <c:pt idx="2">
                  <c:v>66.400000000000006</c:v>
                </c:pt>
                <c:pt idx="3">
                  <c:v>63</c:v>
                </c:pt>
                <c:pt idx="4">
                  <c:v>57.3</c:v>
                </c:pt>
                <c:pt idx="5">
                  <c:v>65.3</c:v>
                </c:pt>
                <c:pt idx="6">
                  <c:v>64.2</c:v>
                </c:pt>
                <c:pt idx="7">
                  <c:v>61.3</c:v>
                </c:pt>
                <c:pt idx="8">
                  <c:v>60</c:v>
                </c:pt>
                <c:pt idx="9">
                  <c:v>55.4</c:v>
                </c:pt>
                <c:pt idx="10">
                  <c:v>91.7</c:v>
                </c:pt>
                <c:pt idx="11">
                  <c:v>91.7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92.4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F-483B-948F-8884633BCD11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48.3</c:v>
                </c:pt>
                <c:pt idx="13">
                  <c:v>50.3</c:v>
                </c:pt>
                <c:pt idx="14">
                  <c:v>48.6</c:v>
                </c:pt>
                <c:pt idx="15">
                  <c:v>50.3</c:v>
                </c:pt>
                <c:pt idx="16">
                  <c:v>49.9</c:v>
                </c:pt>
                <c:pt idx="17">
                  <c:v>48.3</c:v>
                </c:pt>
                <c:pt idx="18">
                  <c:v>50.5</c:v>
                </c:pt>
                <c:pt idx="19">
                  <c:v>48.6</c:v>
                </c:pt>
                <c:pt idx="20">
                  <c:v>85.5</c:v>
                </c:pt>
                <c:pt idx="21">
                  <c:v>89</c:v>
                </c:pt>
                <c:pt idx="22">
                  <c:v>87.4</c:v>
                </c:pt>
                <c:pt idx="23">
                  <c:v>87.9</c:v>
                </c:pt>
                <c:pt idx="24">
                  <c:v>83.3</c:v>
                </c:pt>
                <c:pt idx="25">
                  <c:v>80.5</c:v>
                </c:pt>
                <c:pt idx="26">
                  <c:v>80.400000000000006</c:v>
                </c:pt>
                <c:pt idx="27">
                  <c:v>78.599999999999994</c:v>
                </c:pt>
                <c:pt idx="28">
                  <c:v>75</c:v>
                </c:pt>
                <c:pt idx="2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1F-483B-948F-8884633B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85.7</c:v>
                </c:pt>
                <c:pt idx="1">
                  <c:v>84.4</c:v>
                </c:pt>
                <c:pt idx="2">
                  <c:v>87.8</c:v>
                </c:pt>
                <c:pt idx="3">
                  <c:v>88</c:v>
                </c:pt>
                <c:pt idx="4">
                  <c:v>86.2</c:v>
                </c:pt>
                <c:pt idx="5">
                  <c:v>86.4</c:v>
                </c:pt>
                <c:pt idx="6">
                  <c:v>85.1</c:v>
                </c:pt>
                <c:pt idx="7">
                  <c:v>87</c:v>
                </c:pt>
                <c:pt idx="8">
                  <c:v>87.1</c:v>
                </c:pt>
                <c:pt idx="9">
                  <c:v>84.5</c:v>
                </c:pt>
                <c:pt idx="10">
                  <c:v>83.3</c:v>
                </c:pt>
                <c:pt idx="11">
                  <c:v>83.2</c:v>
                </c:pt>
                <c:pt idx="12">
                  <c:v>87.1</c:v>
                </c:pt>
                <c:pt idx="13">
                  <c:v>88.9</c:v>
                </c:pt>
                <c:pt idx="14">
                  <c:v>89.9</c:v>
                </c:pt>
                <c:pt idx="15">
                  <c:v>89</c:v>
                </c:pt>
                <c:pt idx="16">
                  <c:v>90.6</c:v>
                </c:pt>
                <c:pt idx="17">
                  <c:v>92.6</c:v>
                </c:pt>
                <c:pt idx="18">
                  <c:v>93.9</c:v>
                </c:pt>
                <c:pt idx="19">
                  <c:v>93.2</c:v>
                </c:pt>
                <c:pt idx="20">
                  <c:v>91.3</c:v>
                </c:pt>
                <c:pt idx="21">
                  <c:v>92.1</c:v>
                </c:pt>
                <c:pt idx="22">
                  <c:v>94.1</c:v>
                </c:pt>
                <c:pt idx="23">
                  <c:v>94.7</c:v>
                </c:pt>
                <c:pt idx="24">
                  <c:v>94.2</c:v>
                </c:pt>
                <c:pt idx="25">
                  <c:v>93.8</c:v>
                </c:pt>
                <c:pt idx="26">
                  <c:v>93.6</c:v>
                </c:pt>
                <c:pt idx="27">
                  <c:v>94.2</c:v>
                </c:pt>
                <c:pt idx="28">
                  <c:v>95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D-4DA1-A85A-AF4F5EEBEE78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D-4DA1-A85A-AF4F5EEBEE78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76.099999999999994</c:v>
                </c:pt>
                <c:pt idx="1">
                  <c:v>74.5</c:v>
                </c:pt>
                <c:pt idx="2">
                  <c:v>73</c:v>
                </c:pt>
                <c:pt idx="3">
                  <c:v>72.099999999999994</c:v>
                </c:pt>
                <c:pt idx="4">
                  <c:v>67.900000000000006</c:v>
                </c:pt>
                <c:pt idx="5">
                  <c:v>88.7</c:v>
                </c:pt>
                <c:pt idx="6">
                  <c:v>87</c:v>
                </c:pt>
                <c:pt idx="7">
                  <c:v>87.9</c:v>
                </c:pt>
                <c:pt idx="8">
                  <c:v>90</c:v>
                </c:pt>
                <c:pt idx="9">
                  <c:v>87.2</c:v>
                </c:pt>
                <c:pt idx="10">
                  <c:v>82.1</c:v>
                </c:pt>
                <c:pt idx="11">
                  <c:v>81.099999999999994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89.9</c:v>
                </c:pt>
                <c:pt idx="16">
                  <c:v>90.9</c:v>
                </c:pt>
                <c:pt idx="17">
                  <c:v>91.4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D-4DA1-A85A-AF4F5EEBEE78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58.4</c:v>
                </c:pt>
                <c:pt idx="7">
                  <c:v>58.6</c:v>
                </c:pt>
                <c:pt idx="8">
                  <c:v>59.7</c:v>
                </c:pt>
                <c:pt idx="9">
                  <c:v>58.9</c:v>
                </c:pt>
                <c:pt idx="10">
                  <c:v>91.2</c:v>
                </c:pt>
                <c:pt idx="11">
                  <c:v>92.4</c:v>
                </c:pt>
                <c:pt idx="12">
                  <c:v>91.7</c:v>
                </c:pt>
                <c:pt idx="13">
                  <c:v>91.2</c:v>
                </c:pt>
                <c:pt idx="14">
                  <c:v>84.5</c:v>
                </c:pt>
                <c:pt idx="15">
                  <c:v>81.900000000000006</c:v>
                </c:pt>
                <c:pt idx="16">
                  <c:v>85.3</c:v>
                </c:pt>
                <c:pt idx="17">
                  <c:v>84.6</c:v>
                </c:pt>
                <c:pt idx="18">
                  <c:v>85.4</c:v>
                </c:pt>
                <c:pt idx="19">
                  <c:v>84.4</c:v>
                </c:pt>
                <c:pt idx="20">
                  <c:v>92.9</c:v>
                </c:pt>
                <c:pt idx="21">
                  <c:v>93.1</c:v>
                </c:pt>
                <c:pt idx="22">
                  <c:v>92.4</c:v>
                </c:pt>
                <c:pt idx="23">
                  <c:v>92.6</c:v>
                </c:pt>
                <c:pt idx="24">
                  <c:v>89.9</c:v>
                </c:pt>
                <c:pt idx="25">
                  <c:v>82.8</c:v>
                </c:pt>
                <c:pt idx="26">
                  <c:v>81.599999999999994</c:v>
                </c:pt>
                <c:pt idx="27">
                  <c:v>81</c:v>
                </c:pt>
                <c:pt idx="28">
                  <c:v>75</c:v>
                </c:pt>
                <c:pt idx="29">
                  <c:v>67.599999999999994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D-4DA1-A85A-AF4F5EEB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86.2</c:v>
                </c:pt>
                <c:pt idx="1">
                  <c:v>86.8</c:v>
                </c:pt>
                <c:pt idx="2">
                  <c:v>88.3</c:v>
                </c:pt>
                <c:pt idx="3">
                  <c:v>90.7</c:v>
                </c:pt>
                <c:pt idx="4">
                  <c:v>87.5</c:v>
                </c:pt>
                <c:pt idx="5">
                  <c:v>86.6</c:v>
                </c:pt>
                <c:pt idx="6">
                  <c:v>87.5</c:v>
                </c:pt>
                <c:pt idx="7">
                  <c:v>88.4</c:v>
                </c:pt>
                <c:pt idx="8">
                  <c:v>87.5</c:v>
                </c:pt>
                <c:pt idx="9">
                  <c:v>82.8</c:v>
                </c:pt>
                <c:pt idx="10">
                  <c:v>83.6</c:v>
                </c:pt>
                <c:pt idx="11">
                  <c:v>84.8</c:v>
                </c:pt>
                <c:pt idx="12">
                  <c:v>87</c:v>
                </c:pt>
                <c:pt idx="13">
                  <c:v>88.6</c:v>
                </c:pt>
                <c:pt idx="14">
                  <c:v>87.8</c:v>
                </c:pt>
                <c:pt idx="15">
                  <c:v>91</c:v>
                </c:pt>
                <c:pt idx="16">
                  <c:v>91.5</c:v>
                </c:pt>
                <c:pt idx="17">
                  <c:v>93.6</c:v>
                </c:pt>
                <c:pt idx="18">
                  <c:v>94.2</c:v>
                </c:pt>
                <c:pt idx="19">
                  <c:v>93</c:v>
                </c:pt>
                <c:pt idx="20">
                  <c:v>92.2</c:v>
                </c:pt>
                <c:pt idx="21">
                  <c:v>92</c:v>
                </c:pt>
                <c:pt idx="22">
                  <c:v>93.6</c:v>
                </c:pt>
                <c:pt idx="23">
                  <c:v>94.7</c:v>
                </c:pt>
                <c:pt idx="24">
                  <c:v>94.2</c:v>
                </c:pt>
                <c:pt idx="25">
                  <c:v>94.4</c:v>
                </c:pt>
                <c:pt idx="26">
                  <c:v>94.5</c:v>
                </c:pt>
                <c:pt idx="27">
                  <c:v>94.9</c:v>
                </c:pt>
                <c:pt idx="28">
                  <c:v>95.7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7-4CED-B1C1-1CF2899CA47F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90.1</c:v>
                </c:pt>
                <c:pt idx="1">
                  <c:v>90.9</c:v>
                </c:pt>
                <c:pt idx="2">
                  <c:v>88.4</c:v>
                </c:pt>
                <c:pt idx="3">
                  <c:v>87.4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7-4CED-B1C1-1CF2899CA47F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67.7</c:v>
                </c:pt>
                <c:pt idx="2">
                  <c:v>66.099999999999994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74.599999999999994</c:v>
                </c:pt>
                <c:pt idx="11">
                  <c:v>72.8</c:v>
                </c:pt>
                <c:pt idx="12">
                  <c:v>74.099999999999994</c:v>
                </c:pt>
                <c:pt idx="13">
                  <c:v>75.7</c:v>
                </c:pt>
                <c:pt idx="14">
                  <c:v>71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83.4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93.3</c:v>
                </c:pt>
                <c:pt idx="26">
                  <c:v>93.4</c:v>
                </c:pt>
                <c:pt idx="27">
                  <c:v>92.9</c:v>
                </c:pt>
                <c:pt idx="28">
                  <c:v>94.8</c:v>
                </c:pt>
                <c:pt idx="29">
                  <c:v>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7-4CED-B1C1-1CF2899CA47F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76.099999999999994</c:v>
                </c:pt>
                <c:pt idx="6">
                  <c:v>80.599999999999994</c:v>
                </c:pt>
                <c:pt idx="7">
                  <c:v>79.5</c:v>
                </c:pt>
                <c:pt idx="8">
                  <c:v>82</c:v>
                </c:pt>
                <c:pt idx="9">
                  <c:v>82.4</c:v>
                </c:pt>
                <c:pt idx="10">
                  <c:v>79.5</c:v>
                </c:pt>
                <c:pt idx="11">
                  <c:v>79.7</c:v>
                </c:pt>
                <c:pt idx="12">
                  <c:v>81.099999999999994</c:v>
                </c:pt>
                <c:pt idx="13">
                  <c:v>77.2</c:v>
                </c:pt>
                <c:pt idx="14">
                  <c:v>73.599999999999994</c:v>
                </c:pt>
                <c:pt idx="15">
                  <c:v>92</c:v>
                </c:pt>
                <c:pt idx="16">
                  <c:v>93.8</c:v>
                </c:pt>
                <c:pt idx="17">
                  <c:v>94.1</c:v>
                </c:pt>
                <c:pt idx="18">
                  <c:v>95.3</c:v>
                </c:pt>
                <c:pt idx="19">
                  <c:v>94.9</c:v>
                </c:pt>
                <c:pt idx="20">
                  <c:v>90</c:v>
                </c:pt>
                <c:pt idx="21">
                  <c:v>92.5</c:v>
                </c:pt>
                <c:pt idx="22">
                  <c:v>92.1</c:v>
                </c:pt>
                <c:pt idx="23">
                  <c:v>93.5</c:v>
                </c:pt>
                <c:pt idx="24">
                  <c:v>94.1</c:v>
                </c:pt>
                <c:pt idx="25">
                  <c:v>66.2</c:v>
                </c:pt>
                <c:pt idx="26">
                  <c:v>63.8</c:v>
                </c:pt>
                <c:pt idx="27">
                  <c:v>61.6</c:v>
                </c:pt>
                <c:pt idx="28">
                  <c:v>59.3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7-4CED-B1C1-1CF2899CA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33.799999999999997</c:v>
                </c:pt>
                <c:pt idx="6">
                  <c:v>34.5</c:v>
                </c:pt>
                <c:pt idx="7">
                  <c:v>34.799999999999997</c:v>
                </c:pt>
                <c:pt idx="8">
                  <c:v>37.5</c:v>
                </c:pt>
                <c:pt idx="9">
                  <c:v>36.5</c:v>
                </c:pt>
                <c:pt idx="10">
                  <c:v>60.4</c:v>
                </c:pt>
                <c:pt idx="11">
                  <c:v>56.3</c:v>
                </c:pt>
                <c:pt idx="12">
                  <c:v>53.1</c:v>
                </c:pt>
                <c:pt idx="13">
                  <c:v>52.6</c:v>
                </c:pt>
                <c:pt idx="14">
                  <c:v>47.6</c:v>
                </c:pt>
                <c:pt idx="15">
                  <c:v>92.5</c:v>
                </c:pt>
                <c:pt idx="16">
                  <c:v>93.1</c:v>
                </c:pt>
                <c:pt idx="17">
                  <c:v>93.1</c:v>
                </c:pt>
                <c:pt idx="18">
                  <c:v>93.7</c:v>
                </c:pt>
                <c:pt idx="19">
                  <c:v>94.1</c:v>
                </c:pt>
                <c:pt idx="20">
                  <c:v>92.6</c:v>
                </c:pt>
                <c:pt idx="21">
                  <c:v>82.6</c:v>
                </c:pt>
                <c:pt idx="22">
                  <c:v>93.4</c:v>
                </c:pt>
                <c:pt idx="23">
                  <c:v>94.8</c:v>
                </c:pt>
                <c:pt idx="24">
                  <c:v>94.1</c:v>
                </c:pt>
                <c:pt idx="25">
                  <c:v>94</c:v>
                </c:pt>
                <c:pt idx="26">
                  <c:v>93.2</c:v>
                </c:pt>
                <c:pt idx="27">
                  <c:v>94</c:v>
                </c:pt>
                <c:pt idx="28">
                  <c:v>95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ABB-B397-1A3256DD5B45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48.6</c:v>
                </c:pt>
                <c:pt idx="7">
                  <c:v>47.8</c:v>
                </c:pt>
                <c:pt idx="8">
                  <c:v>48.7</c:v>
                </c:pt>
                <c:pt idx="9">
                  <c:v>47.4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8-4ABB-B397-1A3256DD5B45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52.8</c:v>
                </c:pt>
                <c:pt idx="7">
                  <c:v>50.9</c:v>
                </c:pt>
                <c:pt idx="8">
                  <c:v>52.5</c:v>
                </c:pt>
                <c:pt idx="9">
                  <c:v>50</c:v>
                </c:pt>
                <c:pt idx="10">
                  <c:v>89.7</c:v>
                </c:pt>
                <c:pt idx="11">
                  <c:v>90</c:v>
                </c:pt>
                <c:pt idx="12">
                  <c:v>88.7</c:v>
                </c:pt>
                <c:pt idx="13">
                  <c:v>86</c:v>
                </c:pt>
                <c:pt idx="14">
                  <c:v>80.7</c:v>
                </c:pt>
                <c:pt idx="15">
                  <c:v>91.6</c:v>
                </c:pt>
                <c:pt idx="16">
                  <c:v>91.5</c:v>
                </c:pt>
                <c:pt idx="17">
                  <c:v>91.5</c:v>
                </c:pt>
                <c:pt idx="18">
                  <c:v>94.6</c:v>
                </c:pt>
                <c:pt idx="19">
                  <c:v>92.8</c:v>
                </c:pt>
                <c:pt idx="20">
                  <c:v>93.4</c:v>
                </c:pt>
                <c:pt idx="21">
                  <c:v>93.2</c:v>
                </c:pt>
                <c:pt idx="22">
                  <c:v>93.3</c:v>
                </c:pt>
                <c:pt idx="23">
                  <c:v>93.9</c:v>
                </c:pt>
                <c:pt idx="24">
                  <c:v>94.7</c:v>
                </c:pt>
                <c:pt idx="25">
                  <c:v>93.3</c:v>
                </c:pt>
                <c:pt idx="26">
                  <c:v>93.8</c:v>
                </c:pt>
                <c:pt idx="27">
                  <c:v>92.9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8-4ABB-B397-1A3256DD5B45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48.4</c:v>
                </c:pt>
                <c:pt idx="13">
                  <c:v>50.4</c:v>
                </c:pt>
                <c:pt idx="14">
                  <c:v>48.7</c:v>
                </c:pt>
                <c:pt idx="15">
                  <c:v>56.3</c:v>
                </c:pt>
                <c:pt idx="16">
                  <c:v>57.8</c:v>
                </c:pt>
                <c:pt idx="17">
                  <c:v>56</c:v>
                </c:pt>
                <c:pt idx="18">
                  <c:v>57.2</c:v>
                </c:pt>
                <c:pt idx="19">
                  <c:v>55.2</c:v>
                </c:pt>
                <c:pt idx="20">
                  <c:v>84.9</c:v>
                </c:pt>
                <c:pt idx="21">
                  <c:v>88.2</c:v>
                </c:pt>
                <c:pt idx="22">
                  <c:v>87.3</c:v>
                </c:pt>
                <c:pt idx="23">
                  <c:v>86.2</c:v>
                </c:pt>
                <c:pt idx="24">
                  <c:v>80.900000000000006</c:v>
                </c:pt>
                <c:pt idx="25">
                  <c:v>83.2</c:v>
                </c:pt>
                <c:pt idx="26">
                  <c:v>82.6</c:v>
                </c:pt>
                <c:pt idx="27">
                  <c:v>80.2</c:v>
                </c:pt>
                <c:pt idx="28">
                  <c:v>76.599999999999994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8-4ABB-B397-1A3256DD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79.599999999999994</c:v>
                </c:pt>
                <c:pt idx="1">
                  <c:v>78.400000000000006</c:v>
                </c:pt>
                <c:pt idx="2">
                  <c:v>78.099999999999994</c:v>
                </c:pt>
                <c:pt idx="3">
                  <c:v>79.900000000000006</c:v>
                </c:pt>
                <c:pt idx="4">
                  <c:v>79.5</c:v>
                </c:pt>
                <c:pt idx="5">
                  <c:v>77.099999999999994</c:v>
                </c:pt>
                <c:pt idx="6">
                  <c:v>78.400000000000006</c:v>
                </c:pt>
                <c:pt idx="7">
                  <c:v>78.3</c:v>
                </c:pt>
                <c:pt idx="8">
                  <c:v>78.3</c:v>
                </c:pt>
                <c:pt idx="9">
                  <c:v>74.8</c:v>
                </c:pt>
                <c:pt idx="10">
                  <c:v>73.7</c:v>
                </c:pt>
                <c:pt idx="11">
                  <c:v>74.900000000000006</c:v>
                </c:pt>
                <c:pt idx="12">
                  <c:v>77.7</c:v>
                </c:pt>
                <c:pt idx="13">
                  <c:v>79.5</c:v>
                </c:pt>
                <c:pt idx="14">
                  <c:v>79</c:v>
                </c:pt>
                <c:pt idx="15">
                  <c:v>82.8</c:v>
                </c:pt>
                <c:pt idx="16">
                  <c:v>82.1</c:v>
                </c:pt>
                <c:pt idx="17">
                  <c:v>85.4</c:v>
                </c:pt>
                <c:pt idx="18">
                  <c:v>88.2</c:v>
                </c:pt>
                <c:pt idx="19">
                  <c:v>87.7</c:v>
                </c:pt>
                <c:pt idx="20">
                  <c:v>88.2</c:v>
                </c:pt>
                <c:pt idx="21">
                  <c:v>88.6</c:v>
                </c:pt>
                <c:pt idx="22">
                  <c:v>91.3</c:v>
                </c:pt>
                <c:pt idx="23">
                  <c:v>92.3</c:v>
                </c:pt>
                <c:pt idx="24">
                  <c:v>92.7</c:v>
                </c:pt>
                <c:pt idx="25">
                  <c:v>91.4</c:v>
                </c:pt>
                <c:pt idx="26">
                  <c:v>91.5</c:v>
                </c:pt>
                <c:pt idx="27">
                  <c:v>92.4</c:v>
                </c:pt>
                <c:pt idx="28">
                  <c:v>93.4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0-4B63-AD86-C67B1A8DB33E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0-4B63-AD86-C67B1A8DB33E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74.900000000000006</c:v>
                </c:pt>
                <c:pt idx="1">
                  <c:v>72.5</c:v>
                </c:pt>
                <c:pt idx="2">
                  <c:v>70.7</c:v>
                </c:pt>
                <c:pt idx="3">
                  <c:v>65</c:v>
                </c:pt>
                <c:pt idx="4">
                  <c:v>64.2</c:v>
                </c:pt>
                <c:pt idx="5">
                  <c:v>88.7</c:v>
                </c:pt>
                <c:pt idx="6">
                  <c:v>86.9</c:v>
                </c:pt>
                <c:pt idx="7">
                  <c:v>87.9</c:v>
                </c:pt>
                <c:pt idx="8">
                  <c:v>90.1</c:v>
                </c:pt>
                <c:pt idx="9">
                  <c:v>87.3</c:v>
                </c:pt>
                <c:pt idx="10">
                  <c:v>82.2</c:v>
                </c:pt>
                <c:pt idx="11">
                  <c:v>79.599999999999994</c:v>
                </c:pt>
                <c:pt idx="12">
                  <c:v>80</c:v>
                </c:pt>
                <c:pt idx="13">
                  <c:v>75.099999999999994</c:v>
                </c:pt>
                <c:pt idx="14">
                  <c:v>69.599999999999994</c:v>
                </c:pt>
                <c:pt idx="15">
                  <c:v>89.7</c:v>
                </c:pt>
                <c:pt idx="16">
                  <c:v>91</c:v>
                </c:pt>
                <c:pt idx="17">
                  <c:v>91.5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94.3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93.4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0-4B63-AD86-C67B1A8DB33E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58.9</c:v>
                </c:pt>
                <c:pt idx="6">
                  <c:v>58.2</c:v>
                </c:pt>
                <c:pt idx="7">
                  <c:v>58.5</c:v>
                </c:pt>
                <c:pt idx="8">
                  <c:v>59.7</c:v>
                </c:pt>
                <c:pt idx="9">
                  <c:v>58.7</c:v>
                </c:pt>
                <c:pt idx="10">
                  <c:v>91.4</c:v>
                </c:pt>
                <c:pt idx="11">
                  <c:v>92.6</c:v>
                </c:pt>
                <c:pt idx="12">
                  <c:v>91.5</c:v>
                </c:pt>
                <c:pt idx="13">
                  <c:v>90.8</c:v>
                </c:pt>
                <c:pt idx="14">
                  <c:v>85</c:v>
                </c:pt>
                <c:pt idx="15">
                  <c:v>81.900000000000006</c:v>
                </c:pt>
                <c:pt idx="16">
                  <c:v>84.9</c:v>
                </c:pt>
                <c:pt idx="17">
                  <c:v>84.7</c:v>
                </c:pt>
                <c:pt idx="18">
                  <c:v>85.7</c:v>
                </c:pt>
                <c:pt idx="19">
                  <c:v>84.8</c:v>
                </c:pt>
                <c:pt idx="20">
                  <c:v>92.9</c:v>
                </c:pt>
                <c:pt idx="21">
                  <c:v>93.2</c:v>
                </c:pt>
                <c:pt idx="22">
                  <c:v>92.7</c:v>
                </c:pt>
                <c:pt idx="23">
                  <c:v>92.9</c:v>
                </c:pt>
                <c:pt idx="24">
                  <c:v>90.4</c:v>
                </c:pt>
                <c:pt idx="25">
                  <c:v>82.5</c:v>
                </c:pt>
                <c:pt idx="26">
                  <c:v>81.8</c:v>
                </c:pt>
                <c:pt idx="27">
                  <c:v>81.2</c:v>
                </c:pt>
                <c:pt idx="28">
                  <c:v>75.400000000000006</c:v>
                </c:pt>
                <c:pt idx="29">
                  <c:v>67.599999999999994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0-4B63-AD86-C67B1A8D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83.4</c:v>
                </c:pt>
                <c:pt idx="1">
                  <c:v>83.3</c:v>
                </c:pt>
                <c:pt idx="2">
                  <c:v>87</c:v>
                </c:pt>
                <c:pt idx="3">
                  <c:v>87.5</c:v>
                </c:pt>
                <c:pt idx="4">
                  <c:v>86.2</c:v>
                </c:pt>
                <c:pt idx="5">
                  <c:v>49.1</c:v>
                </c:pt>
                <c:pt idx="6">
                  <c:v>43.5</c:v>
                </c:pt>
                <c:pt idx="7">
                  <c:v>42.9</c:v>
                </c:pt>
                <c:pt idx="8">
                  <c:v>38.200000000000003</c:v>
                </c:pt>
                <c:pt idx="9">
                  <c:v>36.700000000000003</c:v>
                </c:pt>
                <c:pt idx="10">
                  <c:v>64.2</c:v>
                </c:pt>
                <c:pt idx="11">
                  <c:v>57.7</c:v>
                </c:pt>
                <c:pt idx="12">
                  <c:v>57.2</c:v>
                </c:pt>
                <c:pt idx="13">
                  <c:v>53.1</c:v>
                </c:pt>
                <c:pt idx="14">
                  <c:v>53.1</c:v>
                </c:pt>
                <c:pt idx="15">
                  <c:v>61</c:v>
                </c:pt>
                <c:pt idx="16">
                  <c:v>54.6</c:v>
                </c:pt>
                <c:pt idx="17">
                  <c:v>48.3</c:v>
                </c:pt>
                <c:pt idx="18">
                  <c:v>40.6</c:v>
                </c:pt>
                <c:pt idx="19">
                  <c:v>34.9</c:v>
                </c:pt>
                <c:pt idx="20">
                  <c:v>64.5</c:v>
                </c:pt>
                <c:pt idx="21">
                  <c:v>59.4</c:v>
                </c:pt>
                <c:pt idx="22">
                  <c:v>50.8</c:v>
                </c:pt>
                <c:pt idx="23">
                  <c:v>43.7</c:v>
                </c:pt>
                <c:pt idx="24">
                  <c:v>39.9</c:v>
                </c:pt>
                <c:pt idx="25">
                  <c:v>66.3</c:v>
                </c:pt>
                <c:pt idx="26">
                  <c:v>59.7</c:v>
                </c:pt>
                <c:pt idx="27">
                  <c:v>51.5</c:v>
                </c:pt>
                <c:pt idx="28">
                  <c:v>42.2</c:v>
                </c:pt>
                <c:pt idx="29">
                  <c:v>37.130000000000003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1-4CFE-98F8-F9C9596E181A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69</c:v>
                </c:pt>
                <c:pt idx="6">
                  <c:v>62.5</c:v>
                </c:pt>
                <c:pt idx="7">
                  <c:v>60.4</c:v>
                </c:pt>
                <c:pt idx="8">
                  <c:v>54.3</c:v>
                </c:pt>
                <c:pt idx="9">
                  <c:v>50.8</c:v>
                </c:pt>
                <c:pt idx="10">
                  <c:v>66.5</c:v>
                </c:pt>
                <c:pt idx="11">
                  <c:v>60.8</c:v>
                </c:pt>
                <c:pt idx="12">
                  <c:v>54.8</c:v>
                </c:pt>
                <c:pt idx="13">
                  <c:v>47.4</c:v>
                </c:pt>
                <c:pt idx="14">
                  <c:v>45.1</c:v>
                </c:pt>
                <c:pt idx="15">
                  <c:v>69.099999999999994</c:v>
                </c:pt>
                <c:pt idx="16">
                  <c:v>61.7</c:v>
                </c:pt>
                <c:pt idx="17">
                  <c:v>55.7</c:v>
                </c:pt>
                <c:pt idx="18">
                  <c:v>44.9</c:v>
                </c:pt>
                <c:pt idx="19">
                  <c:v>37.799999999999997</c:v>
                </c:pt>
                <c:pt idx="20">
                  <c:v>66.8</c:v>
                </c:pt>
                <c:pt idx="21">
                  <c:v>62</c:v>
                </c:pt>
                <c:pt idx="22">
                  <c:v>53.9</c:v>
                </c:pt>
                <c:pt idx="23">
                  <c:v>45.7</c:v>
                </c:pt>
                <c:pt idx="24">
                  <c:v>39.4</c:v>
                </c:pt>
                <c:pt idx="25">
                  <c:v>66.599999999999994</c:v>
                </c:pt>
                <c:pt idx="26">
                  <c:v>57.6</c:v>
                </c:pt>
                <c:pt idx="27">
                  <c:v>53.3</c:v>
                </c:pt>
                <c:pt idx="28">
                  <c:v>44.5</c:v>
                </c:pt>
                <c:pt idx="29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1-4CFE-98F8-F9C9596E181A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74.7</c:v>
                </c:pt>
                <c:pt idx="1">
                  <c:v>73.400000000000006</c:v>
                </c:pt>
                <c:pt idx="2">
                  <c:v>72.400000000000006</c:v>
                </c:pt>
                <c:pt idx="3">
                  <c:v>72.599999999999994</c:v>
                </c:pt>
                <c:pt idx="4">
                  <c:v>67.599999999999994</c:v>
                </c:pt>
                <c:pt idx="5">
                  <c:v>27.5</c:v>
                </c:pt>
                <c:pt idx="6">
                  <c:v>23.2</c:v>
                </c:pt>
                <c:pt idx="7">
                  <c:v>20</c:v>
                </c:pt>
                <c:pt idx="8">
                  <c:v>15</c:v>
                </c:pt>
                <c:pt idx="9">
                  <c:v>8.9</c:v>
                </c:pt>
                <c:pt idx="10">
                  <c:v>31.5</c:v>
                </c:pt>
                <c:pt idx="11">
                  <c:v>30.7</c:v>
                </c:pt>
                <c:pt idx="12">
                  <c:v>26.3</c:v>
                </c:pt>
                <c:pt idx="13">
                  <c:v>21.6</c:v>
                </c:pt>
                <c:pt idx="14">
                  <c:v>12.3</c:v>
                </c:pt>
                <c:pt idx="15">
                  <c:v>37.5</c:v>
                </c:pt>
                <c:pt idx="16">
                  <c:v>38.799999999999997</c:v>
                </c:pt>
                <c:pt idx="17">
                  <c:v>35.4</c:v>
                </c:pt>
                <c:pt idx="18">
                  <c:v>29.3</c:v>
                </c:pt>
                <c:pt idx="19">
                  <c:v>21.7</c:v>
                </c:pt>
                <c:pt idx="20">
                  <c:v>44.7</c:v>
                </c:pt>
                <c:pt idx="21">
                  <c:v>42.1</c:v>
                </c:pt>
                <c:pt idx="22">
                  <c:v>37.6</c:v>
                </c:pt>
                <c:pt idx="23">
                  <c:v>29.6</c:v>
                </c:pt>
                <c:pt idx="24">
                  <c:v>22.9</c:v>
                </c:pt>
                <c:pt idx="25">
                  <c:v>44.6</c:v>
                </c:pt>
                <c:pt idx="26">
                  <c:v>43.2</c:v>
                </c:pt>
                <c:pt idx="27">
                  <c:v>44.1</c:v>
                </c:pt>
                <c:pt idx="28">
                  <c:v>40</c:v>
                </c:pt>
                <c:pt idx="29">
                  <c:v>38.200000000000003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1-4CFE-98F8-F9C9596E181A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</c:v>
                </c:pt>
                <c:pt idx="6">
                  <c:v>3.3</c:v>
                </c:pt>
                <c:pt idx="7">
                  <c:v>1.9</c:v>
                </c:pt>
                <c:pt idx="8">
                  <c:v>1.4</c:v>
                </c:pt>
                <c:pt idx="9">
                  <c:v>0.9</c:v>
                </c:pt>
                <c:pt idx="10">
                  <c:v>11.8</c:v>
                </c:pt>
                <c:pt idx="11">
                  <c:v>10</c:v>
                </c:pt>
                <c:pt idx="12">
                  <c:v>7.6</c:v>
                </c:pt>
                <c:pt idx="13">
                  <c:v>4</c:v>
                </c:pt>
                <c:pt idx="14">
                  <c:v>2.2000000000000002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1-4CFE-98F8-F9C9596E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6</c:v>
                </c:pt>
                <c:pt idx="1">
                  <c:v>8.1999999999999993</c:v>
                </c:pt>
                <c:pt idx="2">
                  <c:v>12.5</c:v>
                </c:pt>
                <c:pt idx="3">
                  <c:v>5.93</c:v>
                </c:pt>
                <c:pt idx="4">
                  <c:v>5.8</c:v>
                </c:pt>
                <c:pt idx="5">
                  <c:v>1.3</c:v>
                </c:pt>
                <c:pt idx="6">
                  <c:v>1.9</c:v>
                </c:pt>
                <c:pt idx="7">
                  <c:v>1.31</c:v>
                </c:pt>
                <c:pt idx="8">
                  <c:v>1.9</c:v>
                </c:pt>
                <c:pt idx="9">
                  <c:v>1</c:v>
                </c:pt>
                <c:pt idx="10">
                  <c:v>1.5</c:v>
                </c:pt>
                <c:pt idx="11">
                  <c:v>1.3</c:v>
                </c:pt>
                <c:pt idx="12">
                  <c:v>1.5</c:v>
                </c:pt>
                <c:pt idx="13">
                  <c:v>1.7</c:v>
                </c:pt>
                <c:pt idx="14">
                  <c:v>1.1000000000000001</c:v>
                </c:pt>
                <c:pt idx="15">
                  <c:v>0.5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3-4173-9EEC-9443D9E48C0E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8.6</c:v>
                </c:pt>
                <c:pt idx="7">
                  <c:v>7.6</c:v>
                </c:pt>
                <c:pt idx="8">
                  <c:v>11</c:v>
                </c:pt>
                <c:pt idx="9">
                  <c:v>12.4</c:v>
                </c:pt>
                <c:pt idx="10">
                  <c:v>4.8</c:v>
                </c:pt>
                <c:pt idx="11">
                  <c:v>5.2</c:v>
                </c:pt>
                <c:pt idx="12">
                  <c:v>6.5</c:v>
                </c:pt>
                <c:pt idx="13">
                  <c:v>6.5</c:v>
                </c:pt>
                <c:pt idx="14">
                  <c:v>11.6</c:v>
                </c:pt>
                <c:pt idx="15">
                  <c:v>1.2</c:v>
                </c:pt>
                <c:pt idx="16">
                  <c:v>0.6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3-4173-9EEC-9443D9E48C0E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2.4</c:v>
                </c:pt>
                <c:pt idx="1">
                  <c:v>1.2</c:v>
                </c:pt>
                <c:pt idx="2">
                  <c:v>2.2000000000000002</c:v>
                </c:pt>
                <c:pt idx="3">
                  <c:v>1.4</c:v>
                </c:pt>
                <c:pt idx="4">
                  <c:v>2.1</c:v>
                </c:pt>
                <c:pt idx="5">
                  <c:v>0.2</c:v>
                </c:pt>
                <c:pt idx="6">
                  <c:v>0.7</c:v>
                </c:pt>
                <c:pt idx="7">
                  <c:v>0.8</c:v>
                </c:pt>
                <c:pt idx="8">
                  <c:v>0.3</c:v>
                </c:pt>
                <c:pt idx="9">
                  <c:v>1.5</c:v>
                </c:pt>
                <c:pt idx="10">
                  <c:v>2.7</c:v>
                </c:pt>
                <c:pt idx="11">
                  <c:v>1.3</c:v>
                </c:pt>
                <c:pt idx="12">
                  <c:v>3.3</c:v>
                </c:pt>
                <c:pt idx="13">
                  <c:v>1.2</c:v>
                </c:pt>
                <c:pt idx="14">
                  <c:v>2.7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3-4173-9EEC-9443D9E48C0E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3-4173-9EEC-9443D9E4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Accuracy'!$AC$14:$AC$43</c:f>
              <c:numCache>
                <c:formatCode>General</c:formatCode>
                <c:ptCount val="30"/>
                <c:pt idx="0">
                  <c:v>48.699999999999996</c:v>
                </c:pt>
                <c:pt idx="1">
                  <c:v>48.728571428571421</c:v>
                </c:pt>
                <c:pt idx="2">
                  <c:v>50.528571428571425</c:v>
                </c:pt>
                <c:pt idx="3">
                  <c:v>50.290000000000006</c:v>
                </c:pt>
                <c:pt idx="4">
                  <c:v>49.31428571428571</c:v>
                </c:pt>
                <c:pt idx="5">
                  <c:v>47.75714285714286</c:v>
                </c:pt>
                <c:pt idx="6">
                  <c:v>47.271428571428565</c:v>
                </c:pt>
                <c:pt idx="7">
                  <c:v>47.529999999999994</c:v>
                </c:pt>
                <c:pt idx="8">
                  <c:v>47.214285714285708</c:v>
                </c:pt>
                <c:pt idx="9">
                  <c:v>45.18571428571429</c:v>
                </c:pt>
                <c:pt idx="10">
                  <c:v>52.385714285714286</c:v>
                </c:pt>
                <c:pt idx="11">
                  <c:v>51.171428571428578</c:v>
                </c:pt>
                <c:pt idx="12">
                  <c:v>51.942857142857136</c:v>
                </c:pt>
                <c:pt idx="13">
                  <c:v>52.057142857142864</c:v>
                </c:pt>
                <c:pt idx="14">
                  <c:v>51.214285714285715</c:v>
                </c:pt>
                <c:pt idx="15">
                  <c:v>59.542857142857144</c:v>
                </c:pt>
                <c:pt idx="16">
                  <c:v>58.871428571428567</c:v>
                </c:pt>
                <c:pt idx="17">
                  <c:v>59.042857142857137</c:v>
                </c:pt>
                <c:pt idx="18">
                  <c:v>58.68571428571429</c:v>
                </c:pt>
                <c:pt idx="19">
                  <c:v>57.628571428571419</c:v>
                </c:pt>
                <c:pt idx="20">
                  <c:v>71.466666666666669</c:v>
                </c:pt>
                <c:pt idx="21">
                  <c:v>69.11666666666666</c:v>
                </c:pt>
                <c:pt idx="22">
                  <c:v>70.533333333333346</c:v>
                </c:pt>
                <c:pt idx="23">
                  <c:v>70.033333333333331</c:v>
                </c:pt>
                <c:pt idx="24">
                  <c:v>69.183333333333323</c:v>
                </c:pt>
                <c:pt idx="25">
                  <c:v>73.316666666666677</c:v>
                </c:pt>
                <c:pt idx="26">
                  <c:v>72.083333333333329</c:v>
                </c:pt>
                <c:pt idx="27">
                  <c:v>71.166666666666671</c:v>
                </c:pt>
                <c:pt idx="28">
                  <c:v>70.216666666666669</c:v>
                </c:pt>
                <c:pt idx="29">
                  <c:v>68.905000000000001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C-4013-9872-BA97E2F9FAB3}"/>
            </c:ext>
          </c:extLst>
        </c:ser>
        <c:ser>
          <c:idx val="1"/>
          <c:order val="1"/>
          <c:tx>
            <c:strRef>
              <c:f>'Pattern_Matching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Accuracy'!$AD$14:$AD$43</c:f>
              <c:numCache>
                <c:formatCode>General</c:formatCode>
                <c:ptCount val="30"/>
                <c:pt idx="0">
                  <c:v>57.671428571428578</c:v>
                </c:pt>
                <c:pt idx="1">
                  <c:v>56.228571428571421</c:v>
                </c:pt>
                <c:pt idx="2">
                  <c:v>54</c:v>
                </c:pt>
                <c:pt idx="3">
                  <c:v>51.914285714285711</c:v>
                </c:pt>
                <c:pt idx="4">
                  <c:v>46.657142857142851</c:v>
                </c:pt>
                <c:pt idx="5">
                  <c:v>62.257142857142853</c:v>
                </c:pt>
                <c:pt idx="6">
                  <c:v>59.814285714285724</c:v>
                </c:pt>
                <c:pt idx="7">
                  <c:v>59.328571428571429</c:v>
                </c:pt>
                <c:pt idx="8">
                  <c:v>58.328571428571429</c:v>
                </c:pt>
                <c:pt idx="9">
                  <c:v>56.1</c:v>
                </c:pt>
                <c:pt idx="10">
                  <c:v>73.085714285714275</c:v>
                </c:pt>
                <c:pt idx="11">
                  <c:v>72.814285714285717</c:v>
                </c:pt>
                <c:pt idx="12">
                  <c:v>72.51428571428572</c:v>
                </c:pt>
                <c:pt idx="13">
                  <c:v>71.271428571428572</c:v>
                </c:pt>
                <c:pt idx="14">
                  <c:v>71.485714285714295</c:v>
                </c:pt>
                <c:pt idx="15">
                  <c:v>72.357142857142861</c:v>
                </c:pt>
                <c:pt idx="16">
                  <c:v>71.628571428571433</c:v>
                </c:pt>
                <c:pt idx="17">
                  <c:v>71.414285714285725</c:v>
                </c:pt>
                <c:pt idx="18">
                  <c:v>69.742857142857147</c:v>
                </c:pt>
                <c:pt idx="19">
                  <c:v>68.828571428571422</c:v>
                </c:pt>
                <c:pt idx="20">
                  <c:v>87.883333333333326</c:v>
                </c:pt>
                <c:pt idx="21">
                  <c:v>87.483333333333334</c:v>
                </c:pt>
                <c:pt idx="22">
                  <c:v>86.666666666666643</c:v>
                </c:pt>
                <c:pt idx="23">
                  <c:v>85.533333333333346</c:v>
                </c:pt>
                <c:pt idx="24">
                  <c:v>84.433333333333323</c:v>
                </c:pt>
                <c:pt idx="25">
                  <c:v>88.433333333333337</c:v>
                </c:pt>
                <c:pt idx="26">
                  <c:v>87.083333333333329</c:v>
                </c:pt>
                <c:pt idx="27">
                  <c:v>86.516666666666666</c:v>
                </c:pt>
                <c:pt idx="28">
                  <c:v>85.983333333333348</c:v>
                </c:pt>
                <c:pt idx="29">
                  <c:v>83.350000000000009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C-4013-9872-BA97E2F9FAB3}"/>
            </c:ext>
          </c:extLst>
        </c:ser>
        <c:ser>
          <c:idx val="2"/>
          <c:order val="2"/>
          <c:tx>
            <c:strRef>
              <c:f>'Pattern_Matching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Accuracy'!$AE$14:$AE$43</c:f>
              <c:numCache>
                <c:formatCode>General</c:formatCode>
                <c:ptCount val="30"/>
                <c:pt idx="0">
                  <c:v>52.357142857142847</c:v>
                </c:pt>
                <c:pt idx="1">
                  <c:v>50.9</c:v>
                </c:pt>
                <c:pt idx="2">
                  <c:v>50.114285714285714</c:v>
                </c:pt>
                <c:pt idx="3">
                  <c:v>48</c:v>
                </c:pt>
                <c:pt idx="4">
                  <c:v>45.48571428571428</c:v>
                </c:pt>
                <c:pt idx="5">
                  <c:v>59.028571428571425</c:v>
                </c:pt>
                <c:pt idx="6">
                  <c:v>57.971428571428568</c:v>
                </c:pt>
                <c:pt idx="7">
                  <c:v>57.228571428571421</c:v>
                </c:pt>
                <c:pt idx="8">
                  <c:v>57.228571428571421</c:v>
                </c:pt>
                <c:pt idx="9">
                  <c:v>54.357142857142854</c:v>
                </c:pt>
                <c:pt idx="10">
                  <c:v>64.928571428571431</c:v>
                </c:pt>
                <c:pt idx="11">
                  <c:v>63.885714285714293</c:v>
                </c:pt>
                <c:pt idx="12">
                  <c:v>63.085714285714289</c:v>
                </c:pt>
                <c:pt idx="13">
                  <c:v>60.1</c:v>
                </c:pt>
                <c:pt idx="14">
                  <c:v>54.98571428571428</c:v>
                </c:pt>
                <c:pt idx="15">
                  <c:v>69.571428571428569</c:v>
                </c:pt>
                <c:pt idx="16">
                  <c:v>70.171428571428564</c:v>
                </c:pt>
                <c:pt idx="17">
                  <c:v>81.75</c:v>
                </c:pt>
                <c:pt idx="18">
                  <c:v>81.733333333333334</c:v>
                </c:pt>
                <c:pt idx="19">
                  <c:v>78.733333333333334</c:v>
                </c:pt>
                <c:pt idx="20">
                  <c:v>85.11666666666666</c:v>
                </c:pt>
                <c:pt idx="21">
                  <c:v>85.116666666666674</c:v>
                </c:pt>
                <c:pt idx="22">
                  <c:v>84.166666666666671</c:v>
                </c:pt>
                <c:pt idx="23">
                  <c:v>83.8</c:v>
                </c:pt>
                <c:pt idx="24">
                  <c:v>82.733333333333334</c:v>
                </c:pt>
                <c:pt idx="25">
                  <c:v>85.2</c:v>
                </c:pt>
                <c:pt idx="26">
                  <c:v>85.2</c:v>
                </c:pt>
                <c:pt idx="27">
                  <c:v>84.783333333333346</c:v>
                </c:pt>
                <c:pt idx="28">
                  <c:v>85.649999999999991</c:v>
                </c:pt>
                <c:pt idx="29">
                  <c:v>84.05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C-4013-9872-BA97E2F9FAB3}"/>
            </c:ext>
          </c:extLst>
        </c:ser>
        <c:ser>
          <c:idx val="3"/>
          <c:order val="3"/>
          <c:tx>
            <c:strRef>
              <c:f>'Pattern_Matching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Accuracy'!$AF$14:$AF$43</c:f>
              <c:numCache>
                <c:formatCode>General</c:formatCode>
                <c:ptCount val="30"/>
                <c:pt idx="0">
                  <c:v>8.3166666666666664</c:v>
                </c:pt>
                <c:pt idx="1">
                  <c:v>8.2666666666666675</c:v>
                </c:pt>
                <c:pt idx="2">
                  <c:v>8.0333333333333332</c:v>
                </c:pt>
                <c:pt idx="3">
                  <c:v>8.3833333333333329</c:v>
                </c:pt>
                <c:pt idx="4">
                  <c:v>8.1</c:v>
                </c:pt>
                <c:pt idx="5">
                  <c:v>49.483333333333341</c:v>
                </c:pt>
                <c:pt idx="6">
                  <c:v>49.949999999999996</c:v>
                </c:pt>
                <c:pt idx="7">
                  <c:v>49.15</c:v>
                </c:pt>
                <c:pt idx="8">
                  <c:v>50.566666666666663</c:v>
                </c:pt>
                <c:pt idx="9">
                  <c:v>49.68333333333333</c:v>
                </c:pt>
                <c:pt idx="10">
                  <c:v>62.31666666666667</c:v>
                </c:pt>
                <c:pt idx="11">
                  <c:v>62.35</c:v>
                </c:pt>
                <c:pt idx="12">
                  <c:v>61.433333333333337</c:v>
                </c:pt>
                <c:pt idx="13">
                  <c:v>60.65</c:v>
                </c:pt>
                <c:pt idx="14">
                  <c:v>57.099999999999994</c:v>
                </c:pt>
                <c:pt idx="15">
                  <c:v>70.125</c:v>
                </c:pt>
                <c:pt idx="16">
                  <c:v>71.7</c:v>
                </c:pt>
                <c:pt idx="17">
                  <c:v>70.75</c:v>
                </c:pt>
                <c:pt idx="18">
                  <c:v>72.099999999999994</c:v>
                </c:pt>
                <c:pt idx="19">
                  <c:v>70.775000000000006</c:v>
                </c:pt>
                <c:pt idx="20">
                  <c:v>88.324999999999989</c:v>
                </c:pt>
                <c:pt idx="21">
                  <c:v>90.7</c:v>
                </c:pt>
                <c:pt idx="22">
                  <c:v>89.8</c:v>
                </c:pt>
                <c:pt idx="23">
                  <c:v>90.05</c:v>
                </c:pt>
                <c:pt idx="24">
                  <c:v>87.049999999999983</c:v>
                </c:pt>
                <c:pt idx="25">
                  <c:v>78.174999999999997</c:v>
                </c:pt>
                <c:pt idx="26">
                  <c:v>77.099999999999994</c:v>
                </c:pt>
                <c:pt idx="27">
                  <c:v>75.349999999999994</c:v>
                </c:pt>
                <c:pt idx="28">
                  <c:v>71.474999999999994</c:v>
                </c:pt>
                <c:pt idx="29">
                  <c:v>65.25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3C-4013-9872-BA97E2F9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Accuracy'!$AC$59:$AC$88</c:f>
              <c:numCache>
                <c:formatCode>General</c:formatCode>
                <c:ptCount val="30"/>
                <c:pt idx="0">
                  <c:v>51.5</c:v>
                </c:pt>
                <c:pt idx="1">
                  <c:v>51.56</c:v>
                </c:pt>
                <c:pt idx="2">
                  <c:v>53.339999999999996</c:v>
                </c:pt>
                <c:pt idx="3">
                  <c:v>52.906000000000006</c:v>
                </c:pt>
                <c:pt idx="4">
                  <c:v>51.8</c:v>
                </c:pt>
                <c:pt idx="5">
                  <c:v>50.28</c:v>
                </c:pt>
                <c:pt idx="6">
                  <c:v>50.58</c:v>
                </c:pt>
                <c:pt idx="7">
                  <c:v>51.001999999999995</c:v>
                </c:pt>
                <c:pt idx="8">
                  <c:v>50.959999999999994</c:v>
                </c:pt>
                <c:pt idx="9">
                  <c:v>48.620000000000005</c:v>
                </c:pt>
                <c:pt idx="10">
                  <c:v>48.419999999999995</c:v>
                </c:pt>
                <c:pt idx="11">
                  <c:v>48.84</c:v>
                </c:pt>
                <c:pt idx="12">
                  <c:v>50.660000000000004</c:v>
                </c:pt>
                <c:pt idx="13">
                  <c:v>51.739999999999995</c:v>
                </c:pt>
                <c:pt idx="14">
                  <c:v>51.56</c:v>
                </c:pt>
                <c:pt idx="15">
                  <c:v>52.660000000000004</c:v>
                </c:pt>
                <c:pt idx="16">
                  <c:v>52.879999999999995</c:v>
                </c:pt>
                <c:pt idx="17">
                  <c:v>54.38000000000001</c:v>
                </c:pt>
                <c:pt idx="18">
                  <c:v>55.3</c:v>
                </c:pt>
                <c:pt idx="19">
                  <c:v>54.879999999999995</c:v>
                </c:pt>
                <c:pt idx="20">
                  <c:v>54.339999999999996</c:v>
                </c:pt>
                <c:pt idx="21">
                  <c:v>54.54</c:v>
                </c:pt>
                <c:pt idx="22">
                  <c:v>55.8</c:v>
                </c:pt>
                <c:pt idx="23">
                  <c:v>56.339999999999996</c:v>
                </c:pt>
                <c:pt idx="24">
                  <c:v>56.220000000000006</c:v>
                </c:pt>
                <c:pt idx="25">
                  <c:v>55.92</c:v>
                </c:pt>
                <c:pt idx="26">
                  <c:v>55.92</c:v>
                </c:pt>
                <c:pt idx="27">
                  <c:v>56.3</c:v>
                </c:pt>
                <c:pt idx="28">
                  <c:v>56.820000000000007</c:v>
                </c:pt>
                <c:pt idx="29">
                  <c:v>56.54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8-439D-AA9C-4A39FA4A7DBE}"/>
            </c:ext>
          </c:extLst>
        </c:ser>
        <c:ser>
          <c:idx val="1"/>
          <c:order val="1"/>
          <c:tx>
            <c:strRef>
              <c:f>'Pattern_Matching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Accuracy'!$AD$59:$AD$88</c:f>
              <c:numCache>
                <c:formatCode>General</c:formatCode>
                <c:ptCount val="30"/>
                <c:pt idx="0">
                  <c:v>62.92</c:v>
                </c:pt>
                <c:pt idx="1">
                  <c:v>61.58</c:v>
                </c:pt>
                <c:pt idx="2">
                  <c:v>59.120000000000005</c:v>
                </c:pt>
                <c:pt idx="3">
                  <c:v>57.279999999999994</c:v>
                </c:pt>
                <c:pt idx="4">
                  <c:v>51.48</c:v>
                </c:pt>
                <c:pt idx="5">
                  <c:v>63.58</c:v>
                </c:pt>
                <c:pt idx="6">
                  <c:v>61.52</c:v>
                </c:pt>
                <c:pt idx="7">
                  <c:v>61.42</c:v>
                </c:pt>
                <c:pt idx="8">
                  <c:v>61.059999999999988</c:v>
                </c:pt>
                <c:pt idx="9">
                  <c:v>58.9</c:v>
                </c:pt>
                <c:pt idx="10">
                  <c:v>70.580000000000013</c:v>
                </c:pt>
                <c:pt idx="11">
                  <c:v>71.260000000000005</c:v>
                </c:pt>
                <c:pt idx="12">
                  <c:v>71.940000000000012</c:v>
                </c:pt>
                <c:pt idx="13">
                  <c:v>71.679999999999993</c:v>
                </c:pt>
                <c:pt idx="14">
                  <c:v>72.66</c:v>
                </c:pt>
                <c:pt idx="15">
                  <c:v>69.02</c:v>
                </c:pt>
                <c:pt idx="16">
                  <c:v>69.42</c:v>
                </c:pt>
                <c:pt idx="17">
                  <c:v>70.180000000000007</c:v>
                </c:pt>
                <c:pt idx="18">
                  <c:v>69.78</c:v>
                </c:pt>
                <c:pt idx="19">
                  <c:v>69.960000000000008</c:v>
                </c:pt>
                <c:pt idx="20">
                  <c:v>73.400000000000006</c:v>
                </c:pt>
                <c:pt idx="21">
                  <c:v>73.94</c:v>
                </c:pt>
                <c:pt idx="22">
                  <c:v>74.439999999999984</c:v>
                </c:pt>
                <c:pt idx="23">
                  <c:v>74.559999999999988</c:v>
                </c:pt>
                <c:pt idx="24">
                  <c:v>74.5</c:v>
                </c:pt>
                <c:pt idx="25">
                  <c:v>73.92</c:v>
                </c:pt>
                <c:pt idx="26">
                  <c:v>74.239999999999995</c:v>
                </c:pt>
                <c:pt idx="27">
                  <c:v>74.36</c:v>
                </c:pt>
                <c:pt idx="28">
                  <c:v>75.2</c:v>
                </c:pt>
                <c:pt idx="29">
                  <c:v>74.34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08-439D-AA9C-4A39FA4A7DBE}"/>
            </c:ext>
          </c:extLst>
        </c:ser>
        <c:ser>
          <c:idx val="2"/>
          <c:order val="2"/>
          <c:tx>
            <c:strRef>
              <c:f>'Pattern_Matching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Accuracy'!$AE$59:$AE$88</c:f>
              <c:numCache>
                <c:formatCode>General</c:formatCode>
                <c:ptCount val="30"/>
                <c:pt idx="0">
                  <c:v>58.359999999999992</c:v>
                </c:pt>
                <c:pt idx="1">
                  <c:v>56.58</c:v>
                </c:pt>
                <c:pt idx="2">
                  <c:v>55.679999999999993</c:v>
                </c:pt>
                <c:pt idx="3">
                  <c:v>52.679999999999993</c:v>
                </c:pt>
                <c:pt idx="4">
                  <c:v>50.16</c:v>
                </c:pt>
                <c:pt idx="5">
                  <c:v>66.64</c:v>
                </c:pt>
                <c:pt idx="6">
                  <c:v>65.960000000000008</c:v>
                </c:pt>
                <c:pt idx="7">
                  <c:v>65.94</c:v>
                </c:pt>
                <c:pt idx="8">
                  <c:v>66.61999999999999</c:v>
                </c:pt>
                <c:pt idx="9">
                  <c:v>64.320000000000007</c:v>
                </c:pt>
                <c:pt idx="10">
                  <c:v>66.66</c:v>
                </c:pt>
                <c:pt idx="11">
                  <c:v>65.300000000000011</c:v>
                </c:pt>
                <c:pt idx="12">
                  <c:v>65.319999999999993</c:v>
                </c:pt>
                <c:pt idx="13">
                  <c:v>62.61999999999999</c:v>
                </c:pt>
                <c:pt idx="14">
                  <c:v>58.379999999999995</c:v>
                </c:pt>
                <c:pt idx="15">
                  <c:v>71.58</c:v>
                </c:pt>
                <c:pt idx="16">
                  <c:v>72.179999999999993</c:v>
                </c:pt>
                <c:pt idx="17">
                  <c:v>72.72</c:v>
                </c:pt>
                <c:pt idx="18">
                  <c:v>73.3</c:v>
                </c:pt>
                <c:pt idx="19">
                  <c:v>71.58</c:v>
                </c:pt>
                <c:pt idx="20">
                  <c:v>74.52000000000001</c:v>
                </c:pt>
                <c:pt idx="21">
                  <c:v>75.080000000000013</c:v>
                </c:pt>
                <c:pt idx="22">
                  <c:v>74.820000000000007</c:v>
                </c:pt>
                <c:pt idx="23">
                  <c:v>75.86</c:v>
                </c:pt>
                <c:pt idx="24">
                  <c:v>75.760000000000005</c:v>
                </c:pt>
                <c:pt idx="25">
                  <c:v>74.66</c:v>
                </c:pt>
                <c:pt idx="26">
                  <c:v>74.84</c:v>
                </c:pt>
                <c:pt idx="27">
                  <c:v>74.34</c:v>
                </c:pt>
                <c:pt idx="28">
                  <c:v>75.900000000000006</c:v>
                </c:pt>
                <c:pt idx="29">
                  <c:v>74.599999999999994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08-439D-AA9C-4A39FA4A7DBE}"/>
            </c:ext>
          </c:extLst>
        </c:ser>
        <c:ser>
          <c:idx val="3"/>
          <c:order val="3"/>
          <c:tx>
            <c:strRef>
              <c:f>'Pattern_Matching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Accuracy'!$AF$59:$AF$88</c:f>
              <c:numCache>
                <c:formatCode>General</c:formatCode>
                <c:ptCount val="30"/>
                <c:pt idx="0">
                  <c:v>9.98</c:v>
                </c:pt>
                <c:pt idx="1">
                  <c:v>9.92</c:v>
                </c:pt>
                <c:pt idx="2">
                  <c:v>9.64</c:v>
                </c:pt>
                <c:pt idx="3">
                  <c:v>10.059999999999999</c:v>
                </c:pt>
                <c:pt idx="4">
                  <c:v>9.7200000000000006</c:v>
                </c:pt>
                <c:pt idx="5">
                  <c:v>48.78</c:v>
                </c:pt>
                <c:pt idx="6">
                  <c:v>49.36</c:v>
                </c:pt>
                <c:pt idx="7">
                  <c:v>48.96</c:v>
                </c:pt>
                <c:pt idx="8">
                  <c:v>50.339999999999996</c:v>
                </c:pt>
                <c:pt idx="9">
                  <c:v>49.720000000000006</c:v>
                </c:pt>
                <c:pt idx="10">
                  <c:v>62.42</c:v>
                </c:pt>
                <c:pt idx="11">
                  <c:v>62.879999999999995</c:v>
                </c:pt>
                <c:pt idx="12">
                  <c:v>62.52</c:v>
                </c:pt>
                <c:pt idx="13">
                  <c:v>61.9</c:v>
                </c:pt>
                <c:pt idx="14">
                  <c:v>58.339999999999996</c:v>
                </c:pt>
                <c:pt idx="15">
                  <c:v>61.220000000000006</c:v>
                </c:pt>
                <c:pt idx="16">
                  <c:v>62.779999999999994</c:v>
                </c:pt>
                <c:pt idx="17">
                  <c:v>62.339999999999996</c:v>
                </c:pt>
                <c:pt idx="18">
                  <c:v>63.379999999999995</c:v>
                </c:pt>
                <c:pt idx="19">
                  <c:v>62.54</c:v>
                </c:pt>
                <c:pt idx="20">
                  <c:v>72.259999999999991</c:v>
                </c:pt>
                <c:pt idx="21">
                  <c:v>73.56</c:v>
                </c:pt>
                <c:pt idx="22">
                  <c:v>72.919999999999987</c:v>
                </c:pt>
                <c:pt idx="23">
                  <c:v>73.38</c:v>
                </c:pt>
                <c:pt idx="24">
                  <c:v>71.539999999999992</c:v>
                </c:pt>
                <c:pt idx="25">
                  <c:v>62.4</c:v>
                </c:pt>
                <c:pt idx="26">
                  <c:v>61.52</c:v>
                </c:pt>
                <c:pt idx="27">
                  <c:v>60.48</c:v>
                </c:pt>
                <c:pt idx="28">
                  <c:v>56.940000000000012</c:v>
                </c:pt>
                <c:pt idx="29">
                  <c:v>51.92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08-439D-AA9C-4A39FA4A7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5779267115607031"/>
          <c:h val="5.5850803920194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</c:v>
                </c:pt>
                <c:pt idx="6">
                  <c:v>2.2000000000000002</c:v>
                </c:pt>
                <c:pt idx="7">
                  <c:v>2.1</c:v>
                </c:pt>
                <c:pt idx="8">
                  <c:v>1.1000000000000001</c:v>
                </c:pt>
                <c:pt idx="9">
                  <c:v>0.7</c:v>
                </c:pt>
                <c:pt idx="10">
                  <c:v>31.2</c:v>
                </c:pt>
                <c:pt idx="11">
                  <c:v>43.6</c:v>
                </c:pt>
                <c:pt idx="12">
                  <c:v>38.4</c:v>
                </c:pt>
                <c:pt idx="13">
                  <c:v>36.799999999999997</c:v>
                </c:pt>
                <c:pt idx="14">
                  <c:v>32.200000000000003</c:v>
                </c:pt>
                <c:pt idx="15">
                  <c:v>35.200000000000003</c:v>
                </c:pt>
                <c:pt idx="16">
                  <c:v>45.2</c:v>
                </c:pt>
                <c:pt idx="17">
                  <c:v>47.5</c:v>
                </c:pt>
                <c:pt idx="18">
                  <c:v>45.54</c:v>
                </c:pt>
                <c:pt idx="19">
                  <c:v>38.6</c:v>
                </c:pt>
                <c:pt idx="20">
                  <c:v>33</c:v>
                </c:pt>
                <c:pt idx="21">
                  <c:v>47.9</c:v>
                </c:pt>
                <c:pt idx="22">
                  <c:v>47.9</c:v>
                </c:pt>
                <c:pt idx="23">
                  <c:v>45.9</c:v>
                </c:pt>
                <c:pt idx="24">
                  <c:v>40</c:v>
                </c:pt>
                <c:pt idx="25">
                  <c:v>35.6</c:v>
                </c:pt>
                <c:pt idx="26">
                  <c:v>46.64</c:v>
                </c:pt>
                <c:pt idx="27">
                  <c:v>45.67</c:v>
                </c:pt>
                <c:pt idx="28">
                  <c:v>44.4</c:v>
                </c:pt>
                <c:pt idx="29">
                  <c:v>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5-43DE-8C20-C7D00598B352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</c:v>
                </c:pt>
                <c:pt idx="11">
                  <c:v>3.3</c:v>
                </c:pt>
                <c:pt idx="12">
                  <c:v>3.9</c:v>
                </c:pt>
                <c:pt idx="13">
                  <c:v>3.9</c:v>
                </c:pt>
                <c:pt idx="14">
                  <c:v>5.9</c:v>
                </c:pt>
                <c:pt idx="15">
                  <c:v>50</c:v>
                </c:pt>
                <c:pt idx="16">
                  <c:v>51.5</c:v>
                </c:pt>
                <c:pt idx="17">
                  <c:v>47.4</c:v>
                </c:pt>
                <c:pt idx="18">
                  <c:v>50.4</c:v>
                </c:pt>
                <c:pt idx="19">
                  <c:v>44.7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47.6</c:v>
                </c:pt>
                <c:pt idx="25">
                  <c:v>48.2</c:v>
                </c:pt>
                <c:pt idx="26">
                  <c:v>48.2</c:v>
                </c:pt>
                <c:pt idx="27">
                  <c:v>49.2</c:v>
                </c:pt>
                <c:pt idx="28">
                  <c:v>51.4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5-43DE-8C20-C7D00598B352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30</c:v>
                </c:pt>
                <c:pt idx="1">
                  <c:v>38.5</c:v>
                </c:pt>
                <c:pt idx="2">
                  <c:v>34.700000000000003</c:v>
                </c:pt>
                <c:pt idx="3">
                  <c:v>36</c:v>
                </c:pt>
                <c:pt idx="4">
                  <c:v>33.5</c:v>
                </c:pt>
                <c:pt idx="5">
                  <c:v>39.1</c:v>
                </c:pt>
                <c:pt idx="6">
                  <c:v>37.9</c:v>
                </c:pt>
                <c:pt idx="7">
                  <c:v>38.5</c:v>
                </c:pt>
                <c:pt idx="8">
                  <c:v>36.1</c:v>
                </c:pt>
                <c:pt idx="9">
                  <c:v>36</c:v>
                </c:pt>
                <c:pt idx="10">
                  <c:v>40.700000000000003</c:v>
                </c:pt>
                <c:pt idx="11">
                  <c:v>36.299999999999997</c:v>
                </c:pt>
                <c:pt idx="12">
                  <c:v>35.299999999999997</c:v>
                </c:pt>
                <c:pt idx="13">
                  <c:v>38.299999999999997</c:v>
                </c:pt>
                <c:pt idx="14">
                  <c:v>39.1</c:v>
                </c:pt>
                <c:pt idx="15">
                  <c:v>38</c:v>
                </c:pt>
                <c:pt idx="16">
                  <c:v>34.799999999999997</c:v>
                </c:pt>
                <c:pt idx="17">
                  <c:v>37.799999999999997</c:v>
                </c:pt>
                <c:pt idx="18">
                  <c:v>36.9</c:v>
                </c:pt>
                <c:pt idx="19">
                  <c:v>37.299999999999997</c:v>
                </c:pt>
                <c:pt idx="20">
                  <c:v>33.299999999999997</c:v>
                </c:pt>
                <c:pt idx="21">
                  <c:v>33.5</c:v>
                </c:pt>
                <c:pt idx="22">
                  <c:v>35.1</c:v>
                </c:pt>
                <c:pt idx="23">
                  <c:v>36.299999999999997</c:v>
                </c:pt>
                <c:pt idx="24">
                  <c:v>38.4</c:v>
                </c:pt>
                <c:pt idx="25">
                  <c:v>51.5</c:v>
                </c:pt>
                <c:pt idx="26">
                  <c:v>49.8</c:v>
                </c:pt>
                <c:pt idx="27">
                  <c:v>50.9</c:v>
                </c:pt>
                <c:pt idx="28">
                  <c:v>51.7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5-43DE-8C20-C7D00598B352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52.5</c:v>
                </c:pt>
                <c:pt idx="6">
                  <c:v>50.1</c:v>
                </c:pt>
                <c:pt idx="7">
                  <c:v>51.9</c:v>
                </c:pt>
                <c:pt idx="8">
                  <c:v>51.1</c:v>
                </c:pt>
                <c:pt idx="9">
                  <c:v>52.3</c:v>
                </c:pt>
                <c:pt idx="10">
                  <c:v>52.2</c:v>
                </c:pt>
                <c:pt idx="11">
                  <c:v>48.1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52.5</c:v>
                </c:pt>
                <c:pt idx="16">
                  <c:v>48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50.2</c:v>
                </c:pt>
                <c:pt idx="21">
                  <c:v>48.1</c:v>
                </c:pt>
                <c:pt idx="22">
                  <c:v>50.9</c:v>
                </c:pt>
                <c:pt idx="23">
                  <c:v>51</c:v>
                </c:pt>
                <c:pt idx="24">
                  <c:v>50.9</c:v>
                </c:pt>
                <c:pt idx="25">
                  <c:v>49.3</c:v>
                </c:pt>
                <c:pt idx="26">
                  <c:v>47</c:v>
                </c:pt>
                <c:pt idx="27">
                  <c:v>51.3</c:v>
                </c:pt>
                <c:pt idx="28">
                  <c:v>50.2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5-43DE-8C20-C7D00598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57.4</c:v>
                </c:pt>
                <c:pt idx="1">
                  <c:v>47.2</c:v>
                </c:pt>
                <c:pt idx="2">
                  <c:v>47.9</c:v>
                </c:pt>
                <c:pt idx="3">
                  <c:v>46.7</c:v>
                </c:pt>
                <c:pt idx="4">
                  <c:v>45.1</c:v>
                </c:pt>
                <c:pt idx="5">
                  <c:v>41.59</c:v>
                </c:pt>
                <c:pt idx="6">
                  <c:v>37.5</c:v>
                </c:pt>
                <c:pt idx="7">
                  <c:v>34.700000000000003</c:v>
                </c:pt>
                <c:pt idx="8">
                  <c:v>29</c:v>
                </c:pt>
                <c:pt idx="9">
                  <c:v>30.5</c:v>
                </c:pt>
                <c:pt idx="10">
                  <c:v>61.8</c:v>
                </c:pt>
                <c:pt idx="11">
                  <c:v>51.2</c:v>
                </c:pt>
                <c:pt idx="12">
                  <c:v>49.5</c:v>
                </c:pt>
                <c:pt idx="13">
                  <c:v>47.2</c:v>
                </c:pt>
                <c:pt idx="14">
                  <c:v>47.2</c:v>
                </c:pt>
                <c:pt idx="15">
                  <c:v>62.2</c:v>
                </c:pt>
                <c:pt idx="16">
                  <c:v>48.4</c:v>
                </c:pt>
                <c:pt idx="17">
                  <c:v>47.7</c:v>
                </c:pt>
                <c:pt idx="18">
                  <c:v>45.5</c:v>
                </c:pt>
                <c:pt idx="19">
                  <c:v>41.1</c:v>
                </c:pt>
                <c:pt idx="20">
                  <c:v>63</c:v>
                </c:pt>
                <c:pt idx="21">
                  <c:v>48.5</c:v>
                </c:pt>
                <c:pt idx="22">
                  <c:v>48.6</c:v>
                </c:pt>
                <c:pt idx="23">
                  <c:v>46.9</c:v>
                </c:pt>
                <c:pt idx="24">
                  <c:v>48</c:v>
                </c:pt>
                <c:pt idx="25">
                  <c:v>59.62</c:v>
                </c:pt>
                <c:pt idx="26">
                  <c:v>50.4</c:v>
                </c:pt>
                <c:pt idx="27">
                  <c:v>48.7</c:v>
                </c:pt>
                <c:pt idx="28">
                  <c:v>50.3</c:v>
                </c:pt>
                <c:pt idx="2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12B-9B02-48D442B8D68D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A-412B-9B02-48D442B8D68D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48.6</c:v>
                </c:pt>
                <c:pt idx="1">
                  <c:v>50.9</c:v>
                </c:pt>
                <c:pt idx="2">
                  <c:v>47</c:v>
                </c:pt>
                <c:pt idx="3">
                  <c:v>45.3</c:v>
                </c:pt>
                <c:pt idx="4">
                  <c:v>42.6</c:v>
                </c:pt>
                <c:pt idx="5">
                  <c:v>43.6</c:v>
                </c:pt>
                <c:pt idx="6">
                  <c:v>37.1</c:v>
                </c:pt>
                <c:pt idx="7">
                  <c:v>40.5</c:v>
                </c:pt>
                <c:pt idx="8">
                  <c:v>37.299999999999997</c:v>
                </c:pt>
                <c:pt idx="9">
                  <c:v>38.799999999999997</c:v>
                </c:pt>
                <c:pt idx="10">
                  <c:v>35.700000000000003</c:v>
                </c:pt>
                <c:pt idx="11">
                  <c:v>33.5</c:v>
                </c:pt>
                <c:pt idx="12">
                  <c:v>36.299999999999997</c:v>
                </c:pt>
                <c:pt idx="13">
                  <c:v>33.4</c:v>
                </c:pt>
                <c:pt idx="14">
                  <c:v>36.799999999999997</c:v>
                </c:pt>
                <c:pt idx="15">
                  <c:v>34.799999999999997</c:v>
                </c:pt>
                <c:pt idx="16">
                  <c:v>36.1</c:v>
                </c:pt>
                <c:pt idx="17">
                  <c:v>34.700000000000003</c:v>
                </c:pt>
                <c:pt idx="18">
                  <c:v>38</c:v>
                </c:pt>
                <c:pt idx="19">
                  <c:v>36.9</c:v>
                </c:pt>
                <c:pt idx="20">
                  <c:v>28.9</c:v>
                </c:pt>
                <c:pt idx="21">
                  <c:v>32.9</c:v>
                </c:pt>
                <c:pt idx="22">
                  <c:v>35.4</c:v>
                </c:pt>
                <c:pt idx="23">
                  <c:v>33.4</c:v>
                </c:pt>
                <c:pt idx="24">
                  <c:v>38.299999999999997</c:v>
                </c:pt>
                <c:pt idx="25">
                  <c:v>50.8</c:v>
                </c:pt>
                <c:pt idx="26">
                  <c:v>48.9</c:v>
                </c:pt>
                <c:pt idx="27">
                  <c:v>51.6</c:v>
                </c:pt>
                <c:pt idx="28">
                  <c:v>53.7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A-412B-9B02-48D442B8D68D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51.8</c:v>
                </c:pt>
                <c:pt idx="7">
                  <c:v>51</c:v>
                </c:pt>
                <c:pt idx="8">
                  <c:v>50.1</c:v>
                </c:pt>
                <c:pt idx="9">
                  <c:v>52.5</c:v>
                </c:pt>
                <c:pt idx="10">
                  <c:v>54.3</c:v>
                </c:pt>
                <c:pt idx="11">
                  <c:v>51.3</c:v>
                </c:pt>
                <c:pt idx="12">
                  <c:v>52.3</c:v>
                </c:pt>
                <c:pt idx="13">
                  <c:v>54.4</c:v>
                </c:pt>
                <c:pt idx="14">
                  <c:v>53.7</c:v>
                </c:pt>
                <c:pt idx="15">
                  <c:v>51.4</c:v>
                </c:pt>
                <c:pt idx="16">
                  <c:v>48.3</c:v>
                </c:pt>
                <c:pt idx="17">
                  <c:v>51.4</c:v>
                </c:pt>
                <c:pt idx="18">
                  <c:v>52.2</c:v>
                </c:pt>
                <c:pt idx="19">
                  <c:v>51.8</c:v>
                </c:pt>
                <c:pt idx="20">
                  <c:v>51.8</c:v>
                </c:pt>
                <c:pt idx="21">
                  <c:v>48.2</c:v>
                </c:pt>
                <c:pt idx="22">
                  <c:v>51</c:v>
                </c:pt>
                <c:pt idx="23">
                  <c:v>52</c:v>
                </c:pt>
                <c:pt idx="24">
                  <c:v>52.3</c:v>
                </c:pt>
                <c:pt idx="25">
                  <c:v>48.3</c:v>
                </c:pt>
                <c:pt idx="26">
                  <c:v>48.4</c:v>
                </c:pt>
                <c:pt idx="27">
                  <c:v>51</c:v>
                </c:pt>
                <c:pt idx="28">
                  <c:v>49.5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A-412B-9B02-48D442B8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66</c:v>
                </c:pt>
                <c:pt idx="1">
                  <c:v>52.91</c:v>
                </c:pt>
                <c:pt idx="2">
                  <c:v>52.3</c:v>
                </c:pt>
                <c:pt idx="3">
                  <c:v>53.2</c:v>
                </c:pt>
                <c:pt idx="4">
                  <c:v>47.7</c:v>
                </c:pt>
                <c:pt idx="5">
                  <c:v>69.900000000000006</c:v>
                </c:pt>
                <c:pt idx="6">
                  <c:v>60.5</c:v>
                </c:pt>
                <c:pt idx="7">
                  <c:v>55.6</c:v>
                </c:pt>
                <c:pt idx="8">
                  <c:v>51.9</c:v>
                </c:pt>
                <c:pt idx="9">
                  <c:v>46.4</c:v>
                </c:pt>
                <c:pt idx="10">
                  <c:v>66.099999999999994</c:v>
                </c:pt>
                <c:pt idx="11">
                  <c:v>59.8</c:v>
                </c:pt>
                <c:pt idx="12">
                  <c:v>58.8</c:v>
                </c:pt>
                <c:pt idx="13">
                  <c:v>54.7</c:v>
                </c:pt>
                <c:pt idx="14">
                  <c:v>49.4</c:v>
                </c:pt>
                <c:pt idx="15">
                  <c:v>56.9</c:v>
                </c:pt>
                <c:pt idx="16">
                  <c:v>52.4</c:v>
                </c:pt>
                <c:pt idx="17">
                  <c:v>49.95</c:v>
                </c:pt>
                <c:pt idx="18">
                  <c:v>47</c:v>
                </c:pt>
                <c:pt idx="19">
                  <c:v>44.5</c:v>
                </c:pt>
                <c:pt idx="20">
                  <c:v>57.5</c:v>
                </c:pt>
                <c:pt idx="21">
                  <c:v>54.1</c:v>
                </c:pt>
                <c:pt idx="22">
                  <c:v>49.75</c:v>
                </c:pt>
                <c:pt idx="23">
                  <c:v>47.6</c:v>
                </c:pt>
                <c:pt idx="24">
                  <c:v>44.86</c:v>
                </c:pt>
                <c:pt idx="25">
                  <c:v>58</c:v>
                </c:pt>
                <c:pt idx="26">
                  <c:v>53.9</c:v>
                </c:pt>
                <c:pt idx="27">
                  <c:v>51.1</c:v>
                </c:pt>
                <c:pt idx="28">
                  <c:v>49.18</c:v>
                </c:pt>
                <c:pt idx="29">
                  <c:v>46.67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7-4389-9566-63CC7543C4A4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7-4389-9566-63CC7543C4A4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39.4</c:v>
                </c:pt>
                <c:pt idx="1">
                  <c:v>44.3</c:v>
                </c:pt>
                <c:pt idx="2">
                  <c:v>39.1</c:v>
                </c:pt>
                <c:pt idx="3">
                  <c:v>37.5</c:v>
                </c:pt>
                <c:pt idx="4">
                  <c:v>37.200000000000003</c:v>
                </c:pt>
                <c:pt idx="5">
                  <c:v>37.6</c:v>
                </c:pt>
                <c:pt idx="6">
                  <c:v>32.9</c:v>
                </c:pt>
                <c:pt idx="7">
                  <c:v>35.5</c:v>
                </c:pt>
                <c:pt idx="8">
                  <c:v>36</c:v>
                </c:pt>
                <c:pt idx="9">
                  <c:v>37.700000000000003</c:v>
                </c:pt>
                <c:pt idx="10">
                  <c:v>37</c:v>
                </c:pt>
                <c:pt idx="11">
                  <c:v>33.5</c:v>
                </c:pt>
                <c:pt idx="12">
                  <c:v>34.6</c:v>
                </c:pt>
                <c:pt idx="13">
                  <c:v>38.299999999999997</c:v>
                </c:pt>
                <c:pt idx="14">
                  <c:v>36.200000000000003</c:v>
                </c:pt>
                <c:pt idx="15">
                  <c:v>37.700000000000003</c:v>
                </c:pt>
                <c:pt idx="16">
                  <c:v>35.9</c:v>
                </c:pt>
                <c:pt idx="17">
                  <c:v>35.5</c:v>
                </c:pt>
                <c:pt idx="18">
                  <c:v>36.4</c:v>
                </c:pt>
                <c:pt idx="19">
                  <c:v>36.9</c:v>
                </c:pt>
                <c:pt idx="20">
                  <c:v>32.1</c:v>
                </c:pt>
                <c:pt idx="21">
                  <c:v>31.9</c:v>
                </c:pt>
                <c:pt idx="22">
                  <c:v>34.6</c:v>
                </c:pt>
                <c:pt idx="23">
                  <c:v>33.299999999999997</c:v>
                </c:pt>
                <c:pt idx="24">
                  <c:v>39.700000000000003</c:v>
                </c:pt>
                <c:pt idx="25">
                  <c:v>49.7</c:v>
                </c:pt>
                <c:pt idx="26">
                  <c:v>49.4</c:v>
                </c:pt>
                <c:pt idx="27">
                  <c:v>51.2</c:v>
                </c:pt>
                <c:pt idx="28">
                  <c:v>52.3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7-4389-9566-63CC7543C4A4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47.8</c:v>
                </c:pt>
                <c:pt idx="6">
                  <c:v>52</c:v>
                </c:pt>
                <c:pt idx="7">
                  <c:v>50</c:v>
                </c:pt>
                <c:pt idx="8">
                  <c:v>50.7</c:v>
                </c:pt>
                <c:pt idx="9">
                  <c:v>52.2</c:v>
                </c:pt>
                <c:pt idx="10">
                  <c:v>54.9</c:v>
                </c:pt>
                <c:pt idx="11">
                  <c:v>53</c:v>
                </c:pt>
                <c:pt idx="12">
                  <c:v>53</c:v>
                </c:pt>
                <c:pt idx="13">
                  <c:v>52.8</c:v>
                </c:pt>
                <c:pt idx="14">
                  <c:v>55.3</c:v>
                </c:pt>
                <c:pt idx="15">
                  <c:v>51.4</c:v>
                </c:pt>
                <c:pt idx="16">
                  <c:v>48.9</c:v>
                </c:pt>
                <c:pt idx="17">
                  <c:v>51.4</c:v>
                </c:pt>
                <c:pt idx="18">
                  <c:v>51.1</c:v>
                </c:pt>
                <c:pt idx="19">
                  <c:v>52.1</c:v>
                </c:pt>
                <c:pt idx="20">
                  <c:v>51.8</c:v>
                </c:pt>
                <c:pt idx="21">
                  <c:v>48.4</c:v>
                </c:pt>
                <c:pt idx="22">
                  <c:v>50.6</c:v>
                </c:pt>
                <c:pt idx="23">
                  <c:v>51.6</c:v>
                </c:pt>
                <c:pt idx="24">
                  <c:v>52.2</c:v>
                </c:pt>
                <c:pt idx="25">
                  <c:v>46.9</c:v>
                </c:pt>
                <c:pt idx="26">
                  <c:v>47.9</c:v>
                </c:pt>
                <c:pt idx="27">
                  <c:v>49.9</c:v>
                </c:pt>
                <c:pt idx="28">
                  <c:v>49.9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E7-4389-9566-63CC754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</c:v>
                </c:pt>
                <c:pt idx="6">
                  <c:v>0.4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44.4</c:v>
                </c:pt>
                <c:pt idx="11">
                  <c:v>40.5</c:v>
                </c:pt>
                <c:pt idx="12">
                  <c:v>39.08</c:v>
                </c:pt>
                <c:pt idx="13">
                  <c:v>35.799999999999997</c:v>
                </c:pt>
                <c:pt idx="14">
                  <c:v>32.700000000000003</c:v>
                </c:pt>
                <c:pt idx="15">
                  <c:v>47.7</c:v>
                </c:pt>
                <c:pt idx="16">
                  <c:v>49.9</c:v>
                </c:pt>
                <c:pt idx="17">
                  <c:v>46.2</c:v>
                </c:pt>
                <c:pt idx="18">
                  <c:v>46.5</c:v>
                </c:pt>
                <c:pt idx="19">
                  <c:v>44.1</c:v>
                </c:pt>
                <c:pt idx="20">
                  <c:v>47.2</c:v>
                </c:pt>
                <c:pt idx="21">
                  <c:v>51.3</c:v>
                </c:pt>
                <c:pt idx="22">
                  <c:v>46.9</c:v>
                </c:pt>
                <c:pt idx="23">
                  <c:v>47.5</c:v>
                </c:pt>
                <c:pt idx="24">
                  <c:v>44.9</c:v>
                </c:pt>
                <c:pt idx="25">
                  <c:v>53.1</c:v>
                </c:pt>
                <c:pt idx="26">
                  <c:v>49</c:v>
                </c:pt>
                <c:pt idx="27">
                  <c:v>49.7</c:v>
                </c:pt>
                <c:pt idx="28">
                  <c:v>45.4</c:v>
                </c:pt>
                <c:pt idx="29">
                  <c:v>35.299999999999997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643-A2A4-3E98D462163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</c:v>
                </c:pt>
                <c:pt idx="6">
                  <c:v>6.4</c:v>
                </c:pt>
                <c:pt idx="7">
                  <c:v>7.2</c:v>
                </c:pt>
                <c:pt idx="8">
                  <c:v>11.2</c:v>
                </c:pt>
                <c:pt idx="9">
                  <c:v>13.9</c:v>
                </c:pt>
                <c:pt idx="10">
                  <c:v>53.2</c:v>
                </c:pt>
                <c:pt idx="11">
                  <c:v>47.4</c:v>
                </c:pt>
                <c:pt idx="12">
                  <c:v>45.3</c:v>
                </c:pt>
                <c:pt idx="13">
                  <c:v>49.9</c:v>
                </c:pt>
                <c:pt idx="14">
                  <c:v>48.5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1-4643-A2A4-3E98D462163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25.8</c:v>
                </c:pt>
                <c:pt idx="6">
                  <c:v>25.2</c:v>
                </c:pt>
                <c:pt idx="7">
                  <c:v>26.1</c:v>
                </c:pt>
                <c:pt idx="8">
                  <c:v>27.6</c:v>
                </c:pt>
                <c:pt idx="9">
                  <c:v>26.6</c:v>
                </c:pt>
                <c:pt idx="10">
                  <c:v>27</c:v>
                </c:pt>
                <c:pt idx="11">
                  <c:v>26.1</c:v>
                </c:pt>
                <c:pt idx="12">
                  <c:v>26.3</c:v>
                </c:pt>
                <c:pt idx="13">
                  <c:v>25.1</c:v>
                </c:pt>
                <c:pt idx="14">
                  <c:v>26.4</c:v>
                </c:pt>
                <c:pt idx="15">
                  <c:v>24.2</c:v>
                </c:pt>
                <c:pt idx="16">
                  <c:v>25.6</c:v>
                </c:pt>
                <c:pt idx="17">
                  <c:v>26.2</c:v>
                </c:pt>
                <c:pt idx="18">
                  <c:v>26.5</c:v>
                </c:pt>
                <c:pt idx="19">
                  <c:v>24.4</c:v>
                </c:pt>
                <c:pt idx="20">
                  <c:v>20.7</c:v>
                </c:pt>
                <c:pt idx="21">
                  <c:v>24.3</c:v>
                </c:pt>
                <c:pt idx="22">
                  <c:v>28.4</c:v>
                </c:pt>
                <c:pt idx="23">
                  <c:v>30.2</c:v>
                </c:pt>
                <c:pt idx="24">
                  <c:v>34.299999999999997</c:v>
                </c:pt>
                <c:pt idx="25">
                  <c:v>53.5</c:v>
                </c:pt>
                <c:pt idx="26">
                  <c:v>50.4</c:v>
                </c:pt>
                <c:pt idx="27">
                  <c:v>50.5</c:v>
                </c:pt>
                <c:pt idx="28">
                  <c:v>52.7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1-4643-A2A4-3E98D462163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53.8</c:v>
                </c:pt>
                <c:pt idx="6">
                  <c:v>50.7</c:v>
                </c:pt>
                <c:pt idx="7">
                  <c:v>50</c:v>
                </c:pt>
                <c:pt idx="8">
                  <c:v>54.5</c:v>
                </c:pt>
                <c:pt idx="9">
                  <c:v>52.3</c:v>
                </c:pt>
                <c:pt idx="10">
                  <c:v>52.6</c:v>
                </c:pt>
                <c:pt idx="11">
                  <c:v>48.5</c:v>
                </c:pt>
                <c:pt idx="12">
                  <c:v>51.1</c:v>
                </c:pt>
                <c:pt idx="13">
                  <c:v>51.7</c:v>
                </c:pt>
                <c:pt idx="14">
                  <c:v>52.3</c:v>
                </c:pt>
                <c:pt idx="15">
                  <c:v>52.1</c:v>
                </c:pt>
                <c:pt idx="16">
                  <c:v>48.1</c:v>
                </c:pt>
                <c:pt idx="17">
                  <c:v>51.3</c:v>
                </c:pt>
                <c:pt idx="18">
                  <c:v>51.7</c:v>
                </c:pt>
                <c:pt idx="19">
                  <c:v>52.2</c:v>
                </c:pt>
                <c:pt idx="20">
                  <c:v>51.4</c:v>
                </c:pt>
                <c:pt idx="21">
                  <c:v>47.9</c:v>
                </c:pt>
                <c:pt idx="22">
                  <c:v>51.6</c:v>
                </c:pt>
                <c:pt idx="23">
                  <c:v>51.9</c:v>
                </c:pt>
                <c:pt idx="24">
                  <c:v>51.5</c:v>
                </c:pt>
                <c:pt idx="25">
                  <c:v>47.8</c:v>
                </c:pt>
                <c:pt idx="26">
                  <c:v>48.5</c:v>
                </c:pt>
                <c:pt idx="27">
                  <c:v>51.2</c:v>
                </c:pt>
                <c:pt idx="28">
                  <c:v>49.5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1-4643-A2A4-3E98D462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20</c:v>
                </c:pt>
                <c:pt idx="1">
                  <c:v>15</c:v>
                </c:pt>
                <c:pt idx="2">
                  <c:v>13.8</c:v>
                </c:pt>
                <c:pt idx="3">
                  <c:v>13.2</c:v>
                </c:pt>
                <c:pt idx="4">
                  <c:v>10.7</c:v>
                </c:pt>
                <c:pt idx="5">
                  <c:v>40.200000000000003</c:v>
                </c:pt>
                <c:pt idx="6">
                  <c:v>26.4</c:v>
                </c:pt>
                <c:pt idx="7">
                  <c:v>26.3</c:v>
                </c:pt>
                <c:pt idx="8">
                  <c:v>24</c:v>
                </c:pt>
                <c:pt idx="9">
                  <c:v>18</c:v>
                </c:pt>
                <c:pt idx="10">
                  <c:v>22.3</c:v>
                </c:pt>
                <c:pt idx="11">
                  <c:v>19.7</c:v>
                </c:pt>
                <c:pt idx="12">
                  <c:v>20.6</c:v>
                </c:pt>
                <c:pt idx="13">
                  <c:v>16.899999999999999</c:v>
                </c:pt>
                <c:pt idx="14">
                  <c:v>16.100000000000001</c:v>
                </c:pt>
                <c:pt idx="15">
                  <c:v>48.4</c:v>
                </c:pt>
                <c:pt idx="16">
                  <c:v>31.1</c:v>
                </c:pt>
                <c:pt idx="17">
                  <c:v>28.3</c:v>
                </c:pt>
                <c:pt idx="18">
                  <c:v>24.9</c:v>
                </c:pt>
                <c:pt idx="19">
                  <c:v>20.100000000000001</c:v>
                </c:pt>
                <c:pt idx="20">
                  <c:v>45.3</c:v>
                </c:pt>
                <c:pt idx="21">
                  <c:v>41.3</c:v>
                </c:pt>
                <c:pt idx="22">
                  <c:v>37.700000000000003</c:v>
                </c:pt>
                <c:pt idx="23">
                  <c:v>32.799999999999997</c:v>
                </c:pt>
                <c:pt idx="24">
                  <c:v>25.1</c:v>
                </c:pt>
                <c:pt idx="25">
                  <c:v>54.3</c:v>
                </c:pt>
                <c:pt idx="26">
                  <c:v>36.799999999999997</c:v>
                </c:pt>
                <c:pt idx="27">
                  <c:v>34</c:v>
                </c:pt>
                <c:pt idx="28">
                  <c:v>28.1</c:v>
                </c:pt>
                <c:pt idx="29">
                  <c:v>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A-40A2-823B-A8111DFF97B9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A-40A2-823B-A8111DFF97B9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50.3</c:v>
                </c:pt>
                <c:pt idx="1">
                  <c:v>50.1</c:v>
                </c:pt>
                <c:pt idx="2">
                  <c:v>46.9</c:v>
                </c:pt>
                <c:pt idx="3">
                  <c:v>46.1</c:v>
                </c:pt>
                <c:pt idx="4">
                  <c:v>43</c:v>
                </c:pt>
                <c:pt idx="5">
                  <c:v>45.2</c:v>
                </c:pt>
                <c:pt idx="6">
                  <c:v>40</c:v>
                </c:pt>
                <c:pt idx="7">
                  <c:v>40.200000000000003</c:v>
                </c:pt>
                <c:pt idx="8">
                  <c:v>36.799999999999997</c:v>
                </c:pt>
                <c:pt idx="9">
                  <c:v>38</c:v>
                </c:pt>
                <c:pt idx="10">
                  <c:v>39.1</c:v>
                </c:pt>
                <c:pt idx="11">
                  <c:v>35</c:v>
                </c:pt>
                <c:pt idx="12">
                  <c:v>31.8</c:v>
                </c:pt>
                <c:pt idx="13">
                  <c:v>28.9</c:v>
                </c:pt>
                <c:pt idx="14">
                  <c:v>29.9</c:v>
                </c:pt>
                <c:pt idx="15">
                  <c:v>38</c:v>
                </c:pt>
                <c:pt idx="16">
                  <c:v>35.5</c:v>
                </c:pt>
                <c:pt idx="17">
                  <c:v>49</c:v>
                </c:pt>
                <c:pt idx="18">
                  <c:v>28.6</c:v>
                </c:pt>
                <c:pt idx="19">
                  <c:v>32.5</c:v>
                </c:pt>
                <c:pt idx="20">
                  <c:v>33.5</c:v>
                </c:pt>
                <c:pt idx="21">
                  <c:v>27.5</c:v>
                </c:pt>
                <c:pt idx="22">
                  <c:v>26.2</c:v>
                </c:pt>
                <c:pt idx="23">
                  <c:v>26.1</c:v>
                </c:pt>
                <c:pt idx="24">
                  <c:v>31</c:v>
                </c:pt>
                <c:pt idx="25">
                  <c:v>50.6</c:v>
                </c:pt>
                <c:pt idx="26">
                  <c:v>49.3</c:v>
                </c:pt>
                <c:pt idx="27">
                  <c:v>51.3</c:v>
                </c:pt>
                <c:pt idx="28">
                  <c:v>53.2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A-40A2-823B-A8111DFF97B9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52.1</c:v>
                </c:pt>
                <c:pt idx="7">
                  <c:v>50.1</c:v>
                </c:pt>
                <c:pt idx="8">
                  <c:v>50.1</c:v>
                </c:pt>
                <c:pt idx="9">
                  <c:v>52.6</c:v>
                </c:pt>
                <c:pt idx="10">
                  <c:v>53.4</c:v>
                </c:pt>
                <c:pt idx="11">
                  <c:v>50.9</c:v>
                </c:pt>
                <c:pt idx="12">
                  <c:v>51.7</c:v>
                </c:pt>
                <c:pt idx="13">
                  <c:v>53.6</c:v>
                </c:pt>
                <c:pt idx="14">
                  <c:v>54.1</c:v>
                </c:pt>
                <c:pt idx="15">
                  <c:v>51.4</c:v>
                </c:pt>
                <c:pt idx="16">
                  <c:v>48.1</c:v>
                </c:pt>
                <c:pt idx="17">
                  <c:v>50.6</c:v>
                </c:pt>
                <c:pt idx="18">
                  <c:v>51.2</c:v>
                </c:pt>
                <c:pt idx="19">
                  <c:v>51.7</c:v>
                </c:pt>
                <c:pt idx="20">
                  <c:v>51.5</c:v>
                </c:pt>
                <c:pt idx="21">
                  <c:v>48</c:v>
                </c:pt>
                <c:pt idx="22">
                  <c:v>50.8</c:v>
                </c:pt>
                <c:pt idx="23">
                  <c:v>52</c:v>
                </c:pt>
                <c:pt idx="24">
                  <c:v>52.4</c:v>
                </c:pt>
                <c:pt idx="25">
                  <c:v>48</c:v>
                </c:pt>
                <c:pt idx="26">
                  <c:v>47.9</c:v>
                </c:pt>
                <c:pt idx="27">
                  <c:v>51.1</c:v>
                </c:pt>
                <c:pt idx="28">
                  <c:v>49.3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A-40A2-823B-A8111DFF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39.299999999999997</c:v>
                </c:pt>
                <c:pt idx="1">
                  <c:v>32.4</c:v>
                </c:pt>
                <c:pt idx="2">
                  <c:v>35.51</c:v>
                </c:pt>
                <c:pt idx="3">
                  <c:v>35.6</c:v>
                </c:pt>
                <c:pt idx="4">
                  <c:v>32.200000000000003</c:v>
                </c:pt>
                <c:pt idx="5">
                  <c:v>67.5</c:v>
                </c:pt>
                <c:pt idx="6">
                  <c:v>56.7</c:v>
                </c:pt>
                <c:pt idx="7">
                  <c:v>58.9</c:v>
                </c:pt>
                <c:pt idx="8">
                  <c:v>47.8</c:v>
                </c:pt>
                <c:pt idx="9">
                  <c:v>42.9</c:v>
                </c:pt>
                <c:pt idx="10">
                  <c:v>71</c:v>
                </c:pt>
                <c:pt idx="11">
                  <c:v>57.4</c:v>
                </c:pt>
                <c:pt idx="12">
                  <c:v>55.28</c:v>
                </c:pt>
                <c:pt idx="13">
                  <c:v>53.3</c:v>
                </c:pt>
                <c:pt idx="14">
                  <c:v>44.2</c:v>
                </c:pt>
                <c:pt idx="15">
                  <c:v>66.8</c:v>
                </c:pt>
                <c:pt idx="16">
                  <c:v>56</c:v>
                </c:pt>
                <c:pt idx="17">
                  <c:v>57.3</c:v>
                </c:pt>
                <c:pt idx="18">
                  <c:v>47</c:v>
                </c:pt>
                <c:pt idx="19">
                  <c:v>41.8</c:v>
                </c:pt>
                <c:pt idx="20">
                  <c:v>66.900000000000006</c:v>
                </c:pt>
                <c:pt idx="21">
                  <c:v>54.7</c:v>
                </c:pt>
                <c:pt idx="22">
                  <c:v>56.1</c:v>
                </c:pt>
                <c:pt idx="23">
                  <c:v>50.8</c:v>
                </c:pt>
                <c:pt idx="24">
                  <c:v>42.1</c:v>
                </c:pt>
                <c:pt idx="25">
                  <c:v>64.7</c:v>
                </c:pt>
                <c:pt idx="26">
                  <c:v>57.9</c:v>
                </c:pt>
                <c:pt idx="27">
                  <c:v>54.7</c:v>
                </c:pt>
                <c:pt idx="28">
                  <c:v>49.6</c:v>
                </c:pt>
                <c:pt idx="2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EF2-9E74-BAE1C46605FA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73.900000000000006</c:v>
                </c:pt>
                <c:pt idx="6">
                  <c:v>60.3</c:v>
                </c:pt>
                <c:pt idx="7">
                  <c:v>54.1</c:v>
                </c:pt>
                <c:pt idx="8">
                  <c:v>44.8</c:v>
                </c:pt>
                <c:pt idx="9">
                  <c:v>30</c:v>
                </c:pt>
                <c:pt idx="10">
                  <c:v>77.3</c:v>
                </c:pt>
                <c:pt idx="11">
                  <c:v>63.4</c:v>
                </c:pt>
                <c:pt idx="12">
                  <c:v>56.9</c:v>
                </c:pt>
                <c:pt idx="13">
                  <c:v>48.6</c:v>
                </c:pt>
                <c:pt idx="14">
                  <c:v>33.6</c:v>
                </c:pt>
                <c:pt idx="15">
                  <c:v>76.5</c:v>
                </c:pt>
                <c:pt idx="16">
                  <c:v>62.8</c:v>
                </c:pt>
                <c:pt idx="17">
                  <c:v>57.3</c:v>
                </c:pt>
                <c:pt idx="18">
                  <c:v>47.5</c:v>
                </c:pt>
                <c:pt idx="19">
                  <c:v>32.1</c:v>
                </c:pt>
                <c:pt idx="20">
                  <c:v>74</c:v>
                </c:pt>
                <c:pt idx="21">
                  <c:v>60</c:v>
                </c:pt>
                <c:pt idx="22">
                  <c:v>55.2</c:v>
                </c:pt>
                <c:pt idx="23">
                  <c:v>46.2</c:v>
                </c:pt>
                <c:pt idx="24">
                  <c:v>31.5</c:v>
                </c:pt>
                <c:pt idx="25">
                  <c:v>72.3</c:v>
                </c:pt>
                <c:pt idx="26">
                  <c:v>58.6</c:v>
                </c:pt>
                <c:pt idx="27">
                  <c:v>52</c:v>
                </c:pt>
                <c:pt idx="28">
                  <c:v>46.8</c:v>
                </c:pt>
                <c:pt idx="29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EF2-9E74-BAE1C46605FA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50.5</c:v>
                </c:pt>
                <c:pt idx="1">
                  <c:v>50.7</c:v>
                </c:pt>
                <c:pt idx="2">
                  <c:v>48.6</c:v>
                </c:pt>
                <c:pt idx="3">
                  <c:v>47.5</c:v>
                </c:pt>
                <c:pt idx="4">
                  <c:v>48.4</c:v>
                </c:pt>
                <c:pt idx="5">
                  <c:v>52.3</c:v>
                </c:pt>
                <c:pt idx="6">
                  <c:v>43.1</c:v>
                </c:pt>
                <c:pt idx="7">
                  <c:v>47.4</c:v>
                </c:pt>
                <c:pt idx="8">
                  <c:v>45.1</c:v>
                </c:pt>
                <c:pt idx="9">
                  <c:v>44.3</c:v>
                </c:pt>
                <c:pt idx="10">
                  <c:v>52.6</c:v>
                </c:pt>
                <c:pt idx="11">
                  <c:v>50.7</c:v>
                </c:pt>
                <c:pt idx="12">
                  <c:v>51.5</c:v>
                </c:pt>
                <c:pt idx="13">
                  <c:v>50.6</c:v>
                </c:pt>
                <c:pt idx="14">
                  <c:v>47.4</c:v>
                </c:pt>
                <c:pt idx="15">
                  <c:v>38</c:v>
                </c:pt>
                <c:pt idx="16">
                  <c:v>38.200000000000003</c:v>
                </c:pt>
                <c:pt idx="17">
                  <c:v>39.299999999999997</c:v>
                </c:pt>
                <c:pt idx="18">
                  <c:v>39.4</c:v>
                </c:pt>
                <c:pt idx="19">
                  <c:v>37.4</c:v>
                </c:pt>
                <c:pt idx="20">
                  <c:v>42.7</c:v>
                </c:pt>
                <c:pt idx="21">
                  <c:v>45.7</c:v>
                </c:pt>
                <c:pt idx="22">
                  <c:v>45.3</c:v>
                </c:pt>
                <c:pt idx="23">
                  <c:v>44.3</c:v>
                </c:pt>
                <c:pt idx="24">
                  <c:v>37.200000000000003</c:v>
                </c:pt>
                <c:pt idx="25">
                  <c:v>46.2</c:v>
                </c:pt>
                <c:pt idx="26">
                  <c:v>43.8</c:v>
                </c:pt>
                <c:pt idx="27">
                  <c:v>41.8</c:v>
                </c:pt>
                <c:pt idx="28">
                  <c:v>40.1</c:v>
                </c:pt>
                <c:pt idx="29">
                  <c:v>29.8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EF2-9E74-BAE1C46605FA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33.299999999999997</c:v>
                </c:pt>
                <c:pt idx="6">
                  <c:v>28.1</c:v>
                </c:pt>
                <c:pt idx="7">
                  <c:v>23.6</c:v>
                </c:pt>
                <c:pt idx="8">
                  <c:v>21.7</c:v>
                </c:pt>
                <c:pt idx="9">
                  <c:v>17.399999999999999</c:v>
                </c:pt>
                <c:pt idx="10">
                  <c:v>36.700000000000003</c:v>
                </c:pt>
                <c:pt idx="11">
                  <c:v>24.8</c:v>
                </c:pt>
                <c:pt idx="12">
                  <c:v>22.4</c:v>
                </c:pt>
                <c:pt idx="13">
                  <c:v>15.6</c:v>
                </c:pt>
                <c:pt idx="14">
                  <c:v>13.4</c:v>
                </c:pt>
                <c:pt idx="15">
                  <c:v>33.1</c:v>
                </c:pt>
                <c:pt idx="16">
                  <c:v>21.2</c:v>
                </c:pt>
                <c:pt idx="17">
                  <c:v>20.100000000000001</c:v>
                </c:pt>
                <c:pt idx="18">
                  <c:v>14.1</c:v>
                </c:pt>
                <c:pt idx="19">
                  <c:v>8.8000000000000007</c:v>
                </c:pt>
                <c:pt idx="20">
                  <c:v>37</c:v>
                </c:pt>
                <c:pt idx="21">
                  <c:v>31.7</c:v>
                </c:pt>
                <c:pt idx="22">
                  <c:v>25</c:v>
                </c:pt>
                <c:pt idx="23">
                  <c:v>21.6</c:v>
                </c:pt>
                <c:pt idx="24">
                  <c:v>13.4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1-4EF2-9E74-BAE1C466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10.79</c:v>
                </c:pt>
                <c:pt idx="2">
                  <c:v>14.3</c:v>
                </c:pt>
                <c:pt idx="3">
                  <c:v>8.5</c:v>
                </c:pt>
                <c:pt idx="4">
                  <c:v>0.2</c:v>
                </c:pt>
                <c:pt idx="5">
                  <c:v>0.1</c:v>
                </c:pt>
                <c:pt idx="6">
                  <c:v>1.9</c:v>
                </c:pt>
                <c:pt idx="7">
                  <c:v>0.4</c:v>
                </c:pt>
                <c:pt idx="8">
                  <c:v>0.2</c:v>
                </c:pt>
                <c:pt idx="9">
                  <c:v>0.2</c:v>
                </c:pt>
                <c:pt idx="10">
                  <c:v>19.399999999999999</c:v>
                </c:pt>
                <c:pt idx="11">
                  <c:v>11.1</c:v>
                </c:pt>
                <c:pt idx="12">
                  <c:v>7.51</c:v>
                </c:pt>
                <c:pt idx="13">
                  <c:v>6.8</c:v>
                </c:pt>
                <c:pt idx="14">
                  <c:v>3.2</c:v>
                </c:pt>
                <c:pt idx="15">
                  <c:v>27.1</c:v>
                </c:pt>
                <c:pt idx="16">
                  <c:v>21.6</c:v>
                </c:pt>
                <c:pt idx="17">
                  <c:v>16.2</c:v>
                </c:pt>
                <c:pt idx="18">
                  <c:v>13.4</c:v>
                </c:pt>
                <c:pt idx="19">
                  <c:v>7.3</c:v>
                </c:pt>
                <c:pt idx="20">
                  <c:v>6.8</c:v>
                </c:pt>
                <c:pt idx="21">
                  <c:v>7.1</c:v>
                </c:pt>
                <c:pt idx="22">
                  <c:v>4.5</c:v>
                </c:pt>
                <c:pt idx="23">
                  <c:v>4.78</c:v>
                </c:pt>
                <c:pt idx="24">
                  <c:v>3.3</c:v>
                </c:pt>
                <c:pt idx="25">
                  <c:v>2.2000000000000002</c:v>
                </c:pt>
                <c:pt idx="26">
                  <c:v>1.7</c:v>
                </c:pt>
                <c:pt idx="27">
                  <c:v>2.4</c:v>
                </c:pt>
                <c:pt idx="28">
                  <c:v>1.9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F-4690-B78E-8C1D9DB86A86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26.5</c:v>
                </c:pt>
                <c:pt idx="6">
                  <c:v>19.3</c:v>
                </c:pt>
                <c:pt idx="7">
                  <c:v>15.2</c:v>
                </c:pt>
                <c:pt idx="8">
                  <c:v>14.2</c:v>
                </c:pt>
                <c:pt idx="9">
                  <c:v>9.3000000000000007</c:v>
                </c:pt>
                <c:pt idx="10">
                  <c:v>42.5</c:v>
                </c:pt>
                <c:pt idx="11">
                  <c:v>35.1</c:v>
                </c:pt>
                <c:pt idx="12">
                  <c:v>33.6</c:v>
                </c:pt>
                <c:pt idx="13">
                  <c:v>29.2</c:v>
                </c:pt>
                <c:pt idx="14">
                  <c:v>24.6</c:v>
                </c:pt>
                <c:pt idx="15">
                  <c:v>43</c:v>
                </c:pt>
                <c:pt idx="16">
                  <c:v>35.700000000000003</c:v>
                </c:pt>
                <c:pt idx="17">
                  <c:v>33.6</c:v>
                </c:pt>
                <c:pt idx="18">
                  <c:v>29.3</c:v>
                </c:pt>
                <c:pt idx="19">
                  <c:v>24.1</c:v>
                </c:pt>
                <c:pt idx="20">
                  <c:v>40.6</c:v>
                </c:pt>
                <c:pt idx="21">
                  <c:v>31.3</c:v>
                </c:pt>
                <c:pt idx="22">
                  <c:v>26.7</c:v>
                </c:pt>
                <c:pt idx="23">
                  <c:v>21.2</c:v>
                </c:pt>
                <c:pt idx="24">
                  <c:v>14.7</c:v>
                </c:pt>
                <c:pt idx="25">
                  <c:v>29.2</c:v>
                </c:pt>
                <c:pt idx="26">
                  <c:v>19</c:v>
                </c:pt>
                <c:pt idx="27">
                  <c:v>15.3</c:v>
                </c:pt>
                <c:pt idx="28">
                  <c:v>11.3</c:v>
                </c:pt>
                <c:pt idx="29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F-4690-B78E-8C1D9DB86A86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1.2</c:v>
                </c:pt>
                <c:pt idx="1">
                  <c:v>1.4</c:v>
                </c:pt>
                <c:pt idx="2">
                  <c:v>1.1000000000000001</c:v>
                </c:pt>
                <c:pt idx="3">
                  <c:v>2.8</c:v>
                </c:pt>
                <c:pt idx="4">
                  <c:v>4.3</c:v>
                </c:pt>
                <c:pt idx="5">
                  <c:v>33.799999999999997</c:v>
                </c:pt>
                <c:pt idx="6">
                  <c:v>37.700000000000003</c:v>
                </c:pt>
                <c:pt idx="7">
                  <c:v>35</c:v>
                </c:pt>
                <c:pt idx="8">
                  <c:v>33.4</c:v>
                </c:pt>
                <c:pt idx="9">
                  <c:v>27.6</c:v>
                </c:pt>
                <c:pt idx="10">
                  <c:v>7.8</c:v>
                </c:pt>
                <c:pt idx="11">
                  <c:v>6</c:v>
                </c:pt>
                <c:pt idx="12">
                  <c:v>7.4</c:v>
                </c:pt>
                <c:pt idx="13">
                  <c:v>7.9</c:v>
                </c:pt>
                <c:pt idx="14">
                  <c:v>8.1</c:v>
                </c:pt>
                <c:pt idx="15">
                  <c:v>6.3</c:v>
                </c:pt>
                <c:pt idx="16">
                  <c:v>7</c:v>
                </c:pt>
                <c:pt idx="17">
                  <c:v>5.8</c:v>
                </c:pt>
                <c:pt idx="18">
                  <c:v>5.3</c:v>
                </c:pt>
                <c:pt idx="19">
                  <c:v>4.5999999999999996</c:v>
                </c:pt>
                <c:pt idx="20">
                  <c:v>2.8</c:v>
                </c:pt>
                <c:pt idx="21">
                  <c:v>2.8</c:v>
                </c:pt>
                <c:pt idx="22">
                  <c:v>2.4</c:v>
                </c:pt>
                <c:pt idx="23">
                  <c:v>2</c:v>
                </c:pt>
                <c:pt idx="24">
                  <c:v>1.5</c:v>
                </c:pt>
                <c:pt idx="25">
                  <c:v>2.2000000000000002</c:v>
                </c:pt>
                <c:pt idx="26">
                  <c:v>1.8</c:v>
                </c:pt>
                <c:pt idx="27">
                  <c:v>1.4</c:v>
                </c:pt>
                <c:pt idx="28">
                  <c:v>1.7</c:v>
                </c:pt>
                <c:pt idx="29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F-4690-B78E-8C1D9DB86A86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0.3</c:v>
                </c:pt>
                <c:pt idx="16">
                  <c:v>0.1</c:v>
                </c:pt>
                <c:pt idx="17">
                  <c:v>0.2</c:v>
                </c:pt>
                <c:pt idx="18">
                  <c:v>0.3</c:v>
                </c:pt>
                <c:pt idx="19">
                  <c:v>0</c:v>
                </c:pt>
                <c:pt idx="20">
                  <c:v>0.6</c:v>
                </c:pt>
                <c:pt idx="21">
                  <c:v>0.3</c:v>
                </c:pt>
                <c:pt idx="22">
                  <c:v>0.3</c:v>
                </c:pt>
                <c:pt idx="23">
                  <c:v>0.1</c:v>
                </c:pt>
                <c:pt idx="24">
                  <c:v>0.5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F-4690-B78E-8C1D9DB8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Accuracy'!$AC$14:$AC$43</c:f>
              <c:numCache>
                <c:formatCode>General</c:formatCode>
                <c:ptCount val="30"/>
                <c:pt idx="0">
                  <c:v>26.099999999999998</c:v>
                </c:pt>
                <c:pt idx="1">
                  <c:v>22.61428571428571</c:v>
                </c:pt>
                <c:pt idx="2">
                  <c:v>23.401428571428571</c:v>
                </c:pt>
                <c:pt idx="3">
                  <c:v>22.457142857142859</c:v>
                </c:pt>
                <c:pt idx="4">
                  <c:v>19.414285714285715</c:v>
                </c:pt>
                <c:pt idx="5">
                  <c:v>32.455714285714286</c:v>
                </c:pt>
                <c:pt idx="6">
                  <c:v>26.514285714285712</c:v>
                </c:pt>
                <c:pt idx="7">
                  <c:v>25.457142857142859</c:v>
                </c:pt>
                <c:pt idx="8">
                  <c:v>22.014285714285709</c:v>
                </c:pt>
                <c:pt idx="9">
                  <c:v>19.828571428571426</c:v>
                </c:pt>
                <c:pt idx="10">
                  <c:v>45.171428571428571</c:v>
                </c:pt>
                <c:pt idx="11">
                  <c:v>40.471428571428575</c:v>
                </c:pt>
                <c:pt idx="12">
                  <c:v>38.452857142857134</c:v>
                </c:pt>
                <c:pt idx="13">
                  <c:v>35.928571428571431</c:v>
                </c:pt>
                <c:pt idx="14">
                  <c:v>32.142857142857146</c:v>
                </c:pt>
                <c:pt idx="15">
                  <c:v>49.18571428571429</c:v>
                </c:pt>
                <c:pt idx="16">
                  <c:v>43.51428571428572</c:v>
                </c:pt>
                <c:pt idx="17">
                  <c:v>41.878571428571433</c:v>
                </c:pt>
                <c:pt idx="18">
                  <c:v>38.548571428571428</c:v>
                </c:pt>
                <c:pt idx="19">
                  <c:v>33.928571428571431</c:v>
                </c:pt>
                <c:pt idx="20">
                  <c:v>45.671428571428571</c:v>
                </c:pt>
                <c:pt idx="21">
                  <c:v>43.557142857142864</c:v>
                </c:pt>
                <c:pt idx="22">
                  <c:v>41.635714285714293</c:v>
                </c:pt>
                <c:pt idx="23">
                  <c:v>39.468571428571423</c:v>
                </c:pt>
                <c:pt idx="24">
                  <c:v>35.465714285714292</c:v>
                </c:pt>
                <c:pt idx="25">
                  <c:v>46.788571428571423</c:v>
                </c:pt>
                <c:pt idx="26">
                  <c:v>42.334285714285713</c:v>
                </c:pt>
                <c:pt idx="27">
                  <c:v>40.895714285714284</c:v>
                </c:pt>
                <c:pt idx="28">
                  <c:v>38.411428571428573</c:v>
                </c:pt>
                <c:pt idx="29">
                  <c:v>33.995714285714293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F-4542-A94F-8253BEA26257}"/>
            </c:ext>
          </c:extLst>
        </c:ser>
        <c:ser>
          <c:idx val="1"/>
          <c:order val="1"/>
          <c:tx>
            <c:strRef>
              <c:f>'Reversal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Accuracy'!$AD$14:$AD$43</c:f>
              <c:numCache>
                <c:formatCode>General</c:formatCode>
                <c:ptCount val="30"/>
                <c:pt idx="0">
                  <c:v>31.61428571428571</c:v>
                </c:pt>
                <c:pt idx="1">
                  <c:v>27.228571428571424</c:v>
                </c:pt>
                <c:pt idx="2">
                  <c:v>27.714285714285715</c:v>
                </c:pt>
                <c:pt idx="3">
                  <c:v>26.914285714285715</c:v>
                </c:pt>
                <c:pt idx="4">
                  <c:v>25.914285714285711</c:v>
                </c:pt>
                <c:pt idx="5">
                  <c:v>41.257142857142853</c:v>
                </c:pt>
                <c:pt idx="6">
                  <c:v>35.814285714285724</c:v>
                </c:pt>
                <c:pt idx="7">
                  <c:v>32.642857142857146</c:v>
                </c:pt>
                <c:pt idx="8">
                  <c:v>29.857142857142858</c:v>
                </c:pt>
                <c:pt idx="9">
                  <c:v>25.571428571428577</c:v>
                </c:pt>
                <c:pt idx="10">
                  <c:v>54.25714285714286</c:v>
                </c:pt>
                <c:pt idx="11">
                  <c:v>44.31428571428571</c:v>
                </c:pt>
                <c:pt idx="12">
                  <c:v>41.81428571428571</c:v>
                </c:pt>
                <c:pt idx="13">
                  <c:v>38.442857142857143</c:v>
                </c:pt>
                <c:pt idx="14">
                  <c:v>33.25714285714286</c:v>
                </c:pt>
                <c:pt idx="15">
                  <c:v>58.657142857142858</c:v>
                </c:pt>
                <c:pt idx="16">
                  <c:v>52.24285714285714</c:v>
                </c:pt>
                <c:pt idx="17">
                  <c:v>48.871428571428574</c:v>
                </c:pt>
                <c:pt idx="18">
                  <c:v>46.157142857142851</c:v>
                </c:pt>
                <c:pt idx="19">
                  <c:v>39.628571428571426</c:v>
                </c:pt>
                <c:pt idx="20">
                  <c:v>55.414285714285718</c:v>
                </c:pt>
                <c:pt idx="21">
                  <c:v>50.085714285714289</c:v>
                </c:pt>
                <c:pt idx="22">
                  <c:v>45.9</c:v>
                </c:pt>
                <c:pt idx="23">
                  <c:v>43.557142857142857</c:v>
                </c:pt>
                <c:pt idx="24">
                  <c:v>38.528571428571425</c:v>
                </c:pt>
                <c:pt idx="25">
                  <c:v>51.971428571428575</c:v>
                </c:pt>
                <c:pt idx="26">
                  <c:v>47.271428571428579</c:v>
                </c:pt>
                <c:pt idx="27">
                  <c:v>44.657142857142858</c:v>
                </c:pt>
                <c:pt idx="28">
                  <c:v>43.114285714285714</c:v>
                </c:pt>
                <c:pt idx="29">
                  <c:v>39.328571428571429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F-4542-A94F-8253BEA26257}"/>
            </c:ext>
          </c:extLst>
        </c:ser>
        <c:ser>
          <c:idx val="2"/>
          <c:order val="2"/>
          <c:tx>
            <c:strRef>
              <c:f>'Reversal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Accuracy'!$AE$14:$AE$43</c:f>
              <c:numCache>
                <c:formatCode>General</c:formatCode>
                <c:ptCount val="30"/>
                <c:pt idx="0">
                  <c:v>31.428571428571427</c:v>
                </c:pt>
                <c:pt idx="1">
                  <c:v>33.700000000000003</c:v>
                </c:pt>
                <c:pt idx="2">
                  <c:v>31.057142857142857</c:v>
                </c:pt>
                <c:pt idx="3">
                  <c:v>30.742857142857144</c:v>
                </c:pt>
                <c:pt idx="4">
                  <c:v>29.857142857142861</c:v>
                </c:pt>
                <c:pt idx="5">
                  <c:v>39.628571428571433</c:v>
                </c:pt>
                <c:pt idx="6">
                  <c:v>36.271428571428565</c:v>
                </c:pt>
                <c:pt idx="7">
                  <c:v>37.600000000000009</c:v>
                </c:pt>
                <c:pt idx="8">
                  <c:v>36.042857142857144</c:v>
                </c:pt>
                <c:pt idx="9">
                  <c:v>35.571428571428569</c:v>
                </c:pt>
                <c:pt idx="10">
                  <c:v>34.271428571428572</c:v>
                </c:pt>
                <c:pt idx="11">
                  <c:v>31.585714285714289</c:v>
                </c:pt>
                <c:pt idx="12">
                  <c:v>31.88571428571429</c:v>
                </c:pt>
                <c:pt idx="13">
                  <c:v>31.785714285714285</c:v>
                </c:pt>
                <c:pt idx="14">
                  <c:v>31.985714285714288</c:v>
                </c:pt>
                <c:pt idx="15">
                  <c:v>31</c:v>
                </c:pt>
                <c:pt idx="16">
                  <c:v>30.442857142857147</c:v>
                </c:pt>
                <c:pt idx="17">
                  <c:v>32.614285714285714</c:v>
                </c:pt>
                <c:pt idx="18">
                  <c:v>30.157142857142862</c:v>
                </c:pt>
                <c:pt idx="19">
                  <c:v>30</c:v>
                </c:pt>
                <c:pt idx="20">
                  <c:v>27.714285714285715</c:v>
                </c:pt>
                <c:pt idx="21">
                  <c:v>28.371428571428574</c:v>
                </c:pt>
                <c:pt idx="22">
                  <c:v>29.62857142857143</c:v>
                </c:pt>
                <c:pt idx="23">
                  <c:v>29.371428571428567</c:v>
                </c:pt>
                <c:pt idx="24">
                  <c:v>31.485714285714284</c:v>
                </c:pt>
                <c:pt idx="25">
                  <c:v>43.5</c:v>
                </c:pt>
                <c:pt idx="26">
                  <c:v>41.914285714285718</c:v>
                </c:pt>
                <c:pt idx="27">
                  <c:v>42.671428571428571</c:v>
                </c:pt>
                <c:pt idx="28">
                  <c:v>43.628571428571426</c:v>
                </c:pt>
                <c:pt idx="29">
                  <c:v>41.928571428571438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F-4542-A94F-8253BEA26257}"/>
            </c:ext>
          </c:extLst>
        </c:ser>
        <c:ser>
          <c:idx val="3"/>
          <c:order val="3"/>
          <c:tx>
            <c:strRef>
              <c:f>'Reversal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Accuracy'!$AF$14:$AF$43</c:f>
              <c:numCache>
                <c:formatCode>General</c:formatCode>
                <c:ptCount val="30"/>
                <c:pt idx="0">
                  <c:v>6.8571428571428568</c:v>
                </c:pt>
                <c:pt idx="1">
                  <c:v>7.4142857142857137</c:v>
                </c:pt>
                <c:pt idx="2">
                  <c:v>7</c:v>
                </c:pt>
                <c:pt idx="3">
                  <c:v>6.8999999999999995</c:v>
                </c:pt>
                <c:pt idx="4">
                  <c:v>6.8285714285714283</c:v>
                </c:pt>
                <c:pt idx="5">
                  <c:v>40.528571428571432</c:v>
                </c:pt>
                <c:pt idx="6">
                  <c:v>40.685714285714297</c:v>
                </c:pt>
                <c:pt idx="7">
                  <c:v>39.51428571428572</c:v>
                </c:pt>
                <c:pt idx="8">
                  <c:v>39.74285714285714</c:v>
                </c:pt>
                <c:pt idx="9">
                  <c:v>39.9</c:v>
                </c:pt>
                <c:pt idx="10">
                  <c:v>43.471428571428568</c:v>
                </c:pt>
                <c:pt idx="11">
                  <c:v>39.528571428571432</c:v>
                </c:pt>
                <c:pt idx="12">
                  <c:v>40.24285714285714</c:v>
                </c:pt>
                <c:pt idx="13">
                  <c:v>39.971428571428575</c:v>
                </c:pt>
                <c:pt idx="14">
                  <c:v>40.157142857142858</c:v>
                </c:pt>
                <c:pt idx="15">
                  <c:v>41.742857142857147</c:v>
                </c:pt>
                <c:pt idx="16">
                  <c:v>37.528571428571425</c:v>
                </c:pt>
                <c:pt idx="17">
                  <c:v>39.428571428571431</c:v>
                </c:pt>
                <c:pt idx="18">
                  <c:v>38.9</c:v>
                </c:pt>
                <c:pt idx="19">
                  <c:v>38.4</c:v>
                </c:pt>
                <c:pt idx="20">
                  <c:v>42.042857142857152</c:v>
                </c:pt>
                <c:pt idx="21">
                  <c:v>38.942857142857143</c:v>
                </c:pt>
                <c:pt idx="22">
                  <c:v>40.028571428571425</c:v>
                </c:pt>
                <c:pt idx="23">
                  <c:v>40.028571428571432</c:v>
                </c:pt>
                <c:pt idx="24">
                  <c:v>39.028571428571418</c:v>
                </c:pt>
                <c:pt idx="25">
                  <c:v>48.06</c:v>
                </c:pt>
                <c:pt idx="26">
                  <c:v>47.940000000000005</c:v>
                </c:pt>
                <c:pt idx="27">
                  <c:v>50.899999999999991</c:v>
                </c:pt>
                <c:pt idx="28">
                  <c:v>49.679999999999993</c:v>
                </c:pt>
                <c:pt idx="29">
                  <c:v>52.120000000000005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3F-4542-A94F-8253BEA2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Accuracy'!$AC$59:$AC$88</c:f>
              <c:numCache>
                <c:formatCode>General</c:formatCode>
                <c:ptCount val="30"/>
                <c:pt idx="0">
                  <c:v>28.68</c:v>
                </c:pt>
                <c:pt idx="1">
                  <c:v>25.18</c:v>
                </c:pt>
                <c:pt idx="2">
                  <c:v>25.659999999999997</c:v>
                </c:pt>
                <c:pt idx="3">
                  <c:v>24.32</c:v>
                </c:pt>
                <c:pt idx="4">
                  <c:v>20.740000000000002</c:v>
                </c:pt>
                <c:pt idx="5">
                  <c:v>31.518000000000001</c:v>
                </c:pt>
                <c:pt idx="6">
                  <c:v>25.7</c:v>
                </c:pt>
                <c:pt idx="7">
                  <c:v>23.82</c:v>
                </c:pt>
                <c:pt idx="8">
                  <c:v>21.240000000000002</c:v>
                </c:pt>
                <c:pt idx="9">
                  <c:v>19.16</c:v>
                </c:pt>
                <c:pt idx="10">
                  <c:v>40.160000000000004</c:v>
                </c:pt>
                <c:pt idx="11">
                  <c:v>37.08</c:v>
                </c:pt>
                <c:pt idx="12">
                  <c:v>34.961999999999996</c:v>
                </c:pt>
                <c:pt idx="13">
                  <c:v>32.480000000000004</c:v>
                </c:pt>
                <c:pt idx="14">
                  <c:v>29.619999999999997</c:v>
                </c:pt>
                <c:pt idx="15">
                  <c:v>45.96</c:v>
                </c:pt>
                <c:pt idx="16">
                  <c:v>39.739999999999995</c:v>
                </c:pt>
                <c:pt idx="17">
                  <c:v>37.93</c:v>
                </c:pt>
                <c:pt idx="18">
                  <c:v>35.268000000000001</c:v>
                </c:pt>
                <c:pt idx="19">
                  <c:v>30.320000000000004</c:v>
                </c:pt>
                <c:pt idx="20">
                  <c:v>41.120000000000005</c:v>
                </c:pt>
                <c:pt idx="21">
                  <c:v>39.78</c:v>
                </c:pt>
                <c:pt idx="22">
                  <c:v>37.69</c:v>
                </c:pt>
                <c:pt idx="23">
                  <c:v>35.595999999999997</c:v>
                </c:pt>
                <c:pt idx="24">
                  <c:v>32.252000000000002</c:v>
                </c:pt>
                <c:pt idx="25">
                  <c:v>41.943999999999996</c:v>
                </c:pt>
                <c:pt idx="26">
                  <c:v>37.887999999999998</c:v>
                </c:pt>
                <c:pt idx="27">
                  <c:v>36.374000000000002</c:v>
                </c:pt>
                <c:pt idx="28">
                  <c:v>34.775999999999996</c:v>
                </c:pt>
                <c:pt idx="29">
                  <c:v>32.734000000000009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1-47BD-B9F5-2B79F438B590}"/>
            </c:ext>
          </c:extLst>
        </c:ser>
        <c:ser>
          <c:idx val="1"/>
          <c:order val="1"/>
          <c:tx>
            <c:strRef>
              <c:f>'Reversal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Accuracy'!$AD$59:$AD$88</c:f>
              <c:numCache>
                <c:formatCode>General</c:formatCode>
                <c:ptCount val="30"/>
                <c:pt idx="0">
                  <c:v>33.879999999999995</c:v>
                </c:pt>
                <c:pt idx="1">
                  <c:v>28.679999999999996</c:v>
                </c:pt>
                <c:pt idx="2">
                  <c:v>28.939999999999998</c:v>
                </c:pt>
                <c:pt idx="3">
                  <c:v>27.96</c:v>
                </c:pt>
                <c:pt idx="4">
                  <c:v>26.74</c:v>
                </c:pt>
                <c:pt idx="5">
                  <c:v>42.3</c:v>
                </c:pt>
                <c:pt idx="6">
                  <c:v>36.799999999999997</c:v>
                </c:pt>
                <c:pt idx="7">
                  <c:v>33.44</c:v>
                </c:pt>
                <c:pt idx="8">
                  <c:v>30.6</c:v>
                </c:pt>
                <c:pt idx="9">
                  <c:v>27.020000000000003</c:v>
                </c:pt>
                <c:pt idx="10">
                  <c:v>49.86</c:v>
                </c:pt>
                <c:pt idx="11">
                  <c:v>39.880000000000003</c:v>
                </c:pt>
                <c:pt idx="12">
                  <c:v>38.1</c:v>
                </c:pt>
                <c:pt idx="13">
                  <c:v>34.119999999999997</c:v>
                </c:pt>
                <c:pt idx="14">
                  <c:v>30.140000000000004</c:v>
                </c:pt>
                <c:pt idx="15">
                  <c:v>56.06</c:v>
                </c:pt>
                <c:pt idx="16">
                  <c:v>49.919999999999995</c:v>
                </c:pt>
                <c:pt idx="17">
                  <c:v>46.22</c:v>
                </c:pt>
                <c:pt idx="18">
                  <c:v>43.9</c:v>
                </c:pt>
                <c:pt idx="19">
                  <c:v>38.979999999999997</c:v>
                </c:pt>
                <c:pt idx="20">
                  <c:v>52.820000000000007</c:v>
                </c:pt>
                <c:pt idx="21">
                  <c:v>47.580000000000005</c:v>
                </c:pt>
                <c:pt idx="22">
                  <c:v>42.519999999999996</c:v>
                </c:pt>
                <c:pt idx="23">
                  <c:v>41.160000000000004</c:v>
                </c:pt>
                <c:pt idx="24">
                  <c:v>36.980000000000004</c:v>
                </c:pt>
                <c:pt idx="25">
                  <c:v>48.8</c:v>
                </c:pt>
                <c:pt idx="26">
                  <c:v>44.58</c:v>
                </c:pt>
                <c:pt idx="27">
                  <c:v>41.94</c:v>
                </c:pt>
                <c:pt idx="28">
                  <c:v>40.480000000000004</c:v>
                </c:pt>
                <c:pt idx="29">
                  <c:v>38.22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51-47BD-B9F5-2B79F438B590}"/>
            </c:ext>
          </c:extLst>
        </c:ser>
        <c:ser>
          <c:idx val="2"/>
          <c:order val="2"/>
          <c:tx>
            <c:strRef>
              <c:f>'Reversal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Accuracy'!$AE$59:$AE$88</c:f>
              <c:numCache>
                <c:formatCode>General</c:formatCode>
                <c:ptCount val="30"/>
                <c:pt idx="0">
                  <c:v>33.9</c:v>
                </c:pt>
                <c:pt idx="1">
                  <c:v>37.04</c:v>
                </c:pt>
                <c:pt idx="2">
                  <c:v>33.760000000000005</c:v>
                </c:pt>
                <c:pt idx="3">
                  <c:v>33.540000000000006</c:v>
                </c:pt>
                <c:pt idx="4">
                  <c:v>32.120000000000005</c:v>
                </c:pt>
                <c:pt idx="5">
                  <c:v>39.86</c:v>
                </c:pt>
                <c:pt idx="6">
                  <c:v>37.120000000000005</c:v>
                </c:pt>
                <c:pt idx="7">
                  <c:v>37.94</c:v>
                </c:pt>
                <c:pt idx="8">
                  <c:v>35.92</c:v>
                </c:pt>
                <c:pt idx="9">
                  <c:v>35.619999999999997</c:v>
                </c:pt>
                <c:pt idx="10">
                  <c:v>32.06</c:v>
                </c:pt>
                <c:pt idx="11">
                  <c:v>28.860000000000003</c:v>
                </c:pt>
                <c:pt idx="12">
                  <c:v>29.080000000000002</c:v>
                </c:pt>
                <c:pt idx="13">
                  <c:v>29.359999999999996</c:v>
                </c:pt>
                <c:pt idx="14">
                  <c:v>30.02</c:v>
                </c:pt>
                <c:pt idx="15">
                  <c:v>30.96</c:v>
                </c:pt>
                <c:pt idx="16">
                  <c:v>29.860000000000003</c:v>
                </c:pt>
                <c:pt idx="17">
                  <c:v>32.56</c:v>
                </c:pt>
                <c:pt idx="18">
                  <c:v>29.040000000000003</c:v>
                </c:pt>
                <c:pt idx="19">
                  <c:v>29.639999999999997</c:v>
                </c:pt>
                <c:pt idx="20">
                  <c:v>26.119999999999997</c:v>
                </c:pt>
                <c:pt idx="21">
                  <c:v>25.720000000000006</c:v>
                </c:pt>
                <c:pt idx="22">
                  <c:v>26.74</c:v>
                </c:pt>
                <c:pt idx="23">
                  <c:v>26.22</c:v>
                </c:pt>
                <c:pt idx="24">
                  <c:v>29.779999999999994</c:v>
                </c:pt>
                <c:pt idx="25">
                  <c:v>40.959999999999994</c:v>
                </c:pt>
                <c:pt idx="26">
                  <c:v>39.839999999999996</c:v>
                </c:pt>
                <c:pt idx="27">
                  <c:v>41.28</c:v>
                </c:pt>
                <c:pt idx="28">
                  <c:v>42.519999999999996</c:v>
                </c:pt>
                <c:pt idx="29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51-47BD-B9F5-2B79F438B590}"/>
            </c:ext>
          </c:extLst>
        </c:ser>
        <c:ser>
          <c:idx val="3"/>
          <c:order val="3"/>
          <c:tx>
            <c:strRef>
              <c:f>'Reversal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Accuracy'!$AF$59:$AF$88</c:f>
              <c:numCache>
                <c:formatCode>General</c:formatCode>
                <c:ptCount val="30"/>
                <c:pt idx="0">
                  <c:v>9.6</c:v>
                </c:pt>
                <c:pt idx="1">
                  <c:v>10.379999999999999</c:v>
                </c:pt>
                <c:pt idx="2">
                  <c:v>9.8000000000000007</c:v>
                </c:pt>
                <c:pt idx="3">
                  <c:v>9.66</c:v>
                </c:pt>
                <c:pt idx="4">
                  <c:v>9.5599999999999987</c:v>
                </c:pt>
                <c:pt idx="5">
                  <c:v>39.32</c:v>
                </c:pt>
                <c:pt idx="6">
                  <c:v>41.2</c:v>
                </c:pt>
                <c:pt idx="7">
                  <c:v>40.6</c:v>
                </c:pt>
                <c:pt idx="8">
                  <c:v>40.4</c:v>
                </c:pt>
                <c:pt idx="9">
                  <c:v>41.92</c:v>
                </c:pt>
                <c:pt idx="10">
                  <c:v>43</c:v>
                </c:pt>
                <c:pt idx="11">
                  <c:v>40.68</c:v>
                </c:pt>
                <c:pt idx="12">
                  <c:v>41.64</c:v>
                </c:pt>
                <c:pt idx="13">
                  <c:v>42.499999999999993</c:v>
                </c:pt>
                <c:pt idx="14">
                  <c:v>43.08</c:v>
                </c:pt>
                <c:pt idx="15">
                  <c:v>41.400000000000006</c:v>
                </c:pt>
                <c:pt idx="16">
                  <c:v>38.679999999999993</c:v>
                </c:pt>
                <c:pt idx="17">
                  <c:v>40.92</c:v>
                </c:pt>
                <c:pt idx="18">
                  <c:v>41.3</c:v>
                </c:pt>
                <c:pt idx="19">
                  <c:v>41.56</c:v>
                </c:pt>
                <c:pt idx="20">
                  <c:v>41.18</c:v>
                </c:pt>
                <c:pt idx="21">
                  <c:v>38.600000000000009</c:v>
                </c:pt>
                <c:pt idx="22">
                  <c:v>40.720000000000006</c:v>
                </c:pt>
                <c:pt idx="23">
                  <c:v>41.339999999999996</c:v>
                </c:pt>
                <c:pt idx="24">
                  <c:v>41.66</c:v>
                </c:pt>
                <c:pt idx="25">
                  <c:v>38.5</c:v>
                </c:pt>
                <c:pt idx="26">
                  <c:v>38.24</c:v>
                </c:pt>
                <c:pt idx="27">
                  <c:v>40.659999999999997</c:v>
                </c:pt>
                <c:pt idx="28">
                  <c:v>39.779999999999994</c:v>
                </c:pt>
                <c:pt idx="29">
                  <c:v>41.660000000000004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51-47BD-B9F5-2B79F438B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5919524763275049"/>
          <c:h val="5.2218062809620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36.5</c:v>
                </c:pt>
                <c:pt idx="6">
                  <c:v>42.6</c:v>
                </c:pt>
                <c:pt idx="7">
                  <c:v>34.799999999999997</c:v>
                </c:pt>
                <c:pt idx="8">
                  <c:v>32.6</c:v>
                </c:pt>
                <c:pt idx="9">
                  <c:v>33</c:v>
                </c:pt>
                <c:pt idx="10">
                  <c:v>42.2</c:v>
                </c:pt>
                <c:pt idx="11">
                  <c:v>48.8</c:v>
                </c:pt>
                <c:pt idx="12">
                  <c:v>43.2</c:v>
                </c:pt>
                <c:pt idx="13">
                  <c:v>39.5</c:v>
                </c:pt>
                <c:pt idx="14">
                  <c:v>39.700000000000003</c:v>
                </c:pt>
                <c:pt idx="15">
                  <c:v>48.6</c:v>
                </c:pt>
                <c:pt idx="16">
                  <c:v>50.6</c:v>
                </c:pt>
                <c:pt idx="17">
                  <c:v>48.5</c:v>
                </c:pt>
                <c:pt idx="18">
                  <c:v>47.6</c:v>
                </c:pt>
                <c:pt idx="19">
                  <c:v>49.3</c:v>
                </c:pt>
                <c:pt idx="20">
                  <c:v>52.6</c:v>
                </c:pt>
                <c:pt idx="21">
                  <c:v>47.8</c:v>
                </c:pt>
                <c:pt idx="22">
                  <c:v>47.2</c:v>
                </c:pt>
                <c:pt idx="23">
                  <c:v>48.5</c:v>
                </c:pt>
                <c:pt idx="24">
                  <c:v>49.4</c:v>
                </c:pt>
                <c:pt idx="25">
                  <c:v>54.1</c:v>
                </c:pt>
                <c:pt idx="26">
                  <c:v>48</c:v>
                </c:pt>
                <c:pt idx="27">
                  <c:v>48.6</c:v>
                </c:pt>
                <c:pt idx="28">
                  <c:v>46.4</c:v>
                </c:pt>
                <c:pt idx="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4F20-826F-913D8A530307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30.8</c:v>
                </c:pt>
                <c:pt idx="6">
                  <c:v>13.7</c:v>
                </c:pt>
                <c:pt idx="7">
                  <c:v>8.5</c:v>
                </c:pt>
                <c:pt idx="8">
                  <c:v>8</c:v>
                </c:pt>
                <c:pt idx="9">
                  <c:v>8.4</c:v>
                </c:pt>
                <c:pt idx="10">
                  <c:v>46.8</c:v>
                </c:pt>
                <c:pt idx="11">
                  <c:v>31.3</c:v>
                </c:pt>
                <c:pt idx="12">
                  <c:v>28.2</c:v>
                </c:pt>
                <c:pt idx="13">
                  <c:v>24.6</c:v>
                </c:pt>
                <c:pt idx="14">
                  <c:v>29.1</c:v>
                </c:pt>
                <c:pt idx="15">
                  <c:v>49.3</c:v>
                </c:pt>
                <c:pt idx="16">
                  <c:v>49.1</c:v>
                </c:pt>
                <c:pt idx="17">
                  <c:v>53.2</c:v>
                </c:pt>
                <c:pt idx="18">
                  <c:v>50.9</c:v>
                </c:pt>
                <c:pt idx="19">
                  <c:v>55.6</c:v>
                </c:pt>
                <c:pt idx="20">
                  <c:v>51.2</c:v>
                </c:pt>
                <c:pt idx="21">
                  <c:v>57.9</c:v>
                </c:pt>
                <c:pt idx="22">
                  <c:v>54.3</c:v>
                </c:pt>
                <c:pt idx="23">
                  <c:v>59.6</c:v>
                </c:pt>
                <c:pt idx="24">
                  <c:v>60.3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</c:v>
                </c:pt>
                <c:pt idx="29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4F20-826F-913D8A530307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43.1</c:v>
                </c:pt>
                <c:pt idx="1">
                  <c:v>37.4</c:v>
                </c:pt>
                <c:pt idx="2">
                  <c:v>37.799999999999997</c:v>
                </c:pt>
                <c:pt idx="3">
                  <c:v>34.299999999999997</c:v>
                </c:pt>
                <c:pt idx="4">
                  <c:v>33.299999999999997</c:v>
                </c:pt>
                <c:pt idx="5">
                  <c:v>40.4</c:v>
                </c:pt>
                <c:pt idx="6">
                  <c:v>42.2</c:v>
                </c:pt>
                <c:pt idx="7">
                  <c:v>43.2</c:v>
                </c:pt>
                <c:pt idx="8">
                  <c:v>44.5</c:v>
                </c:pt>
                <c:pt idx="9">
                  <c:v>44.8</c:v>
                </c:pt>
                <c:pt idx="10">
                  <c:v>42.2</c:v>
                </c:pt>
                <c:pt idx="11">
                  <c:v>46.3</c:v>
                </c:pt>
                <c:pt idx="12">
                  <c:v>46.2</c:v>
                </c:pt>
                <c:pt idx="13">
                  <c:v>45.1</c:v>
                </c:pt>
                <c:pt idx="14">
                  <c:v>39.799999999999997</c:v>
                </c:pt>
                <c:pt idx="15">
                  <c:v>35.299999999999997</c:v>
                </c:pt>
                <c:pt idx="16">
                  <c:v>37.4</c:v>
                </c:pt>
                <c:pt idx="17">
                  <c:v>36.5</c:v>
                </c:pt>
                <c:pt idx="18">
                  <c:v>36.200000000000003</c:v>
                </c:pt>
                <c:pt idx="19">
                  <c:v>33.700000000000003</c:v>
                </c:pt>
                <c:pt idx="20">
                  <c:v>35.799999999999997</c:v>
                </c:pt>
                <c:pt idx="21">
                  <c:v>54.7</c:v>
                </c:pt>
                <c:pt idx="22">
                  <c:v>46.4</c:v>
                </c:pt>
                <c:pt idx="23">
                  <c:v>46.7</c:v>
                </c:pt>
                <c:pt idx="24">
                  <c:v>44.2</c:v>
                </c:pt>
                <c:pt idx="25">
                  <c:v>49.8</c:v>
                </c:pt>
                <c:pt idx="26">
                  <c:v>60</c:v>
                </c:pt>
                <c:pt idx="27">
                  <c:v>57.1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4F20-826F-913D8A530307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51.1</c:v>
                </c:pt>
                <c:pt idx="1">
                  <c:v>51.1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51.6</c:v>
                </c:pt>
                <c:pt idx="6">
                  <c:v>50.4</c:v>
                </c:pt>
                <c:pt idx="7">
                  <c:v>48.5</c:v>
                </c:pt>
                <c:pt idx="8">
                  <c:v>47.5</c:v>
                </c:pt>
                <c:pt idx="9">
                  <c:v>46.6</c:v>
                </c:pt>
                <c:pt idx="10">
                  <c:v>48.7</c:v>
                </c:pt>
                <c:pt idx="11">
                  <c:v>49.6</c:v>
                </c:pt>
                <c:pt idx="12">
                  <c:v>51.8</c:v>
                </c:pt>
                <c:pt idx="13">
                  <c:v>52.3</c:v>
                </c:pt>
                <c:pt idx="14">
                  <c:v>52.8</c:v>
                </c:pt>
                <c:pt idx="15">
                  <c:v>48.9</c:v>
                </c:pt>
                <c:pt idx="16">
                  <c:v>52.7</c:v>
                </c:pt>
                <c:pt idx="17">
                  <c:v>49.1</c:v>
                </c:pt>
                <c:pt idx="18">
                  <c:v>47.4</c:v>
                </c:pt>
                <c:pt idx="19">
                  <c:v>47.4</c:v>
                </c:pt>
                <c:pt idx="20">
                  <c:v>50.6</c:v>
                </c:pt>
                <c:pt idx="21">
                  <c:v>65</c:v>
                </c:pt>
                <c:pt idx="22">
                  <c:v>61.7</c:v>
                </c:pt>
                <c:pt idx="23">
                  <c:v>59.5</c:v>
                </c:pt>
                <c:pt idx="24">
                  <c:v>59.6</c:v>
                </c:pt>
                <c:pt idx="25">
                  <c:v>49.1</c:v>
                </c:pt>
                <c:pt idx="26">
                  <c:v>67.900000000000006</c:v>
                </c:pt>
                <c:pt idx="27">
                  <c:v>67.5</c:v>
                </c:pt>
                <c:pt idx="28">
                  <c:v>66.2</c:v>
                </c:pt>
                <c:pt idx="29">
                  <c:v>62.7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D-4F20-826F-913D8A530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52.3</c:v>
                </c:pt>
                <c:pt idx="1">
                  <c:v>48.7</c:v>
                </c:pt>
                <c:pt idx="2">
                  <c:v>43.9</c:v>
                </c:pt>
                <c:pt idx="3">
                  <c:v>47.4</c:v>
                </c:pt>
                <c:pt idx="4">
                  <c:v>48.6</c:v>
                </c:pt>
                <c:pt idx="5">
                  <c:v>54</c:v>
                </c:pt>
                <c:pt idx="6">
                  <c:v>49.1</c:v>
                </c:pt>
                <c:pt idx="7">
                  <c:v>50.8</c:v>
                </c:pt>
                <c:pt idx="8">
                  <c:v>52.6</c:v>
                </c:pt>
                <c:pt idx="9">
                  <c:v>52.8</c:v>
                </c:pt>
                <c:pt idx="10">
                  <c:v>61.4</c:v>
                </c:pt>
                <c:pt idx="11">
                  <c:v>59.5</c:v>
                </c:pt>
                <c:pt idx="12">
                  <c:v>55.4</c:v>
                </c:pt>
                <c:pt idx="13">
                  <c:v>59.3</c:v>
                </c:pt>
                <c:pt idx="14">
                  <c:v>56.6</c:v>
                </c:pt>
                <c:pt idx="15">
                  <c:v>67.400000000000006</c:v>
                </c:pt>
                <c:pt idx="16">
                  <c:v>64.5</c:v>
                </c:pt>
                <c:pt idx="17">
                  <c:v>66.5</c:v>
                </c:pt>
                <c:pt idx="18">
                  <c:v>65.5</c:v>
                </c:pt>
                <c:pt idx="19">
                  <c:v>69.7</c:v>
                </c:pt>
                <c:pt idx="20">
                  <c:v>66.900000000000006</c:v>
                </c:pt>
                <c:pt idx="21">
                  <c:v>62.7</c:v>
                </c:pt>
                <c:pt idx="22">
                  <c:v>65.5</c:v>
                </c:pt>
                <c:pt idx="23">
                  <c:v>63.9</c:v>
                </c:pt>
                <c:pt idx="24">
                  <c:v>66.3</c:v>
                </c:pt>
                <c:pt idx="25">
                  <c:v>64.099999999999994</c:v>
                </c:pt>
                <c:pt idx="26">
                  <c:v>60.4</c:v>
                </c:pt>
                <c:pt idx="27">
                  <c:v>57.5</c:v>
                </c:pt>
                <c:pt idx="28">
                  <c:v>60.2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4-45D5-828A-CAB75A117B71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52.5</c:v>
                </c:pt>
                <c:pt idx="4">
                  <c:v>53.2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4-45D5-828A-CAB75A117B71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50.6</c:v>
                </c:pt>
                <c:pt idx="1">
                  <c:v>41.1</c:v>
                </c:pt>
                <c:pt idx="2">
                  <c:v>41.3</c:v>
                </c:pt>
                <c:pt idx="3">
                  <c:v>39.299999999999997</c:v>
                </c:pt>
                <c:pt idx="4">
                  <c:v>37.6</c:v>
                </c:pt>
                <c:pt idx="5">
                  <c:v>28.8</c:v>
                </c:pt>
                <c:pt idx="6">
                  <c:v>27.9</c:v>
                </c:pt>
                <c:pt idx="7">
                  <c:v>25.8</c:v>
                </c:pt>
                <c:pt idx="8">
                  <c:v>25.2</c:v>
                </c:pt>
                <c:pt idx="9">
                  <c:v>26.3</c:v>
                </c:pt>
                <c:pt idx="10">
                  <c:v>26.5</c:v>
                </c:pt>
                <c:pt idx="11">
                  <c:v>25.3</c:v>
                </c:pt>
                <c:pt idx="12">
                  <c:v>26.8</c:v>
                </c:pt>
                <c:pt idx="13">
                  <c:v>27.5</c:v>
                </c:pt>
                <c:pt idx="14">
                  <c:v>27.3</c:v>
                </c:pt>
                <c:pt idx="15">
                  <c:v>29.5</c:v>
                </c:pt>
                <c:pt idx="16">
                  <c:v>25</c:v>
                </c:pt>
                <c:pt idx="17">
                  <c:v>28.7</c:v>
                </c:pt>
                <c:pt idx="18">
                  <c:v>25</c:v>
                </c:pt>
                <c:pt idx="19">
                  <c:v>25.3</c:v>
                </c:pt>
                <c:pt idx="20">
                  <c:v>23.6</c:v>
                </c:pt>
                <c:pt idx="21">
                  <c:v>40.700000000000003</c:v>
                </c:pt>
                <c:pt idx="22">
                  <c:v>41.9</c:v>
                </c:pt>
                <c:pt idx="23">
                  <c:v>43.7</c:v>
                </c:pt>
                <c:pt idx="24">
                  <c:v>37.5</c:v>
                </c:pt>
                <c:pt idx="25">
                  <c:v>50.6</c:v>
                </c:pt>
                <c:pt idx="26">
                  <c:v>62</c:v>
                </c:pt>
                <c:pt idx="27">
                  <c:v>58.5</c:v>
                </c:pt>
                <c:pt idx="28">
                  <c:v>56.9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4-45D5-828A-CAB75A117B71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0.7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51.1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52.2</c:v>
                </c:pt>
                <c:pt idx="15">
                  <c:v>49.5</c:v>
                </c:pt>
                <c:pt idx="16">
                  <c:v>50.7</c:v>
                </c:pt>
                <c:pt idx="17">
                  <c:v>49.7</c:v>
                </c:pt>
                <c:pt idx="18">
                  <c:v>49</c:v>
                </c:pt>
                <c:pt idx="19">
                  <c:v>48</c:v>
                </c:pt>
                <c:pt idx="20">
                  <c:v>47.1</c:v>
                </c:pt>
                <c:pt idx="21">
                  <c:v>62.8</c:v>
                </c:pt>
                <c:pt idx="22">
                  <c:v>59.2</c:v>
                </c:pt>
                <c:pt idx="23">
                  <c:v>56.7</c:v>
                </c:pt>
                <c:pt idx="24">
                  <c:v>57.8</c:v>
                </c:pt>
                <c:pt idx="25">
                  <c:v>49.4</c:v>
                </c:pt>
                <c:pt idx="26">
                  <c:v>62.6</c:v>
                </c:pt>
                <c:pt idx="27">
                  <c:v>64</c:v>
                </c:pt>
                <c:pt idx="28">
                  <c:v>64.2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4-45D5-828A-CAB75A11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57.8</c:v>
                </c:pt>
                <c:pt idx="1">
                  <c:v>52.1</c:v>
                </c:pt>
                <c:pt idx="2">
                  <c:v>52.4</c:v>
                </c:pt>
                <c:pt idx="3">
                  <c:v>53</c:v>
                </c:pt>
                <c:pt idx="4">
                  <c:v>55.7</c:v>
                </c:pt>
                <c:pt idx="5">
                  <c:v>54</c:v>
                </c:pt>
                <c:pt idx="6">
                  <c:v>57.2</c:v>
                </c:pt>
                <c:pt idx="7">
                  <c:v>53.9</c:v>
                </c:pt>
                <c:pt idx="8">
                  <c:v>58.1</c:v>
                </c:pt>
                <c:pt idx="9">
                  <c:v>56.8</c:v>
                </c:pt>
                <c:pt idx="10">
                  <c:v>62.7</c:v>
                </c:pt>
                <c:pt idx="11">
                  <c:v>64.900000000000006</c:v>
                </c:pt>
                <c:pt idx="12">
                  <c:v>60.4</c:v>
                </c:pt>
                <c:pt idx="13">
                  <c:v>65.599999999999994</c:v>
                </c:pt>
                <c:pt idx="14">
                  <c:v>66</c:v>
                </c:pt>
                <c:pt idx="15">
                  <c:v>70</c:v>
                </c:pt>
                <c:pt idx="16">
                  <c:v>68.2</c:v>
                </c:pt>
                <c:pt idx="17">
                  <c:v>67.5</c:v>
                </c:pt>
                <c:pt idx="18">
                  <c:v>73.8</c:v>
                </c:pt>
                <c:pt idx="19">
                  <c:v>74.400000000000006</c:v>
                </c:pt>
                <c:pt idx="20">
                  <c:v>67.900000000000006</c:v>
                </c:pt>
                <c:pt idx="21">
                  <c:v>67.3</c:v>
                </c:pt>
                <c:pt idx="22">
                  <c:v>67.3</c:v>
                </c:pt>
                <c:pt idx="23">
                  <c:v>69.8</c:v>
                </c:pt>
                <c:pt idx="24">
                  <c:v>73</c:v>
                </c:pt>
                <c:pt idx="25">
                  <c:v>65.400000000000006</c:v>
                </c:pt>
                <c:pt idx="26">
                  <c:v>62.1</c:v>
                </c:pt>
                <c:pt idx="27">
                  <c:v>64.7</c:v>
                </c:pt>
                <c:pt idx="28">
                  <c:v>67.099999999999994</c:v>
                </c:pt>
                <c:pt idx="29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1-4AD4-9D4A-DD0E5AB1E6A2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1-4AD4-9D4A-DD0E5AB1E6A2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42.2</c:v>
                </c:pt>
                <c:pt idx="1">
                  <c:v>33.700000000000003</c:v>
                </c:pt>
                <c:pt idx="2">
                  <c:v>31.9</c:v>
                </c:pt>
                <c:pt idx="3">
                  <c:v>27.6</c:v>
                </c:pt>
                <c:pt idx="4">
                  <c:v>25.4</c:v>
                </c:pt>
                <c:pt idx="5">
                  <c:v>28.1</c:v>
                </c:pt>
                <c:pt idx="6">
                  <c:v>27.1</c:v>
                </c:pt>
                <c:pt idx="7">
                  <c:v>33.1</c:v>
                </c:pt>
                <c:pt idx="8">
                  <c:v>31</c:v>
                </c:pt>
                <c:pt idx="9">
                  <c:v>29.4</c:v>
                </c:pt>
                <c:pt idx="10">
                  <c:v>35.9</c:v>
                </c:pt>
                <c:pt idx="11">
                  <c:v>40.4</c:v>
                </c:pt>
                <c:pt idx="12">
                  <c:v>35.4</c:v>
                </c:pt>
                <c:pt idx="13">
                  <c:v>38.200000000000003</c:v>
                </c:pt>
                <c:pt idx="14">
                  <c:v>34.299999999999997</c:v>
                </c:pt>
                <c:pt idx="15">
                  <c:v>30.1</c:v>
                </c:pt>
                <c:pt idx="16">
                  <c:v>28.6</c:v>
                </c:pt>
                <c:pt idx="17">
                  <c:v>28.1</c:v>
                </c:pt>
                <c:pt idx="18">
                  <c:v>25.9</c:v>
                </c:pt>
                <c:pt idx="19">
                  <c:v>30.2</c:v>
                </c:pt>
                <c:pt idx="20">
                  <c:v>50.7</c:v>
                </c:pt>
                <c:pt idx="21">
                  <c:v>58.7</c:v>
                </c:pt>
                <c:pt idx="22">
                  <c:v>55.9</c:v>
                </c:pt>
                <c:pt idx="23">
                  <c:v>55.7</c:v>
                </c:pt>
                <c:pt idx="24">
                  <c:v>56.2</c:v>
                </c:pt>
                <c:pt idx="25">
                  <c:v>50.2</c:v>
                </c:pt>
                <c:pt idx="26">
                  <c:v>61.2</c:v>
                </c:pt>
                <c:pt idx="27">
                  <c:v>57.8</c:v>
                </c:pt>
                <c:pt idx="28">
                  <c:v>55.9</c:v>
                </c:pt>
                <c:pt idx="29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1-4AD4-9D4A-DD0E5AB1E6A2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1.4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0.3</c:v>
                </c:pt>
                <c:pt idx="5">
                  <c:v>51.1</c:v>
                </c:pt>
                <c:pt idx="6">
                  <c:v>50.9</c:v>
                </c:pt>
                <c:pt idx="7">
                  <c:v>49.5</c:v>
                </c:pt>
                <c:pt idx="8">
                  <c:v>48.5</c:v>
                </c:pt>
                <c:pt idx="9">
                  <c:v>48.1</c:v>
                </c:pt>
                <c:pt idx="10">
                  <c:v>48.7</c:v>
                </c:pt>
                <c:pt idx="11">
                  <c:v>48.9</c:v>
                </c:pt>
                <c:pt idx="12">
                  <c:v>50.5</c:v>
                </c:pt>
                <c:pt idx="13">
                  <c:v>51.5</c:v>
                </c:pt>
                <c:pt idx="14">
                  <c:v>52.2</c:v>
                </c:pt>
                <c:pt idx="15">
                  <c:v>48.7</c:v>
                </c:pt>
                <c:pt idx="16">
                  <c:v>53.8</c:v>
                </c:pt>
                <c:pt idx="17">
                  <c:v>51</c:v>
                </c:pt>
                <c:pt idx="18">
                  <c:v>49.6</c:v>
                </c:pt>
                <c:pt idx="19">
                  <c:v>49.7</c:v>
                </c:pt>
                <c:pt idx="20">
                  <c:v>50.4</c:v>
                </c:pt>
                <c:pt idx="21">
                  <c:v>51.3</c:v>
                </c:pt>
                <c:pt idx="22">
                  <c:v>47.6</c:v>
                </c:pt>
                <c:pt idx="23">
                  <c:v>47.2</c:v>
                </c:pt>
                <c:pt idx="24">
                  <c:v>46.9</c:v>
                </c:pt>
                <c:pt idx="25">
                  <c:v>52.5</c:v>
                </c:pt>
                <c:pt idx="26">
                  <c:v>55.8</c:v>
                </c:pt>
                <c:pt idx="27">
                  <c:v>55.8</c:v>
                </c:pt>
                <c:pt idx="28">
                  <c:v>54.1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C1-4AD4-9D4A-DD0E5AB1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32.299999999999997</c:v>
                </c:pt>
                <c:pt idx="6">
                  <c:v>39.1</c:v>
                </c:pt>
                <c:pt idx="7">
                  <c:v>26.3</c:v>
                </c:pt>
                <c:pt idx="8">
                  <c:v>24.8</c:v>
                </c:pt>
                <c:pt idx="9">
                  <c:v>23.9</c:v>
                </c:pt>
                <c:pt idx="10">
                  <c:v>43.4</c:v>
                </c:pt>
                <c:pt idx="11">
                  <c:v>47.7</c:v>
                </c:pt>
                <c:pt idx="12">
                  <c:v>44.2</c:v>
                </c:pt>
                <c:pt idx="13">
                  <c:v>39.799999999999997</c:v>
                </c:pt>
                <c:pt idx="14">
                  <c:v>44.4</c:v>
                </c:pt>
                <c:pt idx="15">
                  <c:v>48.2</c:v>
                </c:pt>
                <c:pt idx="16">
                  <c:v>50.2</c:v>
                </c:pt>
                <c:pt idx="17">
                  <c:v>50.6</c:v>
                </c:pt>
                <c:pt idx="18">
                  <c:v>48.6</c:v>
                </c:pt>
                <c:pt idx="19">
                  <c:v>51</c:v>
                </c:pt>
                <c:pt idx="20">
                  <c:v>50.1</c:v>
                </c:pt>
                <c:pt idx="21">
                  <c:v>52.5</c:v>
                </c:pt>
                <c:pt idx="22">
                  <c:v>48.9</c:v>
                </c:pt>
                <c:pt idx="23">
                  <c:v>48.3</c:v>
                </c:pt>
                <c:pt idx="24">
                  <c:v>47.7</c:v>
                </c:pt>
                <c:pt idx="25">
                  <c:v>56.1</c:v>
                </c:pt>
                <c:pt idx="26">
                  <c:v>43.5</c:v>
                </c:pt>
                <c:pt idx="27">
                  <c:v>41.8</c:v>
                </c:pt>
                <c:pt idx="28">
                  <c:v>45.3</c:v>
                </c:pt>
                <c:pt idx="29">
                  <c:v>41.1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2-4ECC-8527-E70C485AE986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51.5</c:v>
                </c:pt>
                <c:pt idx="7">
                  <c:v>50.2</c:v>
                </c:pt>
                <c:pt idx="8">
                  <c:v>52.1</c:v>
                </c:pt>
                <c:pt idx="9">
                  <c:v>53.2</c:v>
                </c:pt>
                <c:pt idx="10">
                  <c:v>50.6</c:v>
                </c:pt>
                <c:pt idx="11">
                  <c:v>48.5</c:v>
                </c:pt>
                <c:pt idx="12">
                  <c:v>51.2</c:v>
                </c:pt>
                <c:pt idx="13">
                  <c:v>50.2</c:v>
                </c:pt>
                <c:pt idx="14">
                  <c:v>50.5</c:v>
                </c:pt>
                <c:pt idx="15">
                  <c:v>49.9</c:v>
                </c:pt>
                <c:pt idx="16">
                  <c:v>51.6</c:v>
                </c:pt>
                <c:pt idx="17">
                  <c:v>49.3</c:v>
                </c:pt>
                <c:pt idx="18">
                  <c:v>48.8</c:v>
                </c:pt>
                <c:pt idx="19">
                  <c:v>49.2</c:v>
                </c:pt>
                <c:pt idx="20">
                  <c:v>51.2</c:v>
                </c:pt>
                <c:pt idx="21">
                  <c:v>56.3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2-4ECC-8527-E70C485AE986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35.700000000000003</c:v>
                </c:pt>
                <c:pt idx="7">
                  <c:v>32.799999999999997</c:v>
                </c:pt>
                <c:pt idx="8">
                  <c:v>35.9</c:v>
                </c:pt>
                <c:pt idx="9">
                  <c:v>34.200000000000003</c:v>
                </c:pt>
                <c:pt idx="10">
                  <c:v>24.5</c:v>
                </c:pt>
                <c:pt idx="11">
                  <c:v>27</c:v>
                </c:pt>
                <c:pt idx="12">
                  <c:v>28.9</c:v>
                </c:pt>
                <c:pt idx="13">
                  <c:v>27.5</c:v>
                </c:pt>
                <c:pt idx="14">
                  <c:v>29.7</c:v>
                </c:pt>
                <c:pt idx="15">
                  <c:v>24.3</c:v>
                </c:pt>
                <c:pt idx="16">
                  <c:v>29.6</c:v>
                </c:pt>
                <c:pt idx="17">
                  <c:v>23.7</c:v>
                </c:pt>
                <c:pt idx="18">
                  <c:v>27.9</c:v>
                </c:pt>
                <c:pt idx="19">
                  <c:v>27.2</c:v>
                </c:pt>
                <c:pt idx="20">
                  <c:v>27</c:v>
                </c:pt>
                <c:pt idx="21">
                  <c:v>32.299999999999997</c:v>
                </c:pt>
                <c:pt idx="22">
                  <c:v>33.1</c:v>
                </c:pt>
                <c:pt idx="23">
                  <c:v>35.5</c:v>
                </c:pt>
                <c:pt idx="24">
                  <c:v>35.4</c:v>
                </c:pt>
                <c:pt idx="25">
                  <c:v>49.9</c:v>
                </c:pt>
                <c:pt idx="26">
                  <c:v>57.5</c:v>
                </c:pt>
                <c:pt idx="27">
                  <c:v>54.7</c:v>
                </c:pt>
                <c:pt idx="28">
                  <c:v>54.1</c:v>
                </c:pt>
                <c:pt idx="2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2-4ECC-8527-E70C485AE986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5.8</c:v>
                </c:pt>
                <c:pt idx="1">
                  <c:v>8.3000000000000007</c:v>
                </c:pt>
                <c:pt idx="2">
                  <c:v>5.9</c:v>
                </c:pt>
                <c:pt idx="3">
                  <c:v>4.5</c:v>
                </c:pt>
                <c:pt idx="4">
                  <c:v>4.7</c:v>
                </c:pt>
                <c:pt idx="5">
                  <c:v>51.3</c:v>
                </c:pt>
                <c:pt idx="6">
                  <c:v>45.4</c:v>
                </c:pt>
                <c:pt idx="7">
                  <c:v>42.4</c:v>
                </c:pt>
                <c:pt idx="8">
                  <c:v>36</c:v>
                </c:pt>
                <c:pt idx="9">
                  <c:v>37.1</c:v>
                </c:pt>
                <c:pt idx="10">
                  <c:v>49.7</c:v>
                </c:pt>
                <c:pt idx="11">
                  <c:v>48.7</c:v>
                </c:pt>
                <c:pt idx="12">
                  <c:v>50.7</c:v>
                </c:pt>
                <c:pt idx="13">
                  <c:v>51.4</c:v>
                </c:pt>
                <c:pt idx="14">
                  <c:v>51.9</c:v>
                </c:pt>
                <c:pt idx="15">
                  <c:v>48.9</c:v>
                </c:pt>
                <c:pt idx="16">
                  <c:v>54.9</c:v>
                </c:pt>
                <c:pt idx="17">
                  <c:v>52.1</c:v>
                </c:pt>
                <c:pt idx="18">
                  <c:v>50.6</c:v>
                </c:pt>
                <c:pt idx="19">
                  <c:v>50.3</c:v>
                </c:pt>
                <c:pt idx="20">
                  <c:v>47.5</c:v>
                </c:pt>
                <c:pt idx="21">
                  <c:v>67.599999999999994</c:v>
                </c:pt>
                <c:pt idx="22">
                  <c:v>61.8</c:v>
                </c:pt>
                <c:pt idx="23">
                  <c:v>58.2</c:v>
                </c:pt>
                <c:pt idx="24">
                  <c:v>57.7</c:v>
                </c:pt>
                <c:pt idx="25">
                  <c:v>48.6</c:v>
                </c:pt>
                <c:pt idx="26">
                  <c:v>76.2</c:v>
                </c:pt>
                <c:pt idx="27">
                  <c:v>72.099999999999994</c:v>
                </c:pt>
                <c:pt idx="28">
                  <c:v>73.099999999999994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2-4ECC-8527-E70C485A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62.8</c:v>
                </c:pt>
                <c:pt idx="1">
                  <c:v>53.8</c:v>
                </c:pt>
                <c:pt idx="2">
                  <c:v>56.4</c:v>
                </c:pt>
                <c:pt idx="3">
                  <c:v>56.6</c:v>
                </c:pt>
                <c:pt idx="4">
                  <c:v>56</c:v>
                </c:pt>
                <c:pt idx="5">
                  <c:v>58.1</c:v>
                </c:pt>
                <c:pt idx="6">
                  <c:v>62.5</c:v>
                </c:pt>
                <c:pt idx="7">
                  <c:v>62.8</c:v>
                </c:pt>
                <c:pt idx="8">
                  <c:v>64.900000000000006</c:v>
                </c:pt>
                <c:pt idx="9">
                  <c:v>67</c:v>
                </c:pt>
                <c:pt idx="10">
                  <c:v>69.099999999999994</c:v>
                </c:pt>
                <c:pt idx="11">
                  <c:v>62.5</c:v>
                </c:pt>
                <c:pt idx="12">
                  <c:v>63.2</c:v>
                </c:pt>
                <c:pt idx="13">
                  <c:v>61.8</c:v>
                </c:pt>
                <c:pt idx="14">
                  <c:v>66.400000000000006</c:v>
                </c:pt>
                <c:pt idx="15">
                  <c:v>72.2</c:v>
                </c:pt>
                <c:pt idx="16">
                  <c:v>70.8</c:v>
                </c:pt>
                <c:pt idx="17">
                  <c:v>70.2</c:v>
                </c:pt>
                <c:pt idx="18">
                  <c:v>71.7</c:v>
                </c:pt>
                <c:pt idx="19">
                  <c:v>75.7</c:v>
                </c:pt>
                <c:pt idx="20">
                  <c:v>70</c:v>
                </c:pt>
                <c:pt idx="21">
                  <c:v>66.7</c:v>
                </c:pt>
                <c:pt idx="22">
                  <c:v>68.099999999999994</c:v>
                </c:pt>
                <c:pt idx="23">
                  <c:v>67.7</c:v>
                </c:pt>
                <c:pt idx="24">
                  <c:v>71.3</c:v>
                </c:pt>
                <c:pt idx="25">
                  <c:v>67.400000000000006</c:v>
                </c:pt>
                <c:pt idx="26">
                  <c:v>65.3</c:v>
                </c:pt>
                <c:pt idx="27">
                  <c:v>66.3</c:v>
                </c:pt>
                <c:pt idx="28">
                  <c:v>68.5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F-4296-8179-44A24E65769E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57.4</c:v>
                </c:pt>
                <c:pt idx="1">
                  <c:v>59.9</c:v>
                </c:pt>
                <c:pt idx="2">
                  <c:v>59.8</c:v>
                </c:pt>
                <c:pt idx="3">
                  <c:v>59</c:v>
                </c:pt>
                <c:pt idx="4">
                  <c:v>58.5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F-4296-8179-44A24E65769E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53.5</c:v>
                </c:pt>
                <c:pt idx="1">
                  <c:v>51.7</c:v>
                </c:pt>
                <c:pt idx="2">
                  <c:v>53.7</c:v>
                </c:pt>
                <c:pt idx="3">
                  <c:v>50.1</c:v>
                </c:pt>
                <c:pt idx="4">
                  <c:v>47.1</c:v>
                </c:pt>
                <c:pt idx="5">
                  <c:v>40.299999999999997</c:v>
                </c:pt>
                <c:pt idx="6">
                  <c:v>29.6</c:v>
                </c:pt>
                <c:pt idx="7">
                  <c:v>30.9</c:v>
                </c:pt>
                <c:pt idx="8">
                  <c:v>31.1</c:v>
                </c:pt>
                <c:pt idx="9">
                  <c:v>28.7</c:v>
                </c:pt>
                <c:pt idx="10">
                  <c:v>40.4</c:v>
                </c:pt>
                <c:pt idx="11">
                  <c:v>32.200000000000003</c:v>
                </c:pt>
                <c:pt idx="12">
                  <c:v>34.6</c:v>
                </c:pt>
                <c:pt idx="13">
                  <c:v>32.6</c:v>
                </c:pt>
                <c:pt idx="14">
                  <c:v>31.7</c:v>
                </c:pt>
                <c:pt idx="15">
                  <c:v>40.299999999999997</c:v>
                </c:pt>
                <c:pt idx="16">
                  <c:v>30.2</c:v>
                </c:pt>
                <c:pt idx="17">
                  <c:v>28.9</c:v>
                </c:pt>
                <c:pt idx="18">
                  <c:v>30.5</c:v>
                </c:pt>
                <c:pt idx="19">
                  <c:v>31.2</c:v>
                </c:pt>
                <c:pt idx="20">
                  <c:v>39.4</c:v>
                </c:pt>
                <c:pt idx="21">
                  <c:v>54.2</c:v>
                </c:pt>
                <c:pt idx="22">
                  <c:v>52.9</c:v>
                </c:pt>
                <c:pt idx="23">
                  <c:v>55.9</c:v>
                </c:pt>
                <c:pt idx="24">
                  <c:v>52.6</c:v>
                </c:pt>
                <c:pt idx="25">
                  <c:v>52.5</c:v>
                </c:pt>
                <c:pt idx="26">
                  <c:v>65.599999999999994</c:v>
                </c:pt>
                <c:pt idx="27">
                  <c:v>63.1</c:v>
                </c:pt>
                <c:pt idx="28">
                  <c:v>62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F-4296-8179-44A24E65769E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51.1</c:v>
                </c:pt>
                <c:pt idx="7">
                  <c:v>49.5</c:v>
                </c:pt>
                <c:pt idx="8">
                  <c:v>48.2</c:v>
                </c:pt>
                <c:pt idx="9">
                  <c:v>47.1</c:v>
                </c:pt>
                <c:pt idx="10">
                  <c:v>48.9</c:v>
                </c:pt>
                <c:pt idx="11">
                  <c:v>48.5</c:v>
                </c:pt>
                <c:pt idx="12">
                  <c:v>50.7</c:v>
                </c:pt>
                <c:pt idx="13">
                  <c:v>51.7</c:v>
                </c:pt>
                <c:pt idx="14">
                  <c:v>52.1</c:v>
                </c:pt>
                <c:pt idx="15">
                  <c:v>49.8</c:v>
                </c:pt>
                <c:pt idx="16">
                  <c:v>51.2</c:v>
                </c:pt>
                <c:pt idx="17">
                  <c:v>49.4</c:v>
                </c:pt>
                <c:pt idx="18">
                  <c:v>49</c:v>
                </c:pt>
                <c:pt idx="19">
                  <c:v>48.2</c:v>
                </c:pt>
                <c:pt idx="20">
                  <c:v>48.1</c:v>
                </c:pt>
                <c:pt idx="21">
                  <c:v>68.599999999999994</c:v>
                </c:pt>
                <c:pt idx="22">
                  <c:v>65.5</c:v>
                </c:pt>
                <c:pt idx="23">
                  <c:v>66.7</c:v>
                </c:pt>
                <c:pt idx="24">
                  <c:v>67</c:v>
                </c:pt>
                <c:pt idx="25">
                  <c:v>49.4</c:v>
                </c:pt>
                <c:pt idx="26">
                  <c:v>60.9</c:v>
                </c:pt>
                <c:pt idx="27">
                  <c:v>62.3</c:v>
                </c:pt>
                <c:pt idx="28">
                  <c:v>60.7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F-4296-8179-44A24E65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50.3</c:v>
                </c:pt>
                <c:pt idx="1">
                  <c:v>50.5</c:v>
                </c:pt>
                <c:pt idx="2">
                  <c:v>49.2</c:v>
                </c:pt>
                <c:pt idx="3">
                  <c:v>47.1</c:v>
                </c:pt>
                <c:pt idx="4">
                  <c:v>47.9</c:v>
                </c:pt>
                <c:pt idx="5">
                  <c:v>57.3</c:v>
                </c:pt>
                <c:pt idx="6">
                  <c:v>70.900000000000006</c:v>
                </c:pt>
                <c:pt idx="7">
                  <c:v>66.8</c:v>
                </c:pt>
                <c:pt idx="8">
                  <c:v>68.099999999999994</c:v>
                </c:pt>
                <c:pt idx="9">
                  <c:v>69.7</c:v>
                </c:pt>
                <c:pt idx="10">
                  <c:v>62.4</c:v>
                </c:pt>
                <c:pt idx="11">
                  <c:v>59.4</c:v>
                </c:pt>
                <c:pt idx="12">
                  <c:v>62.1</c:v>
                </c:pt>
                <c:pt idx="13">
                  <c:v>65.099999999999994</c:v>
                </c:pt>
                <c:pt idx="14">
                  <c:v>65.599999999999994</c:v>
                </c:pt>
                <c:pt idx="15">
                  <c:v>66.3</c:v>
                </c:pt>
                <c:pt idx="16">
                  <c:v>67</c:v>
                </c:pt>
                <c:pt idx="17">
                  <c:v>69.3</c:v>
                </c:pt>
                <c:pt idx="18">
                  <c:v>67.599999999999994</c:v>
                </c:pt>
                <c:pt idx="19">
                  <c:v>66.3</c:v>
                </c:pt>
                <c:pt idx="20">
                  <c:v>69.5</c:v>
                </c:pt>
                <c:pt idx="21">
                  <c:v>69.400000000000006</c:v>
                </c:pt>
                <c:pt idx="22">
                  <c:v>71.099999999999994</c:v>
                </c:pt>
                <c:pt idx="23">
                  <c:v>67.900000000000006</c:v>
                </c:pt>
                <c:pt idx="24">
                  <c:v>71.900000000000006</c:v>
                </c:pt>
                <c:pt idx="25">
                  <c:v>69.099999999999994</c:v>
                </c:pt>
                <c:pt idx="26">
                  <c:v>69.099999999999994</c:v>
                </c:pt>
                <c:pt idx="27">
                  <c:v>70.3</c:v>
                </c:pt>
                <c:pt idx="28">
                  <c:v>69.5</c:v>
                </c:pt>
                <c:pt idx="29">
                  <c:v>73.099999999999994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A-4004-9502-B54FFA40E7DF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42.6</c:v>
                </c:pt>
                <c:pt idx="1">
                  <c:v>42.1</c:v>
                </c:pt>
                <c:pt idx="2">
                  <c:v>39.200000000000003</c:v>
                </c:pt>
                <c:pt idx="3">
                  <c:v>37.700000000000003</c:v>
                </c:pt>
                <c:pt idx="4">
                  <c:v>39.6</c:v>
                </c:pt>
                <c:pt idx="5">
                  <c:v>91.2</c:v>
                </c:pt>
                <c:pt idx="6">
                  <c:v>81</c:v>
                </c:pt>
                <c:pt idx="7">
                  <c:v>71</c:v>
                </c:pt>
                <c:pt idx="8">
                  <c:v>71</c:v>
                </c:pt>
                <c:pt idx="9">
                  <c:v>68.599999999999994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71.8</c:v>
                </c:pt>
                <c:pt idx="13">
                  <c:v>70.099999999999994</c:v>
                </c:pt>
                <c:pt idx="14">
                  <c:v>66.7</c:v>
                </c:pt>
                <c:pt idx="15">
                  <c:v>91</c:v>
                </c:pt>
                <c:pt idx="16">
                  <c:v>81.3</c:v>
                </c:pt>
                <c:pt idx="17">
                  <c:v>71.7</c:v>
                </c:pt>
                <c:pt idx="18">
                  <c:v>70.5</c:v>
                </c:pt>
                <c:pt idx="19">
                  <c:v>67.400000000000006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71.599999999999994</c:v>
                </c:pt>
                <c:pt idx="23">
                  <c:v>68.7</c:v>
                </c:pt>
                <c:pt idx="24">
                  <c:v>64.19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A-4004-9502-B54FFA40E7DF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50.1</c:v>
                </c:pt>
                <c:pt idx="1">
                  <c:v>55.6</c:v>
                </c:pt>
                <c:pt idx="2">
                  <c:v>50.2</c:v>
                </c:pt>
                <c:pt idx="3">
                  <c:v>51.2</c:v>
                </c:pt>
                <c:pt idx="4">
                  <c:v>51.3</c:v>
                </c:pt>
                <c:pt idx="5">
                  <c:v>58.3</c:v>
                </c:pt>
                <c:pt idx="6">
                  <c:v>53.5</c:v>
                </c:pt>
                <c:pt idx="7">
                  <c:v>54.7</c:v>
                </c:pt>
                <c:pt idx="8">
                  <c:v>51.8</c:v>
                </c:pt>
                <c:pt idx="9">
                  <c:v>53.1</c:v>
                </c:pt>
                <c:pt idx="10">
                  <c:v>56.9</c:v>
                </c:pt>
                <c:pt idx="11">
                  <c:v>54.1</c:v>
                </c:pt>
                <c:pt idx="12">
                  <c:v>52.3</c:v>
                </c:pt>
                <c:pt idx="13">
                  <c:v>52.3</c:v>
                </c:pt>
                <c:pt idx="14">
                  <c:v>53.1</c:v>
                </c:pt>
                <c:pt idx="15">
                  <c:v>58.1</c:v>
                </c:pt>
                <c:pt idx="16">
                  <c:v>55.3</c:v>
                </c:pt>
                <c:pt idx="17">
                  <c:v>54.5</c:v>
                </c:pt>
                <c:pt idx="18">
                  <c:v>55</c:v>
                </c:pt>
                <c:pt idx="19">
                  <c:v>53.9</c:v>
                </c:pt>
                <c:pt idx="20">
                  <c:v>57.5</c:v>
                </c:pt>
                <c:pt idx="21">
                  <c:v>52.5</c:v>
                </c:pt>
                <c:pt idx="22">
                  <c:v>53.3</c:v>
                </c:pt>
                <c:pt idx="23">
                  <c:v>54.4</c:v>
                </c:pt>
                <c:pt idx="24">
                  <c:v>48.5</c:v>
                </c:pt>
                <c:pt idx="25">
                  <c:v>52.1</c:v>
                </c:pt>
                <c:pt idx="26">
                  <c:v>51</c:v>
                </c:pt>
                <c:pt idx="27">
                  <c:v>49.9</c:v>
                </c:pt>
                <c:pt idx="28">
                  <c:v>52.5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A-4004-9502-B54FFA40E7DF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0.4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50.4</c:v>
                </c:pt>
                <c:pt idx="6">
                  <c:v>56.4</c:v>
                </c:pt>
                <c:pt idx="7">
                  <c:v>53.6</c:v>
                </c:pt>
                <c:pt idx="8">
                  <c:v>51.4</c:v>
                </c:pt>
                <c:pt idx="9">
                  <c:v>51.2</c:v>
                </c:pt>
                <c:pt idx="10">
                  <c:v>49.3</c:v>
                </c:pt>
                <c:pt idx="11">
                  <c:v>49.7</c:v>
                </c:pt>
                <c:pt idx="12">
                  <c:v>48.7</c:v>
                </c:pt>
                <c:pt idx="13">
                  <c:v>50.7</c:v>
                </c:pt>
                <c:pt idx="14">
                  <c:v>49.5</c:v>
                </c:pt>
                <c:pt idx="15">
                  <c:v>49.5</c:v>
                </c:pt>
                <c:pt idx="16">
                  <c:v>49.5</c:v>
                </c:pt>
                <c:pt idx="17">
                  <c:v>48.2</c:v>
                </c:pt>
                <c:pt idx="18">
                  <c:v>49.5</c:v>
                </c:pt>
                <c:pt idx="19">
                  <c:v>53.3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A-4004-9502-B54FFA40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31.3</c:v>
                </c:pt>
                <c:pt idx="1">
                  <c:v>42.6</c:v>
                </c:pt>
                <c:pt idx="2">
                  <c:v>42.2</c:v>
                </c:pt>
                <c:pt idx="3">
                  <c:v>42.6</c:v>
                </c:pt>
                <c:pt idx="4">
                  <c:v>44</c:v>
                </c:pt>
                <c:pt idx="5">
                  <c:v>31.38</c:v>
                </c:pt>
                <c:pt idx="6">
                  <c:v>85.9</c:v>
                </c:pt>
                <c:pt idx="7">
                  <c:v>84.1</c:v>
                </c:pt>
                <c:pt idx="8">
                  <c:v>85.5</c:v>
                </c:pt>
                <c:pt idx="9">
                  <c:v>82</c:v>
                </c:pt>
                <c:pt idx="10">
                  <c:v>59.68</c:v>
                </c:pt>
                <c:pt idx="11">
                  <c:v>78.8</c:v>
                </c:pt>
                <c:pt idx="12">
                  <c:v>71.19</c:v>
                </c:pt>
                <c:pt idx="13">
                  <c:v>71.260000000000005</c:v>
                </c:pt>
                <c:pt idx="14">
                  <c:v>76.099999999999994</c:v>
                </c:pt>
                <c:pt idx="15">
                  <c:v>68.400000000000006</c:v>
                </c:pt>
                <c:pt idx="16">
                  <c:v>75.2</c:v>
                </c:pt>
                <c:pt idx="17">
                  <c:v>75.099999999999994</c:v>
                </c:pt>
                <c:pt idx="18">
                  <c:v>70.3</c:v>
                </c:pt>
                <c:pt idx="19">
                  <c:v>71.099999999999994</c:v>
                </c:pt>
                <c:pt idx="20">
                  <c:v>67.7</c:v>
                </c:pt>
                <c:pt idx="21">
                  <c:v>73.599999999999994</c:v>
                </c:pt>
                <c:pt idx="22">
                  <c:v>75.8</c:v>
                </c:pt>
                <c:pt idx="23">
                  <c:v>73.2</c:v>
                </c:pt>
                <c:pt idx="24">
                  <c:v>74.8</c:v>
                </c:pt>
                <c:pt idx="25">
                  <c:v>63.6</c:v>
                </c:pt>
                <c:pt idx="26">
                  <c:v>66.5</c:v>
                </c:pt>
                <c:pt idx="27">
                  <c:v>67.599999999999994</c:v>
                </c:pt>
                <c:pt idx="28">
                  <c:v>67.2</c:v>
                </c:pt>
                <c:pt idx="29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C-4CEB-9B34-E27663C597D6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44.5</c:v>
                </c:pt>
                <c:pt idx="1">
                  <c:v>46.3</c:v>
                </c:pt>
                <c:pt idx="2">
                  <c:v>47.4</c:v>
                </c:pt>
                <c:pt idx="3">
                  <c:v>47.5</c:v>
                </c:pt>
                <c:pt idx="4">
                  <c:v>49.4</c:v>
                </c:pt>
                <c:pt idx="5">
                  <c:v>47.5</c:v>
                </c:pt>
                <c:pt idx="6">
                  <c:v>50</c:v>
                </c:pt>
                <c:pt idx="7">
                  <c:v>48.5</c:v>
                </c:pt>
                <c:pt idx="8">
                  <c:v>48.9</c:v>
                </c:pt>
                <c:pt idx="9">
                  <c:v>50.8</c:v>
                </c:pt>
                <c:pt idx="10">
                  <c:v>48.9</c:v>
                </c:pt>
                <c:pt idx="11">
                  <c:v>50.8</c:v>
                </c:pt>
                <c:pt idx="12">
                  <c:v>49.3</c:v>
                </c:pt>
                <c:pt idx="13">
                  <c:v>49.4</c:v>
                </c:pt>
                <c:pt idx="14">
                  <c:v>51.6</c:v>
                </c:pt>
                <c:pt idx="15">
                  <c:v>47.1</c:v>
                </c:pt>
                <c:pt idx="16">
                  <c:v>53.1</c:v>
                </c:pt>
                <c:pt idx="17">
                  <c:v>49.5</c:v>
                </c:pt>
                <c:pt idx="18">
                  <c:v>49</c:v>
                </c:pt>
                <c:pt idx="19">
                  <c:v>52</c:v>
                </c:pt>
                <c:pt idx="20">
                  <c:v>51.8</c:v>
                </c:pt>
                <c:pt idx="21">
                  <c:v>52</c:v>
                </c:pt>
                <c:pt idx="22">
                  <c:v>50.7</c:v>
                </c:pt>
                <c:pt idx="23">
                  <c:v>50.8</c:v>
                </c:pt>
                <c:pt idx="24">
                  <c:v>53.3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C-4CEB-9B34-E27663C597D6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36</c:v>
                </c:pt>
                <c:pt idx="1">
                  <c:v>41.7</c:v>
                </c:pt>
                <c:pt idx="2">
                  <c:v>39.6</c:v>
                </c:pt>
                <c:pt idx="3">
                  <c:v>39.700000000000003</c:v>
                </c:pt>
                <c:pt idx="4">
                  <c:v>42.6</c:v>
                </c:pt>
                <c:pt idx="5">
                  <c:v>43.8</c:v>
                </c:pt>
                <c:pt idx="6">
                  <c:v>41</c:v>
                </c:pt>
                <c:pt idx="7">
                  <c:v>36.700000000000003</c:v>
                </c:pt>
                <c:pt idx="8">
                  <c:v>37.9</c:v>
                </c:pt>
                <c:pt idx="9">
                  <c:v>35.5</c:v>
                </c:pt>
                <c:pt idx="10">
                  <c:v>41.4</c:v>
                </c:pt>
                <c:pt idx="11">
                  <c:v>40.700000000000003</c:v>
                </c:pt>
                <c:pt idx="12">
                  <c:v>37.700000000000003</c:v>
                </c:pt>
                <c:pt idx="13">
                  <c:v>38.4</c:v>
                </c:pt>
                <c:pt idx="14">
                  <c:v>39</c:v>
                </c:pt>
                <c:pt idx="15">
                  <c:v>28.6</c:v>
                </c:pt>
                <c:pt idx="16">
                  <c:v>28.3</c:v>
                </c:pt>
                <c:pt idx="17">
                  <c:v>29.7</c:v>
                </c:pt>
                <c:pt idx="18">
                  <c:v>29.4</c:v>
                </c:pt>
                <c:pt idx="19">
                  <c:v>26.9</c:v>
                </c:pt>
                <c:pt idx="20">
                  <c:v>29.3</c:v>
                </c:pt>
                <c:pt idx="21">
                  <c:v>29.4</c:v>
                </c:pt>
                <c:pt idx="22">
                  <c:v>32.799999999999997</c:v>
                </c:pt>
                <c:pt idx="23">
                  <c:v>30.1</c:v>
                </c:pt>
                <c:pt idx="24">
                  <c:v>29.3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C-4CEB-9B34-E27663C597D6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44.1</c:v>
                </c:pt>
                <c:pt idx="1">
                  <c:v>49.7</c:v>
                </c:pt>
                <c:pt idx="2">
                  <c:v>45.4</c:v>
                </c:pt>
                <c:pt idx="3">
                  <c:v>46.5</c:v>
                </c:pt>
                <c:pt idx="4">
                  <c:v>48</c:v>
                </c:pt>
                <c:pt idx="5">
                  <c:v>47.1</c:v>
                </c:pt>
                <c:pt idx="6">
                  <c:v>51.9</c:v>
                </c:pt>
                <c:pt idx="7">
                  <c:v>48</c:v>
                </c:pt>
                <c:pt idx="8">
                  <c:v>47.9</c:v>
                </c:pt>
                <c:pt idx="9">
                  <c:v>50.6</c:v>
                </c:pt>
                <c:pt idx="10">
                  <c:v>49.9</c:v>
                </c:pt>
                <c:pt idx="11">
                  <c:v>50.9</c:v>
                </c:pt>
                <c:pt idx="12">
                  <c:v>49.6</c:v>
                </c:pt>
                <c:pt idx="13">
                  <c:v>49.8</c:v>
                </c:pt>
                <c:pt idx="14">
                  <c:v>49.8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C-4CEB-9B34-E27663C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Accuracy'!$AC$14:$AC$43</c:f>
              <c:numCache>
                <c:formatCode>General</c:formatCode>
                <c:ptCount val="30"/>
                <c:pt idx="0">
                  <c:v>36.357142857142854</c:v>
                </c:pt>
                <c:pt idx="1">
                  <c:v>35.385714285714286</c:v>
                </c:pt>
                <c:pt idx="2">
                  <c:v>34.871428571428567</c:v>
                </c:pt>
                <c:pt idx="3">
                  <c:v>35.24285714285714</c:v>
                </c:pt>
                <c:pt idx="4">
                  <c:v>36.028571428571432</c:v>
                </c:pt>
                <c:pt idx="5">
                  <c:v>46.225714285714282</c:v>
                </c:pt>
                <c:pt idx="6">
                  <c:v>58.185714285714276</c:v>
                </c:pt>
                <c:pt idx="7">
                  <c:v>54.214285714285715</c:v>
                </c:pt>
                <c:pt idx="8">
                  <c:v>55.228571428571435</c:v>
                </c:pt>
                <c:pt idx="9">
                  <c:v>55.028571428571425</c:v>
                </c:pt>
                <c:pt idx="10">
                  <c:v>57.268571428571427</c:v>
                </c:pt>
                <c:pt idx="11">
                  <c:v>60.228571428571421</c:v>
                </c:pt>
                <c:pt idx="12">
                  <c:v>57.098571428571425</c:v>
                </c:pt>
                <c:pt idx="13">
                  <c:v>57.480000000000004</c:v>
                </c:pt>
                <c:pt idx="14">
                  <c:v>59.257142857142867</c:v>
                </c:pt>
                <c:pt idx="15">
                  <c:v>63.01428571428572</c:v>
                </c:pt>
                <c:pt idx="16">
                  <c:v>63.785714285714285</c:v>
                </c:pt>
                <c:pt idx="17">
                  <c:v>63.957142857142863</c:v>
                </c:pt>
                <c:pt idx="18">
                  <c:v>63.585714285714282</c:v>
                </c:pt>
                <c:pt idx="19">
                  <c:v>65.357142857142861</c:v>
                </c:pt>
                <c:pt idx="20">
                  <c:v>63.528571428571425</c:v>
                </c:pt>
                <c:pt idx="21">
                  <c:v>62.857142857142854</c:v>
                </c:pt>
                <c:pt idx="22">
                  <c:v>63.414285714285718</c:v>
                </c:pt>
                <c:pt idx="23">
                  <c:v>62.75714285714286</c:v>
                </c:pt>
                <c:pt idx="24">
                  <c:v>64.914285714285725</c:v>
                </c:pt>
                <c:pt idx="25">
                  <c:v>62.828571428571436</c:v>
                </c:pt>
                <c:pt idx="26">
                  <c:v>59.271428571428565</c:v>
                </c:pt>
                <c:pt idx="27">
                  <c:v>59.542857142857152</c:v>
                </c:pt>
                <c:pt idx="28">
                  <c:v>60.6</c:v>
                </c:pt>
                <c:pt idx="29">
                  <c:v>60.185714285714276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F8-4232-85E7-4A6A35810B5D}"/>
            </c:ext>
          </c:extLst>
        </c:ser>
        <c:ser>
          <c:idx val="1"/>
          <c:order val="1"/>
          <c:tx>
            <c:strRef>
              <c:f>'Stack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Accuracy'!$AD$14:$AD$43</c:f>
              <c:numCache>
                <c:formatCode>General</c:formatCode>
                <c:ptCount val="30"/>
                <c:pt idx="0">
                  <c:v>37.128571428571426</c:v>
                </c:pt>
                <c:pt idx="1">
                  <c:v>36.25714285714286</c:v>
                </c:pt>
                <c:pt idx="2">
                  <c:v>35.628571428571426</c:v>
                </c:pt>
                <c:pt idx="3">
                  <c:v>35.699999999999996</c:v>
                </c:pt>
                <c:pt idx="4">
                  <c:v>36.128571428571426</c:v>
                </c:pt>
                <c:pt idx="5">
                  <c:v>57.4</c:v>
                </c:pt>
                <c:pt idx="6">
                  <c:v>54.1</c:v>
                </c:pt>
                <c:pt idx="7">
                  <c:v>51.714285714285715</c:v>
                </c:pt>
                <c:pt idx="8">
                  <c:v>52.199999999999996</c:v>
                </c:pt>
                <c:pt idx="9">
                  <c:v>52.571428571428562</c:v>
                </c:pt>
                <c:pt idx="10">
                  <c:v>59.871428571428567</c:v>
                </c:pt>
                <c:pt idx="11">
                  <c:v>53.271428571428579</c:v>
                </c:pt>
                <c:pt idx="12">
                  <c:v>52.028571428571425</c:v>
                </c:pt>
                <c:pt idx="13">
                  <c:v>50.328571428571422</c:v>
                </c:pt>
                <c:pt idx="14">
                  <c:v>50.600000000000009</c:v>
                </c:pt>
                <c:pt idx="15">
                  <c:v>60.914285714285711</c:v>
                </c:pt>
                <c:pt idx="16">
                  <c:v>57.385714285714286</c:v>
                </c:pt>
                <c:pt idx="17">
                  <c:v>56.214285714285715</c:v>
                </c:pt>
                <c:pt idx="18">
                  <c:v>54.871428571428574</c:v>
                </c:pt>
                <c:pt idx="19">
                  <c:v>55.285714285714285</c:v>
                </c:pt>
                <c:pt idx="20">
                  <c:v>62.214285714285722</c:v>
                </c:pt>
                <c:pt idx="21">
                  <c:v>58.642857142857146</c:v>
                </c:pt>
                <c:pt idx="22">
                  <c:v>56.271428571428579</c:v>
                </c:pt>
                <c:pt idx="23">
                  <c:v>55.714285714285715</c:v>
                </c:pt>
                <c:pt idx="24">
                  <c:v>55.970000000000006</c:v>
                </c:pt>
                <c:pt idx="25">
                  <c:v>64.216666666666654</c:v>
                </c:pt>
                <c:pt idx="26">
                  <c:v>56.849999999999994</c:v>
                </c:pt>
                <c:pt idx="27">
                  <c:v>55.15</c:v>
                </c:pt>
                <c:pt idx="28">
                  <c:v>53.9</c:v>
                </c:pt>
                <c:pt idx="29">
                  <c:v>54.733333333333341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8-4232-85E7-4A6A35810B5D}"/>
            </c:ext>
          </c:extLst>
        </c:ser>
        <c:ser>
          <c:idx val="2"/>
          <c:order val="2"/>
          <c:tx>
            <c:strRef>
              <c:f>'Stack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Accuracy'!$AE$14:$AE$43</c:f>
              <c:numCache>
                <c:formatCode>General</c:formatCode>
                <c:ptCount val="30"/>
                <c:pt idx="0">
                  <c:v>39.357142857142854</c:v>
                </c:pt>
                <c:pt idx="1">
                  <c:v>37.31428571428571</c:v>
                </c:pt>
                <c:pt idx="2">
                  <c:v>36.357142857142854</c:v>
                </c:pt>
                <c:pt idx="3">
                  <c:v>34.6</c:v>
                </c:pt>
                <c:pt idx="4">
                  <c:v>33.9</c:v>
                </c:pt>
                <c:pt idx="5">
                  <c:v>39.614285714285714</c:v>
                </c:pt>
                <c:pt idx="6">
                  <c:v>36.714285714285715</c:v>
                </c:pt>
                <c:pt idx="7">
                  <c:v>36.74285714285714</c:v>
                </c:pt>
                <c:pt idx="8">
                  <c:v>36.771428571428565</c:v>
                </c:pt>
                <c:pt idx="9">
                  <c:v>35.999999999999993</c:v>
                </c:pt>
                <c:pt idx="10">
                  <c:v>38.25714285714286</c:v>
                </c:pt>
                <c:pt idx="11">
                  <c:v>38</c:v>
                </c:pt>
                <c:pt idx="12">
                  <c:v>37.414285714285711</c:v>
                </c:pt>
                <c:pt idx="13">
                  <c:v>37.371428571428567</c:v>
                </c:pt>
                <c:pt idx="14">
                  <c:v>36.414285714285711</c:v>
                </c:pt>
                <c:pt idx="15">
                  <c:v>35.171428571428571</c:v>
                </c:pt>
                <c:pt idx="16">
                  <c:v>33.48571428571428</c:v>
                </c:pt>
                <c:pt idx="17">
                  <c:v>32.871428571428574</c:v>
                </c:pt>
                <c:pt idx="18">
                  <c:v>32.842857142857142</c:v>
                </c:pt>
                <c:pt idx="19">
                  <c:v>32.628571428571426</c:v>
                </c:pt>
                <c:pt idx="20">
                  <c:v>37.614285714285714</c:v>
                </c:pt>
                <c:pt idx="21">
                  <c:v>46.071428571428569</c:v>
                </c:pt>
                <c:pt idx="22">
                  <c:v>45.18571428571429</c:v>
                </c:pt>
                <c:pt idx="23">
                  <c:v>46.000000000000007</c:v>
                </c:pt>
                <c:pt idx="24">
                  <c:v>43.385714285714286</c:v>
                </c:pt>
                <c:pt idx="25">
                  <c:v>50.85</c:v>
                </c:pt>
                <c:pt idx="26">
                  <c:v>59.54999999999999</c:v>
                </c:pt>
                <c:pt idx="27">
                  <c:v>56.849999999999994</c:v>
                </c:pt>
                <c:pt idx="28">
                  <c:v>56.566666666666663</c:v>
                </c:pt>
                <c:pt idx="29">
                  <c:v>55.266666666666673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8-4232-85E7-4A6A35810B5D}"/>
            </c:ext>
          </c:extLst>
        </c:ser>
        <c:ser>
          <c:idx val="3"/>
          <c:order val="3"/>
          <c:tx>
            <c:strRef>
              <c:f>'Stack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Accuracy'!$AF$14:$AF$43</c:f>
              <c:numCache>
                <c:formatCode>General</c:formatCode>
                <c:ptCount val="30"/>
                <c:pt idx="0">
                  <c:v>14.785714285714286</c:v>
                </c:pt>
                <c:pt idx="1">
                  <c:v>15.828571428571431</c:v>
                </c:pt>
                <c:pt idx="2">
                  <c:v>14.428571428571429</c:v>
                </c:pt>
                <c:pt idx="3">
                  <c:v>14.257142857142856</c:v>
                </c:pt>
                <c:pt idx="4">
                  <c:v>14.585714285714285</c:v>
                </c:pt>
                <c:pt idx="5">
                  <c:v>50.528571428571432</c:v>
                </c:pt>
                <c:pt idx="6">
                  <c:v>51.042857142857137</c:v>
                </c:pt>
                <c:pt idx="7">
                  <c:v>48.68571428571429</c:v>
                </c:pt>
                <c:pt idx="8">
                  <c:v>46.857142857142847</c:v>
                </c:pt>
                <c:pt idx="9">
                  <c:v>46.957142857142856</c:v>
                </c:pt>
                <c:pt idx="10">
                  <c:v>49.128571428571426</c:v>
                </c:pt>
                <c:pt idx="11">
                  <c:v>49.257142857142853</c:v>
                </c:pt>
                <c:pt idx="12">
                  <c:v>50.371428571428574</c:v>
                </c:pt>
                <c:pt idx="13">
                  <c:v>51.25714285714286</c:v>
                </c:pt>
                <c:pt idx="14">
                  <c:v>51.5</c:v>
                </c:pt>
                <c:pt idx="15">
                  <c:v>49.216666666666669</c:v>
                </c:pt>
                <c:pt idx="16">
                  <c:v>52.133333333333333</c:v>
                </c:pt>
                <c:pt idx="17">
                  <c:v>49.916666666666664</c:v>
                </c:pt>
                <c:pt idx="18">
                  <c:v>49.183333333333337</c:v>
                </c:pt>
                <c:pt idx="19">
                  <c:v>49.483333333333341</c:v>
                </c:pt>
                <c:pt idx="20">
                  <c:v>48.739999999999995</c:v>
                </c:pt>
                <c:pt idx="21">
                  <c:v>63.059999999999988</c:v>
                </c:pt>
                <c:pt idx="22">
                  <c:v>59.160000000000004</c:v>
                </c:pt>
                <c:pt idx="23">
                  <c:v>57.660000000000004</c:v>
                </c:pt>
                <c:pt idx="24">
                  <c:v>57.8</c:v>
                </c:pt>
                <c:pt idx="25">
                  <c:v>49.8</c:v>
                </c:pt>
                <c:pt idx="26">
                  <c:v>64.679999999999993</c:v>
                </c:pt>
                <c:pt idx="27">
                  <c:v>64.34</c:v>
                </c:pt>
                <c:pt idx="28">
                  <c:v>63.660000000000004</c:v>
                </c:pt>
                <c:pt idx="29">
                  <c:v>61.38000000000001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F8-4232-85E7-4A6A35810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Accuracy'!$AC$59:$AC$88</c:f>
              <c:numCache>
                <c:formatCode>General</c:formatCode>
                <c:ptCount val="30"/>
                <c:pt idx="0">
                  <c:v>40.839999999999996</c:v>
                </c:pt>
                <c:pt idx="1">
                  <c:v>39.440000000000005</c:v>
                </c:pt>
                <c:pt idx="2">
                  <c:v>38.979999999999997</c:v>
                </c:pt>
                <c:pt idx="3">
                  <c:v>39.92</c:v>
                </c:pt>
                <c:pt idx="4">
                  <c:v>40.86</c:v>
                </c:pt>
                <c:pt idx="5">
                  <c:v>46.795999999999999</c:v>
                </c:pt>
                <c:pt idx="6">
                  <c:v>59.46</c:v>
                </c:pt>
                <c:pt idx="7">
                  <c:v>57.279999999999994</c:v>
                </c:pt>
                <c:pt idx="8">
                  <c:v>58.740000000000009</c:v>
                </c:pt>
                <c:pt idx="9">
                  <c:v>58.320000000000007</c:v>
                </c:pt>
                <c:pt idx="10">
                  <c:v>59.015999999999998</c:v>
                </c:pt>
                <c:pt idx="11">
                  <c:v>62.9</c:v>
                </c:pt>
                <c:pt idx="12">
                  <c:v>58.677999999999997</c:v>
                </c:pt>
                <c:pt idx="13">
                  <c:v>59.491999999999997</c:v>
                </c:pt>
                <c:pt idx="14">
                  <c:v>60.96</c:v>
                </c:pt>
                <c:pt idx="15">
                  <c:v>65.320000000000007</c:v>
                </c:pt>
                <c:pt idx="16">
                  <c:v>65.86</c:v>
                </c:pt>
                <c:pt idx="17">
                  <c:v>65.559999999999988</c:v>
                </c:pt>
                <c:pt idx="18">
                  <c:v>65.78</c:v>
                </c:pt>
                <c:pt idx="19">
                  <c:v>68.040000000000006</c:v>
                </c:pt>
                <c:pt idx="20">
                  <c:v>65.02</c:v>
                </c:pt>
                <c:pt idx="21">
                  <c:v>63.620000000000005</c:v>
                </c:pt>
                <c:pt idx="22">
                  <c:v>64.78</c:v>
                </c:pt>
                <c:pt idx="23">
                  <c:v>64.61999999999999</c:v>
                </c:pt>
                <c:pt idx="24">
                  <c:v>66.960000000000008</c:v>
                </c:pt>
                <c:pt idx="25">
                  <c:v>62.92</c:v>
                </c:pt>
                <c:pt idx="26">
                  <c:v>60.46</c:v>
                </c:pt>
                <c:pt idx="27">
                  <c:v>60.940000000000012</c:v>
                </c:pt>
                <c:pt idx="28">
                  <c:v>61.879999999999995</c:v>
                </c:pt>
                <c:pt idx="29">
                  <c:v>61.42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C-42DE-8D82-B7E4549B22DC}"/>
            </c:ext>
          </c:extLst>
        </c:ser>
        <c:ser>
          <c:idx val="1"/>
          <c:order val="1"/>
          <c:tx>
            <c:strRef>
              <c:f>'Stack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Accuracy'!$AD$59:$AD$88</c:f>
              <c:numCache>
                <c:formatCode>General</c:formatCode>
                <c:ptCount val="30"/>
                <c:pt idx="0">
                  <c:v>43.46</c:v>
                </c:pt>
                <c:pt idx="1">
                  <c:v>42.339999999999996</c:v>
                </c:pt>
                <c:pt idx="2">
                  <c:v>42.040000000000006</c:v>
                </c:pt>
                <c:pt idx="3">
                  <c:v>42.44</c:v>
                </c:pt>
                <c:pt idx="4">
                  <c:v>42.660000000000004</c:v>
                </c:pt>
                <c:pt idx="5">
                  <c:v>52.14</c:v>
                </c:pt>
                <c:pt idx="6">
                  <c:v>49.239999999999995</c:v>
                </c:pt>
                <c:pt idx="7">
                  <c:v>48.160000000000004</c:v>
                </c:pt>
                <c:pt idx="8">
                  <c:v>48.459999999999994</c:v>
                </c:pt>
                <c:pt idx="9">
                  <c:v>49.239999999999995</c:v>
                </c:pt>
                <c:pt idx="10">
                  <c:v>55.46</c:v>
                </c:pt>
                <c:pt idx="11">
                  <c:v>48.7</c:v>
                </c:pt>
                <c:pt idx="12">
                  <c:v>48.239999999999995</c:v>
                </c:pt>
                <c:pt idx="13">
                  <c:v>46.4</c:v>
                </c:pt>
                <c:pt idx="14">
                  <c:v>47.4</c:v>
                </c:pt>
                <c:pt idx="15">
                  <c:v>57.1</c:v>
                </c:pt>
                <c:pt idx="16">
                  <c:v>53.760000000000005</c:v>
                </c:pt>
                <c:pt idx="17">
                  <c:v>54.5</c:v>
                </c:pt>
                <c:pt idx="18">
                  <c:v>52.959999999999994</c:v>
                </c:pt>
                <c:pt idx="19">
                  <c:v>54.08</c:v>
                </c:pt>
                <c:pt idx="20">
                  <c:v>58.54</c:v>
                </c:pt>
                <c:pt idx="21">
                  <c:v>54.660000000000004</c:v>
                </c:pt>
                <c:pt idx="22">
                  <c:v>54.3</c:v>
                </c:pt>
                <c:pt idx="23">
                  <c:v>54</c:v>
                </c:pt>
                <c:pt idx="24">
                  <c:v>54.64</c:v>
                </c:pt>
                <c:pt idx="25">
                  <c:v>48.239999999999995</c:v>
                </c:pt>
                <c:pt idx="26">
                  <c:v>42.339999999999996</c:v>
                </c:pt>
                <c:pt idx="27">
                  <c:v>41.92</c:v>
                </c:pt>
                <c:pt idx="28">
                  <c:v>40.86</c:v>
                </c:pt>
                <c:pt idx="29">
                  <c:v>42.040000000000006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9C-42DE-8D82-B7E4549B22DC}"/>
            </c:ext>
          </c:extLst>
        </c:ser>
        <c:ser>
          <c:idx val="2"/>
          <c:order val="2"/>
          <c:tx>
            <c:strRef>
              <c:f>'Stack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Accuracy'!$AE$59:$AE$88</c:f>
              <c:numCache>
                <c:formatCode>General</c:formatCode>
                <c:ptCount val="30"/>
                <c:pt idx="0">
                  <c:v>45.08</c:v>
                </c:pt>
                <c:pt idx="1">
                  <c:v>41.120000000000005</c:v>
                </c:pt>
                <c:pt idx="2">
                  <c:v>40.86</c:v>
                </c:pt>
                <c:pt idx="3">
                  <c:v>38.200000000000003</c:v>
                </c:pt>
                <c:pt idx="4">
                  <c:v>37.200000000000003</c:v>
                </c:pt>
                <c:pt idx="5">
                  <c:v>36.280000000000008</c:v>
                </c:pt>
                <c:pt idx="6">
                  <c:v>33.559999999999995</c:v>
                </c:pt>
                <c:pt idx="7">
                  <c:v>33.94</c:v>
                </c:pt>
                <c:pt idx="8">
                  <c:v>33.940000000000005</c:v>
                </c:pt>
                <c:pt idx="9">
                  <c:v>32.94</c:v>
                </c:pt>
                <c:pt idx="10">
                  <c:v>37.28</c:v>
                </c:pt>
                <c:pt idx="11">
                  <c:v>36.979999999999997</c:v>
                </c:pt>
                <c:pt idx="12">
                  <c:v>36.14</c:v>
                </c:pt>
                <c:pt idx="13">
                  <c:v>36.36</c:v>
                </c:pt>
                <c:pt idx="14">
                  <c:v>34.42</c:v>
                </c:pt>
                <c:pt idx="15">
                  <c:v>32.76</c:v>
                </c:pt>
                <c:pt idx="16">
                  <c:v>29.9</c:v>
                </c:pt>
                <c:pt idx="17">
                  <c:v>30.380000000000003</c:v>
                </c:pt>
                <c:pt idx="18">
                  <c:v>29.4</c:v>
                </c:pt>
                <c:pt idx="19">
                  <c:v>29.46</c:v>
                </c:pt>
                <c:pt idx="20">
                  <c:v>35.760000000000005</c:v>
                </c:pt>
                <c:pt idx="21">
                  <c:v>47.540000000000006</c:v>
                </c:pt>
                <c:pt idx="22">
                  <c:v>45.98</c:v>
                </c:pt>
                <c:pt idx="23">
                  <c:v>46.42</c:v>
                </c:pt>
                <c:pt idx="24">
                  <c:v>43.96</c:v>
                </c:pt>
                <c:pt idx="25">
                  <c:v>40.620000000000005</c:v>
                </c:pt>
                <c:pt idx="26">
                  <c:v>49.76</c:v>
                </c:pt>
                <c:pt idx="27">
                  <c:v>47.3</c:v>
                </c:pt>
                <c:pt idx="28">
                  <c:v>46.56</c:v>
                </c:pt>
                <c:pt idx="29">
                  <c:v>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9C-42DE-8D82-B7E4549B22DC}"/>
            </c:ext>
          </c:extLst>
        </c:ser>
        <c:ser>
          <c:idx val="3"/>
          <c:order val="3"/>
          <c:tx>
            <c:strRef>
              <c:f>'Stack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Accuracy'!$AF$59:$AF$88</c:f>
              <c:numCache>
                <c:formatCode>General</c:formatCode>
                <c:ptCount val="30"/>
                <c:pt idx="0">
                  <c:v>19.46</c:v>
                </c:pt>
                <c:pt idx="1">
                  <c:v>20.380000000000003</c:v>
                </c:pt>
                <c:pt idx="2">
                  <c:v>19.02</c:v>
                </c:pt>
                <c:pt idx="3">
                  <c:v>19.059999999999999</c:v>
                </c:pt>
                <c:pt idx="4">
                  <c:v>19.399999999999999</c:v>
                </c:pt>
                <c:pt idx="5">
                  <c:v>50.4</c:v>
                </c:pt>
                <c:pt idx="6">
                  <c:v>51.1</c:v>
                </c:pt>
                <c:pt idx="7">
                  <c:v>48.96</c:v>
                </c:pt>
                <c:pt idx="8">
                  <c:v>48.12</c:v>
                </c:pt>
                <c:pt idx="9">
                  <c:v>48.08</c:v>
                </c:pt>
                <c:pt idx="10">
                  <c:v>48.980000000000004</c:v>
                </c:pt>
                <c:pt idx="11">
                  <c:v>49.28</c:v>
                </c:pt>
                <c:pt idx="12">
                  <c:v>50.64</c:v>
                </c:pt>
                <c:pt idx="13">
                  <c:v>51.339999999999996</c:v>
                </c:pt>
                <c:pt idx="14">
                  <c:v>51.819999999999993</c:v>
                </c:pt>
                <c:pt idx="15">
                  <c:v>39.38000000000001</c:v>
                </c:pt>
                <c:pt idx="16">
                  <c:v>41.679999999999993</c:v>
                </c:pt>
                <c:pt idx="17">
                  <c:v>39.840000000000003</c:v>
                </c:pt>
                <c:pt idx="18">
                  <c:v>39</c:v>
                </c:pt>
                <c:pt idx="19">
                  <c:v>38.660000000000004</c:v>
                </c:pt>
                <c:pt idx="20">
                  <c:v>39.239999999999995</c:v>
                </c:pt>
                <c:pt idx="21">
                  <c:v>49.54</c:v>
                </c:pt>
                <c:pt idx="22">
                  <c:v>46.8</c:v>
                </c:pt>
                <c:pt idx="23">
                  <c:v>46.02</c:v>
                </c:pt>
                <c:pt idx="24">
                  <c:v>46.260000000000005</c:v>
                </c:pt>
                <c:pt idx="25">
                  <c:v>40.08</c:v>
                </c:pt>
                <c:pt idx="26">
                  <c:v>49.440000000000005</c:v>
                </c:pt>
                <c:pt idx="27">
                  <c:v>49.92</c:v>
                </c:pt>
                <c:pt idx="28">
                  <c:v>49.04</c:v>
                </c:pt>
                <c:pt idx="29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9C-42DE-8D82-B7E4549B2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5537377583527927"/>
          <c:h val="4.99271758486599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62</c:v>
                </c:pt>
                <c:pt idx="16">
                  <c:v>64.099999999999994</c:v>
                </c:pt>
                <c:pt idx="17">
                  <c:v>61.5</c:v>
                </c:pt>
                <c:pt idx="18">
                  <c:v>61.2</c:v>
                </c:pt>
                <c:pt idx="19">
                  <c:v>59.2</c:v>
                </c:pt>
                <c:pt idx="20">
                  <c:v>70</c:v>
                </c:pt>
                <c:pt idx="21">
                  <c:v>71.400000000000006</c:v>
                </c:pt>
                <c:pt idx="22">
                  <c:v>69.5</c:v>
                </c:pt>
                <c:pt idx="23">
                  <c:v>67.099999999999994</c:v>
                </c:pt>
                <c:pt idx="24">
                  <c:v>62.8</c:v>
                </c:pt>
                <c:pt idx="25">
                  <c:v>76</c:v>
                </c:pt>
                <c:pt idx="26">
                  <c:v>79.5</c:v>
                </c:pt>
                <c:pt idx="27">
                  <c:v>75</c:v>
                </c:pt>
                <c:pt idx="28">
                  <c:v>69.900000000000006</c:v>
                </c:pt>
                <c:pt idx="29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0A6-9C20-683E1B3FC1AD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55.7</c:v>
                </c:pt>
                <c:pt idx="6">
                  <c:v>56.3</c:v>
                </c:pt>
                <c:pt idx="7">
                  <c:v>57.5</c:v>
                </c:pt>
                <c:pt idx="8">
                  <c:v>56.8</c:v>
                </c:pt>
                <c:pt idx="9">
                  <c:v>55.9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C-40A6-9C20-683E1B3FC1AD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42</c:v>
                </c:pt>
                <c:pt idx="1">
                  <c:v>42.5</c:v>
                </c:pt>
                <c:pt idx="2">
                  <c:v>43</c:v>
                </c:pt>
                <c:pt idx="3">
                  <c:v>41.2</c:v>
                </c:pt>
                <c:pt idx="4">
                  <c:v>42</c:v>
                </c:pt>
                <c:pt idx="5">
                  <c:v>52</c:v>
                </c:pt>
                <c:pt idx="6">
                  <c:v>48.6</c:v>
                </c:pt>
                <c:pt idx="7">
                  <c:v>46.8</c:v>
                </c:pt>
                <c:pt idx="8">
                  <c:v>43.6</c:v>
                </c:pt>
                <c:pt idx="9">
                  <c:v>40.9</c:v>
                </c:pt>
                <c:pt idx="10">
                  <c:v>49.7</c:v>
                </c:pt>
                <c:pt idx="11">
                  <c:v>33.6</c:v>
                </c:pt>
                <c:pt idx="12">
                  <c:v>37.6</c:v>
                </c:pt>
                <c:pt idx="13">
                  <c:v>38.299999999999997</c:v>
                </c:pt>
                <c:pt idx="14">
                  <c:v>35.1</c:v>
                </c:pt>
                <c:pt idx="15">
                  <c:v>66.7</c:v>
                </c:pt>
                <c:pt idx="16">
                  <c:v>48.1</c:v>
                </c:pt>
                <c:pt idx="17">
                  <c:v>41.3</c:v>
                </c:pt>
                <c:pt idx="18">
                  <c:v>42.4</c:v>
                </c:pt>
                <c:pt idx="19">
                  <c:v>39.9</c:v>
                </c:pt>
                <c:pt idx="20">
                  <c:v>74.8</c:v>
                </c:pt>
                <c:pt idx="21">
                  <c:v>77.599999999999994</c:v>
                </c:pt>
                <c:pt idx="22">
                  <c:v>73</c:v>
                </c:pt>
                <c:pt idx="23">
                  <c:v>72.400000000000006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81.599999999999994</c:v>
                </c:pt>
                <c:pt idx="28">
                  <c:v>77.099999999999994</c:v>
                </c:pt>
                <c:pt idx="29">
                  <c:v>71.400000000000006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C-40A6-9C20-683E1B3FC1AD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47.8</c:v>
                </c:pt>
                <c:pt idx="9">
                  <c:v>49.9</c:v>
                </c:pt>
                <c:pt idx="10">
                  <c:v>51.1</c:v>
                </c:pt>
                <c:pt idx="11">
                  <c:v>50.2</c:v>
                </c:pt>
                <c:pt idx="12">
                  <c:v>51</c:v>
                </c:pt>
                <c:pt idx="13">
                  <c:v>51.6</c:v>
                </c:pt>
                <c:pt idx="14">
                  <c:v>48.1</c:v>
                </c:pt>
                <c:pt idx="15">
                  <c:v>65.7</c:v>
                </c:pt>
                <c:pt idx="16">
                  <c:v>66.8</c:v>
                </c:pt>
                <c:pt idx="17">
                  <c:v>62.5</c:v>
                </c:pt>
                <c:pt idx="18">
                  <c:v>62.2</c:v>
                </c:pt>
                <c:pt idx="19">
                  <c:v>59.4</c:v>
                </c:pt>
                <c:pt idx="20">
                  <c:v>55.6</c:v>
                </c:pt>
                <c:pt idx="21">
                  <c:v>54.3</c:v>
                </c:pt>
                <c:pt idx="22">
                  <c:v>55.2</c:v>
                </c:pt>
                <c:pt idx="23">
                  <c:v>56</c:v>
                </c:pt>
                <c:pt idx="24">
                  <c:v>53.4</c:v>
                </c:pt>
                <c:pt idx="25">
                  <c:v>67.900000000000006</c:v>
                </c:pt>
                <c:pt idx="26">
                  <c:v>67.2</c:v>
                </c:pt>
                <c:pt idx="27">
                  <c:v>64.900000000000006</c:v>
                </c:pt>
                <c:pt idx="28">
                  <c:v>64</c:v>
                </c:pt>
                <c:pt idx="29">
                  <c:v>61.9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C-40A6-9C20-683E1B3F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47.7</c:v>
                </c:pt>
                <c:pt idx="1">
                  <c:v>48.5</c:v>
                </c:pt>
                <c:pt idx="2">
                  <c:v>49.5</c:v>
                </c:pt>
                <c:pt idx="3">
                  <c:v>47.4</c:v>
                </c:pt>
                <c:pt idx="4">
                  <c:v>47.1</c:v>
                </c:pt>
                <c:pt idx="5">
                  <c:v>60.6</c:v>
                </c:pt>
                <c:pt idx="6">
                  <c:v>63.6</c:v>
                </c:pt>
                <c:pt idx="7">
                  <c:v>61.9</c:v>
                </c:pt>
                <c:pt idx="8">
                  <c:v>60.2</c:v>
                </c:pt>
                <c:pt idx="9">
                  <c:v>54</c:v>
                </c:pt>
                <c:pt idx="10">
                  <c:v>55.1</c:v>
                </c:pt>
                <c:pt idx="11">
                  <c:v>56.2</c:v>
                </c:pt>
                <c:pt idx="12">
                  <c:v>54.1</c:v>
                </c:pt>
                <c:pt idx="13">
                  <c:v>54</c:v>
                </c:pt>
                <c:pt idx="14">
                  <c:v>56.4</c:v>
                </c:pt>
                <c:pt idx="15">
                  <c:v>58.9</c:v>
                </c:pt>
                <c:pt idx="16">
                  <c:v>59.4</c:v>
                </c:pt>
                <c:pt idx="17">
                  <c:v>56.9</c:v>
                </c:pt>
                <c:pt idx="18">
                  <c:v>56.1</c:v>
                </c:pt>
                <c:pt idx="19">
                  <c:v>56.9</c:v>
                </c:pt>
                <c:pt idx="20">
                  <c:v>71.3</c:v>
                </c:pt>
                <c:pt idx="21">
                  <c:v>72.2</c:v>
                </c:pt>
                <c:pt idx="22">
                  <c:v>72.400000000000006</c:v>
                </c:pt>
                <c:pt idx="23">
                  <c:v>71.2</c:v>
                </c:pt>
                <c:pt idx="24">
                  <c:v>64.8</c:v>
                </c:pt>
                <c:pt idx="25">
                  <c:v>80.599999999999994</c:v>
                </c:pt>
                <c:pt idx="26">
                  <c:v>80.8</c:v>
                </c:pt>
                <c:pt idx="27">
                  <c:v>76</c:v>
                </c:pt>
                <c:pt idx="28">
                  <c:v>75.3</c:v>
                </c:pt>
                <c:pt idx="29">
                  <c:v>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3-4FC7-8E39-00312CE4AFEB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53.3</c:v>
                </c:pt>
                <c:pt idx="1">
                  <c:v>51.6</c:v>
                </c:pt>
                <c:pt idx="2">
                  <c:v>53.8</c:v>
                </c:pt>
                <c:pt idx="3">
                  <c:v>54.4</c:v>
                </c:pt>
                <c:pt idx="4">
                  <c:v>53.4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3-4FC7-8E39-00312CE4AFEB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52.5</c:v>
                </c:pt>
                <c:pt idx="1">
                  <c:v>51.6</c:v>
                </c:pt>
                <c:pt idx="2">
                  <c:v>50.6</c:v>
                </c:pt>
                <c:pt idx="3">
                  <c:v>52.1</c:v>
                </c:pt>
                <c:pt idx="4">
                  <c:v>50</c:v>
                </c:pt>
                <c:pt idx="5">
                  <c:v>36.299999999999997</c:v>
                </c:pt>
                <c:pt idx="6">
                  <c:v>36.5</c:v>
                </c:pt>
                <c:pt idx="7">
                  <c:v>37.9</c:v>
                </c:pt>
                <c:pt idx="8">
                  <c:v>37.799999999999997</c:v>
                </c:pt>
                <c:pt idx="9">
                  <c:v>37</c:v>
                </c:pt>
                <c:pt idx="10">
                  <c:v>28.8</c:v>
                </c:pt>
                <c:pt idx="11">
                  <c:v>29.5</c:v>
                </c:pt>
                <c:pt idx="12">
                  <c:v>33.5</c:v>
                </c:pt>
                <c:pt idx="13">
                  <c:v>34</c:v>
                </c:pt>
                <c:pt idx="14">
                  <c:v>29.4</c:v>
                </c:pt>
                <c:pt idx="15">
                  <c:v>42.9</c:v>
                </c:pt>
                <c:pt idx="16">
                  <c:v>45.2</c:v>
                </c:pt>
                <c:pt idx="17">
                  <c:v>49.9</c:v>
                </c:pt>
                <c:pt idx="18">
                  <c:v>49.9</c:v>
                </c:pt>
                <c:pt idx="19">
                  <c:v>47.4</c:v>
                </c:pt>
                <c:pt idx="20">
                  <c:v>75.900000000000006</c:v>
                </c:pt>
                <c:pt idx="21">
                  <c:v>78.400000000000006</c:v>
                </c:pt>
                <c:pt idx="22">
                  <c:v>73.7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83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3-4FC7-8E39-00312CE4AFEB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52.4</c:v>
                </c:pt>
                <c:pt idx="6">
                  <c:v>49.9</c:v>
                </c:pt>
                <c:pt idx="7">
                  <c:v>50.4</c:v>
                </c:pt>
                <c:pt idx="8">
                  <c:v>53.1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53.5</c:v>
                </c:pt>
                <c:pt idx="13">
                  <c:v>53.4</c:v>
                </c:pt>
                <c:pt idx="14">
                  <c:v>51.9</c:v>
                </c:pt>
                <c:pt idx="15">
                  <c:v>70.7</c:v>
                </c:pt>
                <c:pt idx="16">
                  <c:v>70.8</c:v>
                </c:pt>
                <c:pt idx="17">
                  <c:v>67.5</c:v>
                </c:pt>
                <c:pt idx="18">
                  <c:v>70.3</c:v>
                </c:pt>
                <c:pt idx="19">
                  <c:v>63.8</c:v>
                </c:pt>
                <c:pt idx="20">
                  <c:v>59.8</c:v>
                </c:pt>
                <c:pt idx="21">
                  <c:v>58.9</c:v>
                </c:pt>
                <c:pt idx="22">
                  <c:v>59.5</c:v>
                </c:pt>
                <c:pt idx="23">
                  <c:v>62</c:v>
                </c:pt>
                <c:pt idx="24">
                  <c:v>58.6</c:v>
                </c:pt>
                <c:pt idx="25">
                  <c:v>67.3</c:v>
                </c:pt>
                <c:pt idx="26">
                  <c:v>68.3</c:v>
                </c:pt>
                <c:pt idx="27">
                  <c:v>68</c:v>
                </c:pt>
                <c:pt idx="28">
                  <c:v>66.5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B3-4FC7-8E39-00312CE4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47.1</c:v>
                </c:pt>
                <c:pt idx="1">
                  <c:v>46</c:v>
                </c:pt>
                <c:pt idx="2">
                  <c:v>48.1</c:v>
                </c:pt>
                <c:pt idx="3">
                  <c:v>49.1</c:v>
                </c:pt>
                <c:pt idx="4">
                  <c:v>47.9</c:v>
                </c:pt>
                <c:pt idx="5">
                  <c:v>70.3</c:v>
                </c:pt>
                <c:pt idx="6">
                  <c:v>72.099999999999994</c:v>
                </c:pt>
                <c:pt idx="7">
                  <c:v>70.900000000000006</c:v>
                </c:pt>
                <c:pt idx="8">
                  <c:v>65.900000000000006</c:v>
                </c:pt>
                <c:pt idx="9">
                  <c:v>64</c:v>
                </c:pt>
                <c:pt idx="10">
                  <c:v>54.2</c:v>
                </c:pt>
                <c:pt idx="11">
                  <c:v>54.1</c:v>
                </c:pt>
                <c:pt idx="12">
                  <c:v>53.2</c:v>
                </c:pt>
                <c:pt idx="13">
                  <c:v>51.8</c:v>
                </c:pt>
                <c:pt idx="14">
                  <c:v>53.2</c:v>
                </c:pt>
                <c:pt idx="15">
                  <c:v>56.6</c:v>
                </c:pt>
                <c:pt idx="16">
                  <c:v>58.9</c:v>
                </c:pt>
                <c:pt idx="17">
                  <c:v>56</c:v>
                </c:pt>
                <c:pt idx="18">
                  <c:v>54.5</c:v>
                </c:pt>
                <c:pt idx="19">
                  <c:v>54.7</c:v>
                </c:pt>
                <c:pt idx="20">
                  <c:v>72.900000000000006</c:v>
                </c:pt>
                <c:pt idx="21">
                  <c:v>76.099999999999994</c:v>
                </c:pt>
                <c:pt idx="22">
                  <c:v>74</c:v>
                </c:pt>
                <c:pt idx="23">
                  <c:v>71.3</c:v>
                </c:pt>
                <c:pt idx="24">
                  <c:v>64.7</c:v>
                </c:pt>
                <c:pt idx="25">
                  <c:v>79.8</c:v>
                </c:pt>
                <c:pt idx="26">
                  <c:v>79.5</c:v>
                </c:pt>
                <c:pt idx="27">
                  <c:v>76.599999999999994</c:v>
                </c:pt>
                <c:pt idx="28">
                  <c:v>74.900000000000006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F72-8175-F4728D757AA3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C-4F72-8175-F4728D757AA3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41.4</c:v>
                </c:pt>
                <c:pt idx="1">
                  <c:v>57.4</c:v>
                </c:pt>
                <c:pt idx="2">
                  <c:v>58</c:v>
                </c:pt>
                <c:pt idx="3">
                  <c:v>56.5</c:v>
                </c:pt>
                <c:pt idx="4">
                  <c:v>56.5</c:v>
                </c:pt>
                <c:pt idx="5">
                  <c:v>47.1</c:v>
                </c:pt>
                <c:pt idx="6">
                  <c:v>47</c:v>
                </c:pt>
                <c:pt idx="7">
                  <c:v>46.8</c:v>
                </c:pt>
                <c:pt idx="8">
                  <c:v>48.2</c:v>
                </c:pt>
                <c:pt idx="9">
                  <c:v>52.3</c:v>
                </c:pt>
                <c:pt idx="10">
                  <c:v>65.099999999999994</c:v>
                </c:pt>
                <c:pt idx="11">
                  <c:v>64.8</c:v>
                </c:pt>
                <c:pt idx="12">
                  <c:v>64.900000000000006</c:v>
                </c:pt>
                <c:pt idx="13">
                  <c:v>65.2</c:v>
                </c:pt>
                <c:pt idx="14">
                  <c:v>64</c:v>
                </c:pt>
                <c:pt idx="15">
                  <c:v>67</c:v>
                </c:pt>
                <c:pt idx="16">
                  <c:v>68.8</c:v>
                </c:pt>
                <c:pt idx="17">
                  <c:v>66.2</c:v>
                </c:pt>
                <c:pt idx="18">
                  <c:v>66.599999999999994</c:v>
                </c:pt>
                <c:pt idx="19">
                  <c:v>64.400000000000006</c:v>
                </c:pt>
                <c:pt idx="20">
                  <c:v>75.599999999999994</c:v>
                </c:pt>
                <c:pt idx="21">
                  <c:v>77.900000000000006</c:v>
                </c:pt>
                <c:pt idx="22">
                  <c:v>73</c:v>
                </c:pt>
                <c:pt idx="23">
                  <c:v>72.400000000000006</c:v>
                </c:pt>
                <c:pt idx="24">
                  <c:v>65.400000000000006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82</c:v>
                </c:pt>
                <c:pt idx="28">
                  <c:v>79.900000000000006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C-4F72-8175-F4728D757AA3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50.3</c:v>
                </c:pt>
                <c:pt idx="6">
                  <c:v>53</c:v>
                </c:pt>
                <c:pt idx="7">
                  <c:v>51</c:v>
                </c:pt>
                <c:pt idx="8">
                  <c:v>51</c:v>
                </c:pt>
                <c:pt idx="9">
                  <c:v>53.5</c:v>
                </c:pt>
                <c:pt idx="10">
                  <c:v>62.8</c:v>
                </c:pt>
                <c:pt idx="11">
                  <c:v>59.8</c:v>
                </c:pt>
                <c:pt idx="12">
                  <c:v>61.9</c:v>
                </c:pt>
                <c:pt idx="13">
                  <c:v>65.3</c:v>
                </c:pt>
                <c:pt idx="14">
                  <c:v>63.5</c:v>
                </c:pt>
                <c:pt idx="15">
                  <c:v>68.5</c:v>
                </c:pt>
                <c:pt idx="16">
                  <c:v>68.7</c:v>
                </c:pt>
                <c:pt idx="17">
                  <c:v>68.900000000000006</c:v>
                </c:pt>
                <c:pt idx="18">
                  <c:v>65.8</c:v>
                </c:pt>
                <c:pt idx="19">
                  <c:v>61.4</c:v>
                </c:pt>
                <c:pt idx="20">
                  <c:v>68.900000000000006</c:v>
                </c:pt>
                <c:pt idx="21">
                  <c:v>65.5</c:v>
                </c:pt>
                <c:pt idx="22">
                  <c:v>64.7</c:v>
                </c:pt>
                <c:pt idx="23">
                  <c:v>64.5</c:v>
                </c:pt>
                <c:pt idx="24">
                  <c:v>59.7</c:v>
                </c:pt>
                <c:pt idx="25">
                  <c:v>65.099999999999994</c:v>
                </c:pt>
                <c:pt idx="26">
                  <c:v>66</c:v>
                </c:pt>
                <c:pt idx="27">
                  <c:v>65.3</c:v>
                </c:pt>
                <c:pt idx="28">
                  <c:v>60.6</c:v>
                </c:pt>
                <c:pt idx="29">
                  <c:v>59.1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C-4F72-8175-F4728D75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0.7</c:v>
                </c:pt>
                <c:pt idx="12">
                  <c:v>0.51</c:v>
                </c:pt>
                <c:pt idx="13">
                  <c:v>1.1000000000000001</c:v>
                </c:pt>
                <c:pt idx="14">
                  <c:v>1.22</c:v>
                </c:pt>
                <c:pt idx="15">
                  <c:v>56.25</c:v>
                </c:pt>
                <c:pt idx="16">
                  <c:v>56.7</c:v>
                </c:pt>
                <c:pt idx="17">
                  <c:v>55.6</c:v>
                </c:pt>
                <c:pt idx="18">
                  <c:v>49.8</c:v>
                </c:pt>
                <c:pt idx="19">
                  <c:v>53.7</c:v>
                </c:pt>
                <c:pt idx="20">
                  <c:v>71.8</c:v>
                </c:pt>
                <c:pt idx="21">
                  <c:v>74.5</c:v>
                </c:pt>
                <c:pt idx="22">
                  <c:v>63.39</c:v>
                </c:pt>
                <c:pt idx="23">
                  <c:v>65.8</c:v>
                </c:pt>
                <c:pt idx="24">
                  <c:v>62.4</c:v>
                </c:pt>
                <c:pt idx="25">
                  <c:v>77.8</c:v>
                </c:pt>
                <c:pt idx="26">
                  <c:v>78.3</c:v>
                </c:pt>
                <c:pt idx="27">
                  <c:v>75.5</c:v>
                </c:pt>
                <c:pt idx="28">
                  <c:v>73.400000000000006</c:v>
                </c:pt>
                <c:pt idx="29">
                  <c:v>61.89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2-4EB3-86E2-C732DDDCB1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55.4</c:v>
                </c:pt>
                <c:pt idx="6">
                  <c:v>55.4</c:v>
                </c:pt>
                <c:pt idx="7">
                  <c:v>57</c:v>
                </c:pt>
                <c:pt idx="8">
                  <c:v>54.2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2-4EB3-86E2-C732DDDCB1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25.5</c:v>
                </c:pt>
                <c:pt idx="6">
                  <c:v>22.2</c:v>
                </c:pt>
                <c:pt idx="7">
                  <c:v>22.7</c:v>
                </c:pt>
                <c:pt idx="8">
                  <c:v>21.3</c:v>
                </c:pt>
                <c:pt idx="9">
                  <c:v>24.1</c:v>
                </c:pt>
                <c:pt idx="10">
                  <c:v>30.7</c:v>
                </c:pt>
                <c:pt idx="11">
                  <c:v>25.4</c:v>
                </c:pt>
                <c:pt idx="12">
                  <c:v>26.9</c:v>
                </c:pt>
                <c:pt idx="13">
                  <c:v>30</c:v>
                </c:pt>
                <c:pt idx="14">
                  <c:v>28.8</c:v>
                </c:pt>
                <c:pt idx="15">
                  <c:v>39.4</c:v>
                </c:pt>
                <c:pt idx="16">
                  <c:v>37.5</c:v>
                </c:pt>
                <c:pt idx="17">
                  <c:v>33.9</c:v>
                </c:pt>
                <c:pt idx="18">
                  <c:v>31.9</c:v>
                </c:pt>
                <c:pt idx="19">
                  <c:v>29.8</c:v>
                </c:pt>
                <c:pt idx="20">
                  <c:v>78.400000000000006</c:v>
                </c:pt>
                <c:pt idx="21">
                  <c:v>80.2</c:v>
                </c:pt>
                <c:pt idx="22">
                  <c:v>73.7</c:v>
                </c:pt>
                <c:pt idx="23">
                  <c:v>73.099999999999994</c:v>
                </c:pt>
                <c:pt idx="24">
                  <c:v>68.400000000000006</c:v>
                </c:pt>
                <c:pt idx="25">
                  <c:v>83.4</c:v>
                </c:pt>
                <c:pt idx="26">
                  <c:v>83.2</c:v>
                </c:pt>
                <c:pt idx="27">
                  <c:v>82.3</c:v>
                </c:pt>
                <c:pt idx="28">
                  <c:v>78.8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2-4EB3-86E2-C732DDDCB1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47.5</c:v>
                </c:pt>
                <c:pt idx="9">
                  <c:v>49.9</c:v>
                </c:pt>
                <c:pt idx="10">
                  <c:v>52.9</c:v>
                </c:pt>
                <c:pt idx="11">
                  <c:v>51</c:v>
                </c:pt>
                <c:pt idx="12">
                  <c:v>51.4</c:v>
                </c:pt>
                <c:pt idx="13">
                  <c:v>51.8</c:v>
                </c:pt>
                <c:pt idx="14">
                  <c:v>50.8</c:v>
                </c:pt>
                <c:pt idx="15">
                  <c:v>67.3</c:v>
                </c:pt>
                <c:pt idx="16">
                  <c:v>68.400000000000006</c:v>
                </c:pt>
                <c:pt idx="17">
                  <c:v>65</c:v>
                </c:pt>
                <c:pt idx="18">
                  <c:v>62.2</c:v>
                </c:pt>
                <c:pt idx="19">
                  <c:v>62.6</c:v>
                </c:pt>
                <c:pt idx="20">
                  <c:v>62.6</c:v>
                </c:pt>
                <c:pt idx="21">
                  <c:v>60.5</c:v>
                </c:pt>
                <c:pt idx="22">
                  <c:v>58.8</c:v>
                </c:pt>
                <c:pt idx="23">
                  <c:v>60.6</c:v>
                </c:pt>
                <c:pt idx="24">
                  <c:v>57.2</c:v>
                </c:pt>
                <c:pt idx="25">
                  <c:v>68.900000000000006</c:v>
                </c:pt>
                <c:pt idx="26">
                  <c:v>68.599999999999994</c:v>
                </c:pt>
                <c:pt idx="27">
                  <c:v>66.7</c:v>
                </c:pt>
                <c:pt idx="28">
                  <c:v>65.5</c:v>
                </c:pt>
                <c:pt idx="29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2-4EB3-86E2-C732DDDCB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54.1</c:v>
                </c:pt>
                <c:pt idx="6">
                  <c:v>57.8</c:v>
                </c:pt>
                <c:pt idx="7">
                  <c:v>57.3</c:v>
                </c:pt>
                <c:pt idx="8">
                  <c:v>55.9</c:v>
                </c:pt>
                <c:pt idx="9">
                  <c:v>51.4</c:v>
                </c:pt>
                <c:pt idx="10">
                  <c:v>53.8</c:v>
                </c:pt>
                <c:pt idx="11">
                  <c:v>54.1</c:v>
                </c:pt>
                <c:pt idx="12">
                  <c:v>52.1</c:v>
                </c:pt>
                <c:pt idx="13">
                  <c:v>50.8</c:v>
                </c:pt>
                <c:pt idx="14">
                  <c:v>52.5</c:v>
                </c:pt>
                <c:pt idx="15">
                  <c:v>56.6</c:v>
                </c:pt>
                <c:pt idx="16">
                  <c:v>57.4</c:v>
                </c:pt>
                <c:pt idx="17">
                  <c:v>55</c:v>
                </c:pt>
                <c:pt idx="18">
                  <c:v>53.4</c:v>
                </c:pt>
                <c:pt idx="19">
                  <c:v>55</c:v>
                </c:pt>
                <c:pt idx="20">
                  <c:v>72.7</c:v>
                </c:pt>
                <c:pt idx="21">
                  <c:v>74</c:v>
                </c:pt>
                <c:pt idx="22">
                  <c:v>72.400000000000006</c:v>
                </c:pt>
                <c:pt idx="23">
                  <c:v>70.8</c:v>
                </c:pt>
                <c:pt idx="24">
                  <c:v>69.8</c:v>
                </c:pt>
                <c:pt idx="25">
                  <c:v>79.7</c:v>
                </c:pt>
                <c:pt idx="26">
                  <c:v>81.7</c:v>
                </c:pt>
                <c:pt idx="27">
                  <c:v>80.099999999999994</c:v>
                </c:pt>
                <c:pt idx="28">
                  <c:v>77.900000000000006</c:v>
                </c:pt>
                <c:pt idx="29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5-4D2A-8A77-59C4B525D14B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5-4D2A-8A77-59C4B525D14B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41.8</c:v>
                </c:pt>
                <c:pt idx="1">
                  <c:v>44.9</c:v>
                </c:pt>
                <c:pt idx="2">
                  <c:v>47.4</c:v>
                </c:pt>
                <c:pt idx="3">
                  <c:v>47.9</c:v>
                </c:pt>
                <c:pt idx="4">
                  <c:v>48</c:v>
                </c:pt>
                <c:pt idx="5">
                  <c:v>36.799999999999997</c:v>
                </c:pt>
                <c:pt idx="6">
                  <c:v>42.7</c:v>
                </c:pt>
                <c:pt idx="7">
                  <c:v>44</c:v>
                </c:pt>
                <c:pt idx="8">
                  <c:v>42.7</c:v>
                </c:pt>
                <c:pt idx="9">
                  <c:v>42.2</c:v>
                </c:pt>
                <c:pt idx="10">
                  <c:v>35.200000000000003</c:v>
                </c:pt>
                <c:pt idx="11">
                  <c:v>38.200000000000003</c:v>
                </c:pt>
                <c:pt idx="12">
                  <c:v>37.799999999999997</c:v>
                </c:pt>
                <c:pt idx="13">
                  <c:v>38.5</c:v>
                </c:pt>
                <c:pt idx="14">
                  <c:v>38.700000000000003</c:v>
                </c:pt>
                <c:pt idx="15">
                  <c:v>49.9</c:v>
                </c:pt>
                <c:pt idx="16">
                  <c:v>52.3</c:v>
                </c:pt>
                <c:pt idx="17">
                  <c:v>53.2</c:v>
                </c:pt>
                <c:pt idx="18">
                  <c:v>50.9</c:v>
                </c:pt>
                <c:pt idx="19">
                  <c:v>51.4</c:v>
                </c:pt>
                <c:pt idx="20">
                  <c:v>75.900000000000006</c:v>
                </c:pt>
                <c:pt idx="21">
                  <c:v>78.5</c:v>
                </c:pt>
                <c:pt idx="22">
                  <c:v>73.5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82.9</c:v>
                </c:pt>
                <c:pt idx="27">
                  <c:v>81.8</c:v>
                </c:pt>
                <c:pt idx="28">
                  <c:v>80.5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5-4D2A-8A77-59C4B525D14B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52.2</c:v>
                </c:pt>
                <c:pt idx="6">
                  <c:v>49.9</c:v>
                </c:pt>
                <c:pt idx="7">
                  <c:v>50.8</c:v>
                </c:pt>
                <c:pt idx="8">
                  <c:v>52.9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53.2</c:v>
                </c:pt>
                <c:pt idx="13">
                  <c:v>53.5</c:v>
                </c:pt>
                <c:pt idx="14">
                  <c:v>52.2</c:v>
                </c:pt>
                <c:pt idx="15">
                  <c:v>70.599999999999994</c:v>
                </c:pt>
                <c:pt idx="16">
                  <c:v>71.400000000000006</c:v>
                </c:pt>
                <c:pt idx="17">
                  <c:v>67.400000000000006</c:v>
                </c:pt>
                <c:pt idx="18">
                  <c:v>69.3</c:v>
                </c:pt>
                <c:pt idx="19">
                  <c:v>64.5</c:v>
                </c:pt>
                <c:pt idx="20">
                  <c:v>59.2</c:v>
                </c:pt>
                <c:pt idx="21">
                  <c:v>59</c:v>
                </c:pt>
                <c:pt idx="22">
                  <c:v>60.1</c:v>
                </c:pt>
                <c:pt idx="23">
                  <c:v>61.6</c:v>
                </c:pt>
                <c:pt idx="24">
                  <c:v>58.2</c:v>
                </c:pt>
                <c:pt idx="25">
                  <c:v>67.7</c:v>
                </c:pt>
                <c:pt idx="26">
                  <c:v>68.2</c:v>
                </c:pt>
                <c:pt idx="27">
                  <c:v>67.7</c:v>
                </c:pt>
                <c:pt idx="28">
                  <c:v>65.599999999999994</c:v>
                </c:pt>
                <c:pt idx="29">
                  <c:v>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5-4D2A-8A77-59C4B525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52.3</c:v>
                </c:pt>
                <c:pt idx="1">
                  <c:v>49.3</c:v>
                </c:pt>
                <c:pt idx="2">
                  <c:v>42.1</c:v>
                </c:pt>
                <c:pt idx="3">
                  <c:v>45</c:v>
                </c:pt>
                <c:pt idx="4">
                  <c:v>39.700000000000003</c:v>
                </c:pt>
                <c:pt idx="5">
                  <c:v>93.1</c:v>
                </c:pt>
                <c:pt idx="6">
                  <c:v>92.9</c:v>
                </c:pt>
                <c:pt idx="7">
                  <c:v>93.7</c:v>
                </c:pt>
                <c:pt idx="8">
                  <c:v>92.2</c:v>
                </c:pt>
                <c:pt idx="9">
                  <c:v>88.4</c:v>
                </c:pt>
                <c:pt idx="10">
                  <c:v>90.1</c:v>
                </c:pt>
                <c:pt idx="11">
                  <c:v>88.9</c:v>
                </c:pt>
                <c:pt idx="12">
                  <c:v>89.5</c:v>
                </c:pt>
                <c:pt idx="13">
                  <c:v>87.4</c:v>
                </c:pt>
                <c:pt idx="14">
                  <c:v>79.599999999999994</c:v>
                </c:pt>
                <c:pt idx="15">
                  <c:v>90.5</c:v>
                </c:pt>
                <c:pt idx="16">
                  <c:v>88.3</c:v>
                </c:pt>
                <c:pt idx="17">
                  <c:v>88.8</c:v>
                </c:pt>
                <c:pt idx="18">
                  <c:v>86.8</c:v>
                </c:pt>
                <c:pt idx="19">
                  <c:v>79.400000000000006</c:v>
                </c:pt>
                <c:pt idx="20">
                  <c:v>89.9</c:v>
                </c:pt>
                <c:pt idx="21">
                  <c:v>88.6</c:v>
                </c:pt>
                <c:pt idx="22">
                  <c:v>88.4</c:v>
                </c:pt>
                <c:pt idx="23">
                  <c:v>86.5</c:v>
                </c:pt>
                <c:pt idx="24">
                  <c:v>80.400000000000006</c:v>
                </c:pt>
                <c:pt idx="25">
                  <c:v>88.1</c:v>
                </c:pt>
                <c:pt idx="26">
                  <c:v>86.6</c:v>
                </c:pt>
                <c:pt idx="27">
                  <c:v>85.3</c:v>
                </c:pt>
                <c:pt idx="28">
                  <c:v>84.3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7-4899-8838-A4E06F1E97FD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42.1</c:v>
                </c:pt>
                <c:pt idx="1">
                  <c:v>41.4</c:v>
                </c:pt>
                <c:pt idx="2">
                  <c:v>40.700000000000003</c:v>
                </c:pt>
                <c:pt idx="3">
                  <c:v>38.700000000000003</c:v>
                </c:pt>
                <c:pt idx="4">
                  <c:v>34.9</c:v>
                </c:pt>
                <c:pt idx="5">
                  <c:v>90.1</c:v>
                </c:pt>
                <c:pt idx="6">
                  <c:v>89.3</c:v>
                </c:pt>
                <c:pt idx="7">
                  <c:v>89.3</c:v>
                </c:pt>
                <c:pt idx="8">
                  <c:v>86.6</c:v>
                </c:pt>
                <c:pt idx="9">
                  <c:v>79.2</c:v>
                </c:pt>
                <c:pt idx="10">
                  <c:v>90.3</c:v>
                </c:pt>
                <c:pt idx="11">
                  <c:v>88.2</c:v>
                </c:pt>
                <c:pt idx="12">
                  <c:v>89.1</c:v>
                </c:pt>
                <c:pt idx="13">
                  <c:v>86.6</c:v>
                </c:pt>
                <c:pt idx="14">
                  <c:v>79.900000000000006</c:v>
                </c:pt>
                <c:pt idx="15">
                  <c:v>90.4</c:v>
                </c:pt>
                <c:pt idx="16">
                  <c:v>87.7</c:v>
                </c:pt>
                <c:pt idx="17">
                  <c:v>88.6</c:v>
                </c:pt>
                <c:pt idx="18">
                  <c:v>86</c:v>
                </c:pt>
                <c:pt idx="19">
                  <c:v>78.599999999999994</c:v>
                </c:pt>
                <c:pt idx="20">
                  <c:v>90</c:v>
                </c:pt>
                <c:pt idx="21">
                  <c:v>87.7</c:v>
                </c:pt>
                <c:pt idx="22">
                  <c:v>88.2</c:v>
                </c:pt>
                <c:pt idx="23">
                  <c:v>84.8</c:v>
                </c:pt>
                <c:pt idx="24">
                  <c:v>77.3</c:v>
                </c:pt>
                <c:pt idx="25">
                  <c:v>89.6</c:v>
                </c:pt>
                <c:pt idx="26">
                  <c:v>83.18</c:v>
                </c:pt>
                <c:pt idx="27">
                  <c:v>87.9</c:v>
                </c:pt>
                <c:pt idx="28">
                  <c:v>82.9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7-4899-8838-A4E06F1E97FD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51.2</c:v>
                </c:pt>
                <c:pt idx="1">
                  <c:v>48</c:v>
                </c:pt>
                <c:pt idx="2">
                  <c:v>48.9</c:v>
                </c:pt>
                <c:pt idx="3">
                  <c:v>46.7</c:v>
                </c:pt>
                <c:pt idx="4">
                  <c:v>44.2</c:v>
                </c:pt>
                <c:pt idx="5">
                  <c:v>84.2</c:v>
                </c:pt>
                <c:pt idx="6">
                  <c:v>65.8</c:v>
                </c:pt>
                <c:pt idx="7">
                  <c:v>64.2</c:v>
                </c:pt>
                <c:pt idx="8">
                  <c:v>65.3</c:v>
                </c:pt>
                <c:pt idx="9">
                  <c:v>59.4</c:v>
                </c:pt>
                <c:pt idx="10">
                  <c:v>65.8</c:v>
                </c:pt>
                <c:pt idx="11">
                  <c:v>62.8</c:v>
                </c:pt>
                <c:pt idx="12">
                  <c:v>63.4</c:v>
                </c:pt>
                <c:pt idx="13">
                  <c:v>62.5</c:v>
                </c:pt>
                <c:pt idx="14">
                  <c:v>57.4</c:v>
                </c:pt>
                <c:pt idx="15">
                  <c:v>62.4</c:v>
                </c:pt>
                <c:pt idx="16">
                  <c:v>59.6</c:v>
                </c:pt>
                <c:pt idx="17">
                  <c:v>59.1</c:v>
                </c:pt>
                <c:pt idx="18">
                  <c:v>55.8</c:v>
                </c:pt>
                <c:pt idx="19">
                  <c:v>53.4</c:v>
                </c:pt>
                <c:pt idx="20">
                  <c:v>60</c:v>
                </c:pt>
                <c:pt idx="21">
                  <c:v>58.1</c:v>
                </c:pt>
                <c:pt idx="22">
                  <c:v>59.6</c:v>
                </c:pt>
                <c:pt idx="23">
                  <c:v>52.5</c:v>
                </c:pt>
                <c:pt idx="24">
                  <c:v>46.9</c:v>
                </c:pt>
                <c:pt idx="25">
                  <c:v>55.1</c:v>
                </c:pt>
                <c:pt idx="26">
                  <c:v>51.8</c:v>
                </c:pt>
                <c:pt idx="27">
                  <c:v>54</c:v>
                </c:pt>
                <c:pt idx="28">
                  <c:v>49.5</c:v>
                </c:pt>
                <c:pt idx="29">
                  <c:v>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7-4899-8838-A4E06F1E97FD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44.7</c:v>
                </c:pt>
                <c:pt idx="6">
                  <c:v>47.1</c:v>
                </c:pt>
                <c:pt idx="7">
                  <c:v>46.3</c:v>
                </c:pt>
                <c:pt idx="8">
                  <c:v>46.3</c:v>
                </c:pt>
                <c:pt idx="9">
                  <c:v>43.3</c:v>
                </c:pt>
                <c:pt idx="10">
                  <c:v>77.599999999999994</c:v>
                </c:pt>
                <c:pt idx="11">
                  <c:v>72.099999999999994</c:v>
                </c:pt>
                <c:pt idx="12">
                  <c:v>69.8</c:v>
                </c:pt>
                <c:pt idx="13">
                  <c:v>68</c:v>
                </c:pt>
                <c:pt idx="14">
                  <c:v>60</c:v>
                </c:pt>
                <c:pt idx="15">
                  <c:v>61.2</c:v>
                </c:pt>
                <c:pt idx="16">
                  <c:v>61.8</c:v>
                </c:pt>
                <c:pt idx="17">
                  <c:v>60.4</c:v>
                </c:pt>
                <c:pt idx="18">
                  <c:v>55.1</c:v>
                </c:pt>
                <c:pt idx="19">
                  <c:v>50.5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B7-4899-8838-A4E06F1E9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28.6</c:v>
                </c:pt>
                <c:pt idx="1">
                  <c:v>23.5</c:v>
                </c:pt>
                <c:pt idx="2">
                  <c:v>22.7</c:v>
                </c:pt>
                <c:pt idx="3">
                  <c:v>23.6</c:v>
                </c:pt>
                <c:pt idx="4">
                  <c:v>24.42</c:v>
                </c:pt>
                <c:pt idx="5">
                  <c:v>30</c:v>
                </c:pt>
                <c:pt idx="6">
                  <c:v>29.37</c:v>
                </c:pt>
                <c:pt idx="7">
                  <c:v>27.6</c:v>
                </c:pt>
                <c:pt idx="8">
                  <c:v>28.9</c:v>
                </c:pt>
                <c:pt idx="9">
                  <c:v>22.76</c:v>
                </c:pt>
                <c:pt idx="10">
                  <c:v>13.5</c:v>
                </c:pt>
                <c:pt idx="11">
                  <c:v>14.4</c:v>
                </c:pt>
                <c:pt idx="12">
                  <c:v>13</c:v>
                </c:pt>
                <c:pt idx="13">
                  <c:v>12.8</c:v>
                </c:pt>
                <c:pt idx="14">
                  <c:v>13.9</c:v>
                </c:pt>
                <c:pt idx="15">
                  <c:v>8.8000000000000007</c:v>
                </c:pt>
                <c:pt idx="16">
                  <c:v>12.04</c:v>
                </c:pt>
                <c:pt idx="17">
                  <c:v>9.8000000000000007</c:v>
                </c:pt>
                <c:pt idx="18">
                  <c:v>9.5</c:v>
                </c:pt>
                <c:pt idx="19">
                  <c:v>7.8</c:v>
                </c:pt>
                <c:pt idx="20">
                  <c:v>3.7</c:v>
                </c:pt>
                <c:pt idx="21">
                  <c:v>2.7</c:v>
                </c:pt>
                <c:pt idx="22">
                  <c:v>2.9</c:v>
                </c:pt>
                <c:pt idx="23">
                  <c:v>2.8</c:v>
                </c:pt>
                <c:pt idx="24">
                  <c:v>3.1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E-418A-85B5-3470FA6DB015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14.8</c:v>
                </c:pt>
                <c:pt idx="1">
                  <c:v>15.7</c:v>
                </c:pt>
                <c:pt idx="2">
                  <c:v>14.7</c:v>
                </c:pt>
                <c:pt idx="3">
                  <c:v>16.100000000000001</c:v>
                </c:pt>
                <c:pt idx="4">
                  <c:v>19.2</c:v>
                </c:pt>
                <c:pt idx="5">
                  <c:v>30.2</c:v>
                </c:pt>
                <c:pt idx="6">
                  <c:v>29.5</c:v>
                </c:pt>
                <c:pt idx="7">
                  <c:v>30.4</c:v>
                </c:pt>
                <c:pt idx="8">
                  <c:v>30.2</c:v>
                </c:pt>
                <c:pt idx="9">
                  <c:v>28.7</c:v>
                </c:pt>
                <c:pt idx="10">
                  <c:v>40.200000000000003</c:v>
                </c:pt>
                <c:pt idx="11">
                  <c:v>37.700000000000003</c:v>
                </c:pt>
                <c:pt idx="12">
                  <c:v>39.1</c:v>
                </c:pt>
                <c:pt idx="13">
                  <c:v>39.799999999999997</c:v>
                </c:pt>
                <c:pt idx="14">
                  <c:v>35.700000000000003</c:v>
                </c:pt>
                <c:pt idx="15">
                  <c:v>47.4</c:v>
                </c:pt>
                <c:pt idx="16">
                  <c:v>46.7</c:v>
                </c:pt>
                <c:pt idx="17">
                  <c:v>46.2</c:v>
                </c:pt>
                <c:pt idx="18">
                  <c:v>45.9</c:v>
                </c:pt>
                <c:pt idx="19">
                  <c:v>41.7</c:v>
                </c:pt>
                <c:pt idx="20">
                  <c:v>47.35</c:v>
                </c:pt>
                <c:pt idx="21">
                  <c:v>46.6</c:v>
                </c:pt>
                <c:pt idx="22">
                  <c:v>44.3</c:v>
                </c:pt>
                <c:pt idx="23">
                  <c:v>42.84</c:v>
                </c:pt>
                <c:pt idx="24">
                  <c:v>38.1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E-418A-85B5-3470FA6DB015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25.1</c:v>
                </c:pt>
                <c:pt idx="1">
                  <c:v>23.5</c:v>
                </c:pt>
                <c:pt idx="2">
                  <c:v>24.5</c:v>
                </c:pt>
                <c:pt idx="3">
                  <c:v>24.3</c:v>
                </c:pt>
                <c:pt idx="4">
                  <c:v>20.8</c:v>
                </c:pt>
                <c:pt idx="5">
                  <c:v>45.5</c:v>
                </c:pt>
                <c:pt idx="6">
                  <c:v>45.3</c:v>
                </c:pt>
                <c:pt idx="7">
                  <c:v>45.7</c:v>
                </c:pt>
                <c:pt idx="8">
                  <c:v>43.1</c:v>
                </c:pt>
                <c:pt idx="9">
                  <c:v>42.5</c:v>
                </c:pt>
                <c:pt idx="10">
                  <c:v>45.9</c:v>
                </c:pt>
                <c:pt idx="11">
                  <c:v>46.1</c:v>
                </c:pt>
                <c:pt idx="12">
                  <c:v>45.8</c:v>
                </c:pt>
                <c:pt idx="13">
                  <c:v>48</c:v>
                </c:pt>
                <c:pt idx="14">
                  <c:v>43.5</c:v>
                </c:pt>
                <c:pt idx="15">
                  <c:v>47.5</c:v>
                </c:pt>
                <c:pt idx="16">
                  <c:v>45.7</c:v>
                </c:pt>
                <c:pt idx="17">
                  <c:v>47.2</c:v>
                </c:pt>
                <c:pt idx="18">
                  <c:v>46.2</c:v>
                </c:pt>
                <c:pt idx="19">
                  <c:v>46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E-418A-85B5-3470FA6DB015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35.200000000000003</c:v>
                </c:pt>
                <c:pt idx="1">
                  <c:v>32.700000000000003</c:v>
                </c:pt>
                <c:pt idx="2">
                  <c:v>30</c:v>
                </c:pt>
                <c:pt idx="3">
                  <c:v>30.8</c:v>
                </c:pt>
                <c:pt idx="4">
                  <c:v>25.1</c:v>
                </c:pt>
                <c:pt idx="5">
                  <c:v>48.9</c:v>
                </c:pt>
                <c:pt idx="6">
                  <c:v>49.3</c:v>
                </c:pt>
                <c:pt idx="7">
                  <c:v>50.3</c:v>
                </c:pt>
                <c:pt idx="8">
                  <c:v>51.7</c:v>
                </c:pt>
                <c:pt idx="9">
                  <c:v>49.4</c:v>
                </c:pt>
                <c:pt idx="10">
                  <c:v>49.1</c:v>
                </c:pt>
                <c:pt idx="11">
                  <c:v>48.9</c:v>
                </c:pt>
                <c:pt idx="12">
                  <c:v>50.4</c:v>
                </c:pt>
                <c:pt idx="13">
                  <c:v>51.3</c:v>
                </c:pt>
                <c:pt idx="14">
                  <c:v>50</c:v>
                </c:pt>
                <c:pt idx="15">
                  <c:v>48.4</c:v>
                </c:pt>
                <c:pt idx="16">
                  <c:v>48.4</c:v>
                </c:pt>
                <c:pt idx="17">
                  <c:v>50.6</c:v>
                </c:pt>
                <c:pt idx="18">
                  <c:v>50.7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E-418A-85B5-3470FA6D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Accuracy'!$AC$14:$AC$43</c:f>
              <c:numCache>
                <c:formatCode>General</c:formatCode>
                <c:ptCount val="30"/>
                <c:pt idx="0">
                  <c:v>25.1</c:v>
                </c:pt>
                <c:pt idx="1">
                  <c:v>23.900000000000002</c:v>
                </c:pt>
                <c:pt idx="2">
                  <c:v>23.199999999999996</c:v>
                </c:pt>
                <c:pt idx="3">
                  <c:v>23.585714285714285</c:v>
                </c:pt>
                <c:pt idx="4">
                  <c:v>22.731428571428573</c:v>
                </c:pt>
                <c:pt idx="5">
                  <c:v>44.01428571428572</c:v>
                </c:pt>
                <c:pt idx="6">
                  <c:v>45.11</c:v>
                </c:pt>
                <c:pt idx="7">
                  <c:v>44.485714285714288</c:v>
                </c:pt>
                <c:pt idx="8">
                  <c:v>43.3</c:v>
                </c:pt>
                <c:pt idx="9">
                  <c:v>40.08</c:v>
                </c:pt>
                <c:pt idx="10">
                  <c:v>38.242857142857147</c:v>
                </c:pt>
                <c:pt idx="11">
                  <c:v>38.342857142857149</c:v>
                </c:pt>
                <c:pt idx="12">
                  <c:v>37.487142857142864</c:v>
                </c:pt>
                <c:pt idx="13">
                  <c:v>36.842857142857142</c:v>
                </c:pt>
                <c:pt idx="14">
                  <c:v>36.688571428571429</c:v>
                </c:pt>
                <c:pt idx="15">
                  <c:v>55.664285714285718</c:v>
                </c:pt>
                <c:pt idx="16">
                  <c:v>56.691428571428574</c:v>
                </c:pt>
                <c:pt idx="17">
                  <c:v>54.800000000000004</c:v>
                </c:pt>
                <c:pt idx="18">
                  <c:v>53.042857142857144</c:v>
                </c:pt>
                <c:pt idx="19">
                  <c:v>52.385714285714286</c:v>
                </c:pt>
                <c:pt idx="20">
                  <c:v>64.614285714285714</c:v>
                </c:pt>
                <c:pt idx="21">
                  <c:v>65.642857142857153</c:v>
                </c:pt>
                <c:pt idx="22">
                  <c:v>63.284285714285716</c:v>
                </c:pt>
                <c:pt idx="23">
                  <c:v>62.214285714285722</c:v>
                </c:pt>
                <c:pt idx="24">
                  <c:v>58.285714285714285</c:v>
                </c:pt>
                <c:pt idx="25">
                  <c:v>80.333333333333329</c:v>
                </c:pt>
                <c:pt idx="26">
                  <c:v>81.066666666666663</c:v>
                </c:pt>
                <c:pt idx="27">
                  <c:v>78.083333333333343</c:v>
                </c:pt>
                <c:pt idx="28">
                  <c:v>75.95</c:v>
                </c:pt>
                <c:pt idx="29">
                  <c:v>70.28166666666668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C-47B8-B29E-8C51FB47C907}"/>
            </c:ext>
          </c:extLst>
        </c:ser>
        <c:ser>
          <c:idx val="1"/>
          <c:order val="1"/>
          <c:tx>
            <c:strRef>
              <c:f>'Vending_Machine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Accuracy'!$AD$14:$AD$43</c:f>
              <c:numCache>
                <c:formatCode>General</c:formatCode>
                <c:ptCount val="30"/>
                <c:pt idx="0">
                  <c:v>33.799999999999997</c:v>
                </c:pt>
                <c:pt idx="1">
                  <c:v>33.299999999999997</c:v>
                </c:pt>
                <c:pt idx="2">
                  <c:v>33.828571428571422</c:v>
                </c:pt>
                <c:pt idx="3">
                  <c:v>33.728571428571428</c:v>
                </c:pt>
                <c:pt idx="4">
                  <c:v>32.914285714285718</c:v>
                </c:pt>
                <c:pt idx="5">
                  <c:v>57.342857142857149</c:v>
                </c:pt>
                <c:pt idx="6">
                  <c:v>56.914285714285718</c:v>
                </c:pt>
                <c:pt idx="7">
                  <c:v>58.442857142857136</c:v>
                </c:pt>
                <c:pt idx="8">
                  <c:v>57.171428571428571</c:v>
                </c:pt>
                <c:pt idx="9">
                  <c:v>54.928571428571423</c:v>
                </c:pt>
                <c:pt idx="10">
                  <c:v>60.428571428571431</c:v>
                </c:pt>
                <c:pt idx="11">
                  <c:v>59.771428571428565</c:v>
                </c:pt>
                <c:pt idx="12">
                  <c:v>59.414285714285711</c:v>
                </c:pt>
                <c:pt idx="13">
                  <c:v>58.328571428571429</c:v>
                </c:pt>
                <c:pt idx="14">
                  <c:v>56.1</c:v>
                </c:pt>
                <c:pt idx="15">
                  <c:v>58.785714285714285</c:v>
                </c:pt>
                <c:pt idx="16">
                  <c:v>59.628571428571426</c:v>
                </c:pt>
                <c:pt idx="17">
                  <c:v>57.857142857142847</c:v>
                </c:pt>
                <c:pt idx="18">
                  <c:v>56.185714285714276</c:v>
                </c:pt>
                <c:pt idx="19">
                  <c:v>55.471428571428575</c:v>
                </c:pt>
                <c:pt idx="20">
                  <c:v>70.892857142857153</c:v>
                </c:pt>
                <c:pt idx="21">
                  <c:v>70.585714285714289</c:v>
                </c:pt>
                <c:pt idx="22">
                  <c:v>68.671428571428578</c:v>
                </c:pt>
                <c:pt idx="23">
                  <c:v>65.648571428571429</c:v>
                </c:pt>
                <c:pt idx="24">
                  <c:v>61.9</c:v>
                </c:pt>
                <c:pt idx="25">
                  <c:v>75.86666666666666</c:v>
                </c:pt>
                <c:pt idx="26">
                  <c:v>75.646666666666675</c:v>
                </c:pt>
                <c:pt idx="27">
                  <c:v>74.15000000000002</c:v>
                </c:pt>
                <c:pt idx="28">
                  <c:v>69.633333333333326</c:v>
                </c:pt>
                <c:pt idx="29">
                  <c:v>66.75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C-47B8-B29E-8C51FB47C907}"/>
            </c:ext>
          </c:extLst>
        </c:ser>
        <c:ser>
          <c:idx val="2"/>
          <c:order val="2"/>
          <c:tx>
            <c:strRef>
              <c:f>'Vending_Machine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Accuracy'!$AE$14:$AE$43</c:f>
              <c:numCache>
                <c:formatCode>General</c:formatCode>
                <c:ptCount val="30"/>
                <c:pt idx="0">
                  <c:v>36.285714285714285</c:v>
                </c:pt>
                <c:pt idx="1">
                  <c:v>38.271428571428565</c:v>
                </c:pt>
                <c:pt idx="2">
                  <c:v>38.914285714285711</c:v>
                </c:pt>
                <c:pt idx="3">
                  <c:v>38.385714285714293</c:v>
                </c:pt>
                <c:pt idx="4">
                  <c:v>37.357142857142854</c:v>
                </c:pt>
                <c:pt idx="5">
                  <c:v>46.771428571428565</c:v>
                </c:pt>
                <c:pt idx="6">
                  <c:v>44.01428571428572</c:v>
                </c:pt>
                <c:pt idx="7">
                  <c:v>44.014285714285712</c:v>
                </c:pt>
                <c:pt idx="8">
                  <c:v>43.142857142857153</c:v>
                </c:pt>
                <c:pt idx="9">
                  <c:v>42.628571428571426</c:v>
                </c:pt>
                <c:pt idx="10">
                  <c:v>45.885714285714286</c:v>
                </c:pt>
                <c:pt idx="11">
                  <c:v>42.914285714285718</c:v>
                </c:pt>
                <c:pt idx="12">
                  <c:v>44.271428571428565</c:v>
                </c:pt>
                <c:pt idx="13">
                  <c:v>45.214285714285715</c:v>
                </c:pt>
                <c:pt idx="14">
                  <c:v>42.414285714285711</c:v>
                </c:pt>
                <c:pt idx="15">
                  <c:v>53.685714285714276</c:v>
                </c:pt>
                <c:pt idx="16">
                  <c:v>51.028571428571432</c:v>
                </c:pt>
                <c:pt idx="17">
                  <c:v>50.114285714285714</c:v>
                </c:pt>
                <c:pt idx="18">
                  <c:v>49.1</c:v>
                </c:pt>
                <c:pt idx="19">
                  <c:v>47.471428571428575</c:v>
                </c:pt>
                <c:pt idx="20">
                  <c:v>73.433333333333337</c:v>
                </c:pt>
                <c:pt idx="21">
                  <c:v>75.116666666666674</c:v>
                </c:pt>
                <c:pt idx="22">
                  <c:v>71.083333333333329</c:v>
                </c:pt>
                <c:pt idx="23">
                  <c:v>70</c:v>
                </c:pt>
                <c:pt idx="24">
                  <c:v>64.033333333333346</c:v>
                </c:pt>
                <c:pt idx="25">
                  <c:v>78.183333333333337</c:v>
                </c:pt>
                <c:pt idx="26">
                  <c:v>77.7</c:v>
                </c:pt>
                <c:pt idx="27">
                  <c:v>77.266666666666666</c:v>
                </c:pt>
                <c:pt idx="28">
                  <c:v>74.399999999999991</c:v>
                </c:pt>
                <c:pt idx="29">
                  <c:v>68.55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C-47B8-B29E-8C51FB47C907}"/>
            </c:ext>
          </c:extLst>
        </c:ser>
        <c:ser>
          <c:idx val="3"/>
          <c:order val="3"/>
          <c:tx>
            <c:strRef>
              <c:f>'Vending_Machine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Accuracy'!$AF$14:$AF$43</c:f>
              <c:numCache>
                <c:formatCode>General</c:formatCode>
                <c:ptCount val="30"/>
                <c:pt idx="0">
                  <c:v>12.228571428571428</c:v>
                </c:pt>
                <c:pt idx="1">
                  <c:v>11.928571428571429</c:v>
                </c:pt>
                <c:pt idx="2">
                  <c:v>11.285714285714286</c:v>
                </c:pt>
                <c:pt idx="3">
                  <c:v>11.185714285714285</c:v>
                </c:pt>
                <c:pt idx="4">
                  <c:v>10.714285714285714</c:v>
                </c:pt>
                <c:pt idx="5">
                  <c:v>49.899999999999991</c:v>
                </c:pt>
                <c:pt idx="6">
                  <c:v>50.114285714285714</c:v>
                </c:pt>
                <c:pt idx="7">
                  <c:v>49.542857142857144</c:v>
                </c:pt>
                <c:pt idx="8">
                  <c:v>50.042857142857144</c:v>
                </c:pt>
                <c:pt idx="9">
                  <c:v>49.8</c:v>
                </c:pt>
                <c:pt idx="10">
                  <c:v>56.871428571428574</c:v>
                </c:pt>
                <c:pt idx="11">
                  <c:v>54.914285714285711</c:v>
                </c:pt>
                <c:pt idx="12">
                  <c:v>55.885714285714286</c:v>
                </c:pt>
                <c:pt idx="13">
                  <c:v>56.414285714285718</c:v>
                </c:pt>
                <c:pt idx="14">
                  <c:v>53.785714285714285</c:v>
                </c:pt>
                <c:pt idx="15">
                  <c:v>64.628571428571419</c:v>
                </c:pt>
                <c:pt idx="16">
                  <c:v>65.185714285714283</c:v>
                </c:pt>
                <c:pt idx="17">
                  <c:v>63.185714285714276</c:v>
                </c:pt>
                <c:pt idx="18">
                  <c:v>62.228571428571435</c:v>
                </c:pt>
                <c:pt idx="19">
                  <c:v>58.6</c:v>
                </c:pt>
                <c:pt idx="20">
                  <c:v>61.220000000000006</c:v>
                </c:pt>
                <c:pt idx="21">
                  <c:v>59.64</c:v>
                </c:pt>
                <c:pt idx="22">
                  <c:v>59.660000000000004</c:v>
                </c:pt>
                <c:pt idx="23">
                  <c:v>60.94</c:v>
                </c:pt>
                <c:pt idx="24">
                  <c:v>57.419999999999995</c:v>
                </c:pt>
                <c:pt idx="25">
                  <c:v>67.38</c:v>
                </c:pt>
                <c:pt idx="26">
                  <c:v>67.66</c:v>
                </c:pt>
                <c:pt idx="27">
                  <c:v>66.52</c:v>
                </c:pt>
                <c:pt idx="28">
                  <c:v>64.440000000000012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0C-47B8-B29E-8C51FB47C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</c:v>
                </c:pt>
                <c:pt idx="16">
                  <c:v>0.4</c:v>
                </c:pt>
                <c:pt idx="17">
                  <c:v>0.7</c:v>
                </c:pt>
                <c:pt idx="18">
                  <c:v>0.4</c:v>
                </c:pt>
                <c:pt idx="19">
                  <c:v>0.3</c:v>
                </c:pt>
                <c:pt idx="20">
                  <c:v>0.6</c:v>
                </c:pt>
                <c:pt idx="21">
                  <c:v>1.4</c:v>
                </c:pt>
                <c:pt idx="22">
                  <c:v>0.9</c:v>
                </c:pt>
                <c:pt idx="23">
                  <c:v>0.8</c:v>
                </c:pt>
                <c:pt idx="24">
                  <c:v>1.1000000000000001</c:v>
                </c:pt>
                <c:pt idx="25">
                  <c:v>0.8</c:v>
                </c:pt>
                <c:pt idx="26">
                  <c:v>1.1000000000000001</c:v>
                </c:pt>
                <c:pt idx="27">
                  <c:v>1.5</c:v>
                </c:pt>
                <c:pt idx="28">
                  <c:v>1.2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46BF-928A-8A73F5F91445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3.5</c:v>
                </c:pt>
                <c:pt idx="6">
                  <c:v>3.1</c:v>
                </c:pt>
                <c:pt idx="7">
                  <c:v>3.5</c:v>
                </c:pt>
                <c:pt idx="8">
                  <c:v>2.9</c:v>
                </c:pt>
                <c:pt idx="9">
                  <c:v>2.6</c:v>
                </c:pt>
                <c:pt idx="10">
                  <c:v>5</c:v>
                </c:pt>
                <c:pt idx="11">
                  <c:v>4.3</c:v>
                </c:pt>
                <c:pt idx="12">
                  <c:v>4</c:v>
                </c:pt>
                <c:pt idx="13">
                  <c:v>4</c:v>
                </c:pt>
                <c:pt idx="14">
                  <c:v>2.7</c:v>
                </c:pt>
                <c:pt idx="15">
                  <c:v>5.5</c:v>
                </c:pt>
                <c:pt idx="16">
                  <c:v>5.2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4.4000000000000004</c:v>
                </c:pt>
                <c:pt idx="20">
                  <c:v>7.2</c:v>
                </c:pt>
                <c:pt idx="21">
                  <c:v>6</c:v>
                </c:pt>
                <c:pt idx="22">
                  <c:v>4.5</c:v>
                </c:pt>
                <c:pt idx="23">
                  <c:v>5.7</c:v>
                </c:pt>
                <c:pt idx="24">
                  <c:v>5.2</c:v>
                </c:pt>
                <c:pt idx="25">
                  <c:v>9.6999999999999993</c:v>
                </c:pt>
                <c:pt idx="26">
                  <c:v>7.4</c:v>
                </c:pt>
                <c:pt idx="27">
                  <c:v>7.6</c:v>
                </c:pt>
                <c:pt idx="28">
                  <c:v>6.31</c:v>
                </c:pt>
                <c:pt idx="29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B-46BF-928A-8A73F5F91445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1.3</c:v>
                </c:pt>
                <c:pt idx="1">
                  <c:v>1.6</c:v>
                </c:pt>
                <c:pt idx="2">
                  <c:v>2.1</c:v>
                </c:pt>
                <c:pt idx="3">
                  <c:v>1.5</c:v>
                </c:pt>
                <c:pt idx="4">
                  <c:v>1.8</c:v>
                </c:pt>
                <c:pt idx="5">
                  <c:v>10</c:v>
                </c:pt>
                <c:pt idx="6">
                  <c:v>11.2</c:v>
                </c:pt>
                <c:pt idx="7">
                  <c:v>9.8000000000000007</c:v>
                </c:pt>
                <c:pt idx="8">
                  <c:v>7.9</c:v>
                </c:pt>
                <c:pt idx="9">
                  <c:v>6.1</c:v>
                </c:pt>
                <c:pt idx="10">
                  <c:v>7</c:v>
                </c:pt>
                <c:pt idx="11">
                  <c:v>8.1999999999999993</c:v>
                </c:pt>
                <c:pt idx="12">
                  <c:v>9.3000000000000007</c:v>
                </c:pt>
                <c:pt idx="13">
                  <c:v>5.9</c:v>
                </c:pt>
                <c:pt idx="14">
                  <c:v>6.1</c:v>
                </c:pt>
                <c:pt idx="15">
                  <c:v>3.3</c:v>
                </c:pt>
                <c:pt idx="16">
                  <c:v>6</c:v>
                </c:pt>
                <c:pt idx="17">
                  <c:v>5.4</c:v>
                </c:pt>
                <c:pt idx="18">
                  <c:v>4.5</c:v>
                </c:pt>
                <c:pt idx="19">
                  <c:v>4</c:v>
                </c:pt>
                <c:pt idx="20">
                  <c:v>4</c:v>
                </c:pt>
                <c:pt idx="21">
                  <c:v>4.3</c:v>
                </c:pt>
                <c:pt idx="22">
                  <c:v>5</c:v>
                </c:pt>
                <c:pt idx="23">
                  <c:v>5</c:v>
                </c:pt>
                <c:pt idx="24">
                  <c:v>5.7</c:v>
                </c:pt>
                <c:pt idx="25">
                  <c:v>3.5</c:v>
                </c:pt>
                <c:pt idx="26">
                  <c:v>3.7</c:v>
                </c:pt>
                <c:pt idx="27">
                  <c:v>3</c:v>
                </c:pt>
                <c:pt idx="28">
                  <c:v>3.9</c:v>
                </c:pt>
                <c:pt idx="29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B-46BF-928A-8A73F5F91445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6.5</c:v>
                </c:pt>
                <c:pt idx="1">
                  <c:v>5</c:v>
                </c:pt>
                <c:pt idx="2">
                  <c:v>5.9</c:v>
                </c:pt>
                <c:pt idx="3">
                  <c:v>4.7</c:v>
                </c:pt>
                <c:pt idx="4">
                  <c:v>6.3</c:v>
                </c:pt>
                <c:pt idx="5">
                  <c:v>7.3</c:v>
                </c:pt>
                <c:pt idx="6">
                  <c:v>7</c:v>
                </c:pt>
                <c:pt idx="7">
                  <c:v>8.6</c:v>
                </c:pt>
                <c:pt idx="8">
                  <c:v>7.7</c:v>
                </c:pt>
                <c:pt idx="9">
                  <c:v>7.1</c:v>
                </c:pt>
                <c:pt idx="10">
                  <c:v>4.4000000000000004</c:v>
                </c:pt>
                <c:pt idx="11">
                  <c:v>5.3</c:v>
                </c:pt>
                <c:pt idx="12">
                  <c:v>6.3</c:v>
                </c:pt>
                <c:pt idx="13">
                  <c:v>6.3</c:v>
                </c:pt>
                <c:pt idx="14">
                  <c:v>7.3</c:v>
                </c:pt>
                <c:pt idx="15">
                  <c:v>4.5</c:v>
                </c:pt>
                <c:pt idx="16">
                  <c:v>5.7</c:v>
                </c:pt>
                <c:pt idx="17">
                  <c:v>5.3</c:v>
                </c:pt>
                <c:pt idx="18">
                  <c:v>5.9</c:v>
                </c:pt>
                <c:pt idx="19">
                  <c:v>5.3</c:v>
                </c:pt>
                <c:pt idx="20">
                  <c:v>8.5</c:v>
                </c:pt>
                <c:pt idx="21">
                  <c:v>8.4</c:v>
                </c:pt>
                <c:pt idx="22">
                  <c:v>9.4</c:v>
                </c:pt>
                <c:pt idx="23">
                  <c:v>10</c:v>
                </c:pt>
                <c:pt idx="24">
                  <c:v>8.6999999999999993</c:v>
                </c:pt>
                <c:pt idx="25">
                  <c:v>8.5</c:v>
                </c:pt>
                <c:pt idx="26">
                  <c:v>8</c:v>
                </c:pt>
                <c:pt idx="27">
                  <c:v>8.1</c:v>
                </c:pt>
                <c:pt idx="28">
                  <c:v>7.3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FB-46BF-928A-8A73F5F9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</c:v>
                </c:pt>
                <c:pt idx="14">
                  <c:v>0.2</c:v>
                </c:pt>
                <c:pt idx="15">
                  <c:v>2.5</c:v>
                </c:pt>
                <c:pt idx="16">
                  <c:v>2.2000000000000002</c:v>
                </c:pt>
                <c:pt idx="17">
                  <c:v>3.3</c:v>
                </c:pt>
                <c:pt idx="18">
                  <c:v>3.2</c:v>
                </c:pt>
                <c:pt idx="19">
                  <c:v>4.7</c:v>
                </c:pt>
                <c:pt idx="20">
                  <c:v>3.5</c:v>
                </c:pt>
                <c:pt idx="21">
                  <c:v>4.5</c:v>
                </c:pt>
                <c:pt idx="22">
                  <c:v>4.4000000000000004</c:v>
                </c:pt>
                <c:pt idx="23">
                  <c:v>6.7</c:v>
                </c:pt>
                <c:pt idx="24">
                  <c:v>5.6</c:v>
                </c:pt>
                <c:pt idx="25">
                  <c:v>3.2</c:v>
                </c:pt>
                <c:pt idx="26">
                  <c:v>2.5</c:v>
                </c:pt>
                <c:pt idx="27">
                  <c:v>3.6</c:v>
                </c:pt>
                <c:pt idx="28">
                  <c:v>4.5</c:v>
                </c:pt>
                <c:pt idx="29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A-43D4-ACF3-F4AE58FA2555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1</c:v>
                </c:pt>
                <c:pt idx="4">
                  <c:v>0.9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A-43D4-ACF3-F4AE58FA2555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8.5</c:v>
                </c:pt>
                <c:pt idx="6">
                  <c:v>8.4</c:v>
                </c:pt>
                <c:pt idx="7">
                  <c:v>8.4</c:v>
                </c:pt>
                <c:pt idx="8">
                  <c:v>6.6</c:v>
                </c:pt>
                <c:pt idx="9">
                  <c:v>6.8</c:v>
                </c:pt>
                <c:pt idx="10">
                  <c:v>6.5</c:v>
                </c:pt>
                <c:pt idx="11">
                  <c:v>9.1999999999999993</c:v>
                </c:pt>
                <c:pt idx="12">
                  <c:v>6</c:v>
                </c:pt>
                <c:pt idx="13">
                  <c:v>4.8</c:v>
                </c:pt>
                <c:pt idx="14">
                  <c:v>6</c:v>
                </c:pt>
                <c:pt idx="15">
                  <c:v>3.2</c:v>
                </c:pt>
                <c:pt idx="16">
                  <c:v>4.9000000000000004</c:v>
                </c:pt>
                <c:pt idx="17">
                  <c:v>4.5999999999999996</c:v>
                </c:pt>
                <c:pt idx="18">
                  <c:v>4.7</c:v>
                </c:pt>
                <c:pt idx="19">
                  <c:v>3.1</c:v>
                </c:pt>
                <c:pt idx="20">
                  <c:v>8.8000000000000007</c:v>
                </c:pt>
                <c:pt idx="21">
                  <c:v>8.6999999999999993</c:v>
                </c:pt>
                <c:pt idx="22">
                  <c:v>8.5</c:v>
                </c:pt>
                <c:pt idx="23">
                  <c:v>7.4</c:v>
                </c:pt>
                <c:pt idx="24">
                  <c:v>5.6</c:v>
                </c:pt>
                <c:pt idx="25">
                  <c:v>4.9000000000000004</c:v>
                </c:pt>
                <c:pt idx="26">
                  <c:v>4.7</c:v>
                </c:pt>
                <c:pt idx="27">
                  <c:v>5.2</c:v>
                </c:pt>
                <c:pt idx="28">
                  <c:v>4.3</c:v>
                </c:pt>
                <c:pt idx="29">
                  <c:v>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A-43D4-ACF3-F4AE58FA2555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13.7</c:v>
                </c:pt>
                <c:pt idx="6">
                  <c:v>16.3</c:v>
                </c:pt>
                <c:pt idx="7">
                  <c:v>19.5</c:v>
                </c:pt>
                <c:pt idx="8">
                  <c:v>19.3</c:v>
                </c:pt>
                <c:pt idx="9">
                  <c:v>18.3</c:v>
                </c:pt>
                <c:pt idx="10">
                  <c:v>6.4</c:v>
                </c:pt>
                <c:pt idx="11">
                  <c:v>6.8</c:v>
                </c:pt>
                <c:pt idx="12">
                  <c:v>8.1999999999999993</c:v>
                </c:pt>
                <c:pt idx="13">
                  <c:v>9.4</c:v>
                </c:pt>
                <c:pt idx="14">
                  <c:v>9.6999999999999993</c:v>
                </c:pt>
                <c:pt idx="15">
                  <c:v>12.1</c:v>
                </c:pt>
                <c:pt idx="16">
                  <c:v>12.8</c:v>
                </c:pt>
                <c:pt idx="17">
                  <c:v>12.4</c:v>
                </c:pt>
                <c:pt idx="18">
                  <c:v>10.5</c:v>
                </c:pt>
                <c:pt idx="19">
                  <c:v>12</c:v>
                </c:pt>
                <c:pt idx="20">
                  <c:v>7</c:v>
                </c:pt>
                <c:pt idx="21">
                  <c:v>7.3</c:v>
                </c:pt>
                <c:pt idx="22">
                  <c:v>7.5</c:v>
                </c:pt>
                <c:pt idx="23">
                  <c:v>7.9</c:v>
                </c:pt>
                <c:pt idx="24">
                  <c:v>7.8</c:v>
                </c:pt>
                <c:pt idx="25">
                  <c:v>7.2</c:v>
                </c:pt>
                <c:pt idx="26">
                  <c:v>6.8</c:v>
                </c:pt>
                <c:pt idx="27">
                  <c:v>8.3000000000000007</c:v>
                </c:pt>
                <c:pt idx="28">
                  <c:v>6.4</c:v>
                </c:pt>
                <c:pt idx="29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A-43D4-ACF3-F4AE58FA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0.3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0.8</c:v>
                </c:pt>
                <c:pt idx="16">
                  <c:v>0.6</c:v>
                </c:pt>
                <c:pt idx="17">
                  <c:v>1.4</c:v>
                </c:pt>
                <c:pt idx="18">
                  <c:v>0.6</c:v>
                </c:pt>
                <c:pt idx="19">
                  <c:v>1.4</c:v>
                </c:pt>
                <c:pt idx="20">
                  <c:v>0.9</c:v>
                </c:pt>
                <c:pt idx="21">
                  <c:v>0.4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1.3</c:v>
                </c:pt>
                <c:pt idx="26">
                  <c:v>0.7</c:v>
                </c:pt>
                <c:pt idx="27">
                  <c:v>0.9</c:v>
                </c:pt>
                <c:pt idx="28">
                  <c:v>0.8</c:v>
                </c:pt>
                <c:pt idx="29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6-443A-8492-8A07B5129D5B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</c:v>
                </c:pt>
                <c:pt idx="6">
                  <c:v>13.6</c:v>
                </c:pt>
                <c:pt idx="7">
                  <c:v>15.2</c:v>
                </c:pt>
                <c:pt idx="8">
                  <c:v>14.9</c:v>
                </c:pt>
                <c:pt idx="9">
                  <c:v>17.3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</c:v>
                </c:pt>
                <c:pt idx="23">
                  <c:v>8</c:v>
                </c:pt>
                <c:pt idx="24">
                  <c:v>10.4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</c:v>
                </c:pt>
                <c:pt idx="28">
                  <c:v>9.6</c:v>
                </c:pt>
                <c:pt idx="29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443A-8492-8A07B5129D5B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0.4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9.1</c:v>
                </c:pt>
                <c:pt idx="6">
                  <c:v>10.7</c:v>
                </c:pt>
                <c:pt idx="7">
                  <c:v>9.9</c:v>
                </c:pt>
                <c:pt idx="8">
                  <c:v>10.4</c:v>
                </c:pt>
                <c:pt idx="9">
                  <c:v>8.6</c:v>
                </c:pt>
                <c:pt idx="10">
                  <c:v>5.0999999999999996</c:v>
                </c:pt>
                <c:pt idx="11">
                  <c:v>6.2</c:v>
                </c:pt>
                <c:pt idx="12">
                  <c:v>5.7</c:v>
                </c:pt>
                <c:pt idx="13">
                  <c:v>5.6</c:v>
                </c:pt>
                <c:pt idx="14">
                  <c:v>4.5999999999999996</c:v>
                </c:pt>
                <c:pt idx="15">
                  <c:v>2.1</c:v>
                </c:pt>
                <c:pt idx="16">
                  <c:v>2.9</c:v>
                </c:pt>
                <c:pt idx="17">
                  <c:v>3</c:v>
                </c:pt>
                <c:pt idx="18">
                  <c:v>3.6</c:v>
                </c:pt>
                <c:pt idx="19">
                  <c:v>4</c:v>
                </c:pt>
                <c:pt idx="20">
                  <c:v>1.8</c:v>
                </c:pt>
                <c:pt idx="21">
                  <c:v>2.8</c:v>
                </c:pt>
                <c:pt idx="22">
                  <c:v>1.9</c:v>
                </c:pt>
                <c:pt idx="23">
                  <c:v>2.2000000000000002</c:v>
                </c:pt>
                <c:pt idx="24">
                  <c:v>2.1</c:v>
                </c:pt>
                <c:pt idx="25">
                  <c:v>4.5</c:v>
                </c:pt>
                <c:pt idx="26">
                  <c:v>3.4</c:v>
                </c:pt>
                <c:pt idx="27">
                  <c:v>2.6</c:v>
                </c:pt>
                <c:pt idx="28">
                  <c:v>2.2000000000000002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6-443A-8492-8A07B5129D5B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19.399999999999999</c:v>
                </c:pt>
                <c:pt idx="6">
                  <c:v>16.8</c:v>
                </c:pt>
                <c:pt idx="7">
                  <c:v>19.3</c:v>
                </c:pt>
                <c:pt idx="8">
                  <c:v>18.2</c:v>
                </c:pt>
                <c:pt idx="9">
                  <c:v>18</c:v>
                </c:pt>
                <c:pt idx="10">
                  <c:v>11.8</c:v>
                </c:pt>
                <c:pt idx="11">
                  <c:v>14.5</c:v>
                </c:pt>
                <c:pt idx="12">
                  <c:v>16.3</c:v>
                </c:pt>
                <c:pt idx="13">
                  <c:v>16.100000000000001</c:v>
                </c:pt>
                <c:pt idx="14">
                  <c:v>19.399999999999999</c:v>
                </c:pt>
                <c:pt idx="15">
                  <c:v>14.7</c:v>
                </c:pt>
                <c:pt idx="16">
                  <c:v>16.100000000000001</c:v>
                </c:pt>
                <c:pt idx="17">
                  <c:v>15.5</c:v>
                </c:pt>
                <c:pt idx="18">
                  <c:v>14.6</c:v>
                </c:pt>
                <c:pt idx="19">
                  <c:v>17.7</c:v>
                </c:pt>
                <c:pt idx="20">
                  <c:v>9.1</c:v>
                </c:pt>
                <c:pt idx="21">
                  <c:v>9.8000000000000007</c:v>
                </c:pt>
                <c:pt idx="22">
                  <c:v>9.5</c:v>
                </c:pt>
                <c:pt idx="23">
                  <c:v>9.6999999999999993</c:v>
                </c:pt>
                <c:pt idx="24">
                  <c:v>10.9</c:v>
                </c:pt>
                <c:pt idx="25">
                  <c:v>8.1999999999999993</c:v>
                </c:pt>
                <c:pt idx="26">
                  <c:v>8.1</c:v>
                </c:pt>
                <c:pt idx="27">
                  <c:v>9.5</c:v>
                </c:pt>
                <c:pt idx="28">
                  <c:v>9.4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6-443A-8492-8A07B512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</c:v>
                </c:pt>
                <c:pt idx="7">
                  <c:v>0.21</c:v>
                </c:pt>
                <c:pt idx="8">
                  <c:v>0.3</c:v>
                </c:pt>
                <c:pt idx="9">
                  <c:v>0.3</c:v>
                </c:pt>
                <c:pt idx="10">
                  <c:v>0.55000000000000004</c:v>
                </c:pt>
                <c:pt idx="11">
                  <c:v>1.3</c:v>
                </c:pt>
                <c:pt idx="12">
                  <c:v>1.4</c:v>
                </c:pt>
                <c:pt idx="13">
                  <c:v>1</c:v>
                </c:pt>
                <c:pt idx="14">
                  <c:v>0.9</c:v>
                </c:pt>
                <c:pt idx="15">
                  <c:v>5.0999999999999996</c:v>
                </c:pt>
                <c:pt idx="16">
                  <c:v>7.4</c:v>
                </c:pt>
                <c:pt idx="17">
                  <c:v>6.6</c:v>
                </c:pt>
                <c:pt idx="18">
                  <c:v>6.1</c:v>
                </c:pt>
                <c:pt idx="19">
                  <c:v>6</c:v>
                </c:pt>
                <c:pt idx="20">
                  <c:v>3.77</c:v>
                </c:pt>
                <c:pt idx="21">
                  <c:v>4</c:v>
                </c:pt>
                <c:pt idx="22">
                  <c:v>4</c:v>
                </c:pt>
                <c:pt idx="23">
                  <c:v>5.2</c:v>
                </c:pt>
                <c:pt idx="24">
                  <c:v>3.2</c:v>
                </c:pt>
                <c:pt idx="25">
                  <c:v>5</c:v>
                </c:pt>
                <c:pt idx="26">
                  <c:v>4.5999999999999996</c:v>
                </c:pt>
                <c:pt idx="27">
                  <c:v>6.2</c:v>
                </c:pt>
                <c:pt idx="28">
                  <c:v>6.4</c:v>
                </c:pt>
                <c:pt idx="29">
                  <c:v>4.4800000000000004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6AD-B550-EBFAF8FF0ED4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3.4</c:v>
                </c:pt>
                <c:pt idx="7">
                  <c:v>1.8</c:v>
                </c:pt>
                <c:pt idx="8">
                  <c:v>1.4</c:v>
                </c:pt>
                <c:pt idx="9">
                  <c:v>2.1</c:v>
                </c:pt>
                <c:pt idx="10">
                  <c:v>4.3</c:v>
                </c:pt>
                <c:pt idx="11">
                  <c:v>4.5</c:v>
                </c:pt>
                <c:pt idx="12">
                  <c:v>4.8</c:v>
                </c:pt>
                <c:pt idx="13">
                  <c:v>4</c:v>
                </c:pt>
                <c:pt idx="14">
                  <c:v>2.9</c:v>
                </c:pt>
                <c:pt idx="15">
                  <c:v>5.0999999999999996</c:v>
                </c:pt>
                <c:pt idx="16">
                  <c:v>4.4000000000000004</c:v>
                </c:pt>
                <c:pt idx="17">
                  <c:v>5.2</c:v>
                </c:pt>
                <c:pt idx="18">
                  <c:v>5.8</c:v>
                </c:pt>
                <c:pt idx="19">
                  <c:v>4.0999999999999996</c:v>
                </c:pt>
                <c:pt idx="20">
                  <c:v>5</c:v>
                </c:pt>
                <c:pt idx="21">
                  <c:v>4.5999999999999996</c:v>
                </c:pt>
                <c:pt idx="22">
                  <c:v>3.1</c:v>
                </c:pt>
                <c:pt idx="23">
                  <c:v>3</c:v>
                </c:pt>
                <c:pt idx="24">
                  <c:v>3.1</c:v>
                </c:pt>
                <c:pt idx="25">
                  <c:v>8.9</c:v>
                </c:pt>
                <c:pt idx="26">
                  <c:v>8.5</c:v>
                </c:pt>
                <c:pt idx="27">
                  <c:v>7.1</c:v>
                </c:pt>
                <c:pt idx="28">
                  <c:v>5.6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6AD-B550-EBFAF8FF0ED4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13</c:v>
                </c:pt>
                <c:pt idx="7">
                  <c:v>13.6</c:v>
                </c:pt>
                <c:pt idx="8">
                  <c:v>11.3</c:v>
                </c:pt>
                <c:pt idx="9">
                  <c:v>10.1</c:v>
                </c:pt>
                <c:pt idx="10">
                  <c:v>6.1</c:v>
                </c:pt>
                <c:pt idx="11">
                  <c:v>9.3000000000000007</c:v>
                </c:pt>
                <c:pt idx="12">
                  <c:v>9.8000000000000007</c:v>
                </c:pt>
                <c:pt idx="13">
                  <c:v>8.6</c:v>
                </c:pt>
                <c:pt idx="14">
                  <c:v>6.6</c:v>
                </c:pt>
                <c:pt idx="15">
                  <c:v>2.5</c:v>
                </c:pt>
                <c:pt idx="16">
                  <c:v>3.9</c:v>
                </c:pt>
                <c:pt idx="17">
                  <c:v>4</c:v>
                </c:pt>
                <c:pt idx="18">
                  <c:v>4.2</c:v>
                </c:pt>
                <c:pt idx="19">
                  <c:v>4.0999999999999996</c:v>
                </c:pt>
                <c:pt idx="20">
                  <c:v>5.0999999999999996</c:v>
                </c:pt>
                <c:pt idx="21">
                  <c:v>6.2</c:v>
                </c:pt>
                <c:pt idx="22">
                  <c:v>5.0999999999999996</c:v>
                </c:pt>
                <c:pt idx="23">
                  <c:v>5</c:v>
                </c:pt>
                <c:pt idx="24">
                  <c:v>4.5</c:v>
                </c:pt>
                <c:pt idx="25">
                  <c:v>6.3</c:v>
                </c:pt>
                <c:pt idx="26">
                  <c:v>5.6</c:v>
                </c:pt>
                <c:pt idx="27">
                  <c:v>5.7</c:v>
                </c:pt>
                <c:pt idx="28">
                  <c:v>5.6</c:v>
                </c:pt>
                <c:pt idx="2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6AD-B550-EBFAF8FF0ED4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9.1999999999999993</c:v>
                </c:pt>
                <c:pt idx="6">
                  <c:v>12.3</c:v>
                </c:pt>
                <c:pt idx="7">
                  <c:v>12.6</c:v>
                </c:pt>
                <c:pt idx="8">
                  <c:v>9.9</c:v>
                </c:pt>
                <c:pt idx="9">
                  <c:v>7.4</c:v>
                </c:pt>
                <c:pt idx="10">
                  <c:v>3.2</c:v>
                </c:pt>
                <c:pt idx="11">
                  <c:v>3.8</c:v>
                </c:pt>
                <c:pt idx="12">
                  <c:v>3.8</c:v>
                </c:pt>
                <c:pt idx="13">
                  <c:v>4.9000000000000004</c:v>
                </c:pt>
                <c:pt idx="14">
                  <c:v>4.2</c:v>
                </c:pt>
                <c:pt idx="15">
                  <c:v>8.1</c:v>
                </c:pt>
                <c:pt idx="16">
                  <c:v>11.6</c:v>
                </c:pt>
                <c:pt idx="17">
                  <c:v>9</c:v>
                </c:pt>
                <c:pt idx="18">
                  <c:v>8.1999999999999993</c:v>
                </c:pt>
                <c:pt idx="19">
                  <c:v>8</c:v>
                </c:pt>
                <c:pt idx="20">
                  <c:v>4.5999999999999996</c:v>
                </c:pt>
                <c:pt idx="21">
                  <c:v>5.6</c:v>
                </c:pt>
                <c:pt idx="22">
                  <c:v>6.2</c:v>
                </c:pt>
                <c:pt idx="23">
                  <c:v>5.6</c:v>
                </c:pt>
                <c:pt idx="24">
                  <c:v>5.3</c:v>
                </c:pt>
                <c:pt idx="25">
                  <c:v>10.1</c:v>
                </c:pt>
                <c:pt idx="26">
                  <c:v>9.5</c:v>
                </c:pt>
                <c:pt idx="27">
                  <c:v>8.4</c:v>
                </c:pt>
                <c:pt idx="28">
                  <c:v>8.4</c:v>
                </c:pt>
                <c:pt idx="29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A-46AD-B550-EBFAF8FF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2.2000000000000002</c:v>
                </c:pt>
                <c:pt idx="6">
                  <c:v>2.8</c:v>
                </c:pt>
                <c:pt idx="7">
                  <c:v>2.1</c:v>
                </c:pt>
                <c:pt idx="8">
                  <c:v>3.1</c:v>
                </c:pt>
                <c:pt idx="9">
                  <c:v>3.2</c:v>
                </c:pt>
                <c:pt idx="10">
                  <c:v>0.2</c:v>
                </c:pt>
                <c:pt idx="11">
                  <c:v>0.3</c:v>
                </c:pt>
                <c:pt idx="12">
                  <c:v>0.5</c:v>
                </c:pt>
                <c:pt idx="13">
                  <c:v>0.7</c:v>
                </c:pt>
                <c:pt idx="14">
                  <c:v>0.5</c:v>
                </c:pt>
                <c:pt idx="15">
                  <c:v>2</c:v>
                </c:pt>
                <c:pt idx="16">
                  <c:v>2.2000000000000002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3.3</c:v>
                </c:pt>
                <c:pt idx="21">
                  <c:v>3.8</c:v>
                </c:pt>
                <c:pt idx="22">
                  <c:v>4</c:v>
                </c:pt>
                <c:pt idx="23">
                  <c:v>5.8</c:v>
                </c:pt>
                <c:pt idx="24">
                  <c:v>7.4</c:v>
                </c:pt>
                <c:pt idx="25">
                  <c:v>2.7</c:v>
                </c:pt>
                <c:pt idx="26">
                  <c:v>3.1</c:v>
                </c:pt>
                <c:pt idx="27">
                  <c:v>3.3</c:v>
                </c:pt>
                <c:pt idx="28">
                  <c:v>3.9</c:v>
                </c:pt>
                <c:pt idx="29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4-40DF-9DFB-70C559D585F2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11.9</c:v>
                </c:pt>
                <c:pt idx="1">
                  <c:v>14.6</c:v>
                </c:pt>
                <c:pt idx="2">
                  <c:v>13.2</c:v>
                </c:pt>
                <c:pt idx="3">
                  <c:v>11.1</c:v>
                </c:pt>
                <c:pt idx="4">
                  <c:v>11.9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4-40DF-9DFB-70C559D585F2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8.1999999999999993</c:v>
                </c:pt>
                <c:pt idx="6">
                  <c:v>10.1</c:v>
                </c:pt>
                <c:pt idx="7">
                  <c:v>9.4</c:v>
                </c:pt>
                <c:pt idx="8">
                  <c:v>8.9</c:v>
                </c:pt>
                <c:pt idx="9">
                  <c:v>7.7</c:v>
                </c:pt>
                <c:pt idx="10">
                  <c:v>7.5</c:v>
                </c:pt>
                <c:pt idx="11">
                  <c:v>8.1</c:v>
                </c:pt>
                <c:pt idx="12">
                  <c:v>6.9</c:v>
                </c:pt>
                <c:pt idx="13">
                  <c:v>6.5</c:v>
                </c:pt>
                <c:pt idx="14">
                  <c:v>6.5</c:v>
                </c:pt>
                <c:pt idx="15">
                  <c:v>3.7</c:v>
                </c:pt>
                <c:pt idx="16">
                  <c:v>6</c:v>
                </c:pt>
                <c:pt idx="17">
                  <c:v>4.5</c:v>
                </c:pt>
                <c:pt idx="18">
                  <c:v>4.7</c:v>
                </c:pt>
                <c:pt idx="19">
                  <c:v>3.9</c:v>
                </c:pt>
                <c:pt idx="20">
                  <c:v>8.9</c:v>
                </c:pt>
                <c:pt idx="21">
                  <c:v>8.5</c:v>
                </c:pt>
                <c:pt idx="22">
                  <c:v>8.4</c:v>
                </c:pt>
                <c:pt idx="23">
                  <c:v>7</c:v>
                </c:pt>
                <c:pt idx="24">
                  <c:v>6.2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5.3</c:v>
                </c:pt>
                <c:pt idx="28">
                  <c:v>4.5</c:v>
                </c:pt>
                <c:pt idx="29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4-40DF-9DFB-70C559D585F2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14.1</c:v>
                </c:pt>
                <c:pt idx="6">
                  <c:v>15.8</c:v>
                </c:pt>
                <c:pt idx="7">
                  <c:v>20.100000000000001</c:v>
                </c:pt>
                <c:pt idx="8">
                  <c:v>18.7</c:v>
                </c:pt>
                <c:pt idx="9">
                  <c:v>18.5</c:v>
                </c:pt>
                <c:pt idx="10">
                  <c:v>6.4</c:v>
                </c:pt>
                <c:pt idx="11">
                  <c:v>6.9</c:v>
                </c:pt>
                <c:pt idx="12">
                  <c:v>8.3000000000000007</c:v>
                </c:pt>
                <c:pt idx="13">
                  <c:v>9.4</c:v>
                </c:pt>
                <c:pt idx="14">
                  <c:v>10.5</c:v>
                </c:pt>
                <c:pt idx="15">
                  <c:v>12</c:v>
                </c:pt>
                <c:pt idx="16">
                  <c:v>12.5</c:v>
                </c:pt>
                <c:pt idx="17">
                  <c:v>13.2</c:v>
                </c:pt>
                <c:pt idx="18">
                  <c:v>11.1</c:v>
                </c:pt>
                <c:pt idx="19">
                  <c:v>11.8</c:v>
                </c:pt>
                <c:pt idx="20">
                  <c:v>7.1</c:v>
                </c:pt>
                <c:pt idx="21">
                  <c:v>6.7</c:v>
                </c:pt>
                <c:pt idx="22">
                  <c:v>7.7</c:v>
                </c:pt>
                <c:pt idx="23">
                  <c:v>7.7</c:v>
                </c:pt>
                <c:pt idx="24">
                  <c:v>7</c:v>
                </c:pt>
                <c:pt idx="25">
                  <c:v>7.4</c:v>
                </c:pt>
                <c:pt idx="26">
                  <c:v>6.9</c:v>
                </c:pt>
                <c:pt idx="27">
                  <c:v>8.1</c:v>
                </c:pt>
                <c:pt idx="28">
                  <c:v>6.6</c:v>
                </c:pt>
                <c:pt idx="29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4-40DF-9DFB-70C559D5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13.4</c:v>
                </c:pt>
                <c:pt idx="1">
                  <c:v>14.2</c:v>
                </c:pt>
                <c:pt idx="2">
                  <c:v>15.2</c:v>
                </c:pt>
                <c:pt idx="3">
                  <c:v>16.600000000000001</c:v>
                </c:pt>
                <c:pt idx="4">
                  <c:v>17.7</c:v>
                </c:pt>
                <c:pt idx="5">
                  <c:v>14.7</c:v>
                </c:pt>
                <c:pt idx="6">
                  <c:v>15.3</c:v>
                </c:pt>
                <c:pt idx="7">
                  <c:v>15.9</c:v>
                </c:pt>
                <c:pt idx="8">
                  <c:v>16.8</c:v>
                </c:pt>
                <c:pt idx="9">
                  <c:v>18.2</c:v>
                </c:pt>
                <c:pt idx="10">
                  <c:v>15.2</c:v>
                </c:pt>
                <c:pt idx="11">
                  <c:v>14.7</c:v>
                </c:pt>
                <c:pt idx="12">
                  <c:v>15.2</c:v>
                </c:pt>
                <c:pt idx="13">
                  <c:v>16.3</c:v>
                </c:pt>
                <c:pt idx="14">
                  <c:v>17.2</c:v>
                </c:pt>
                <c:pt idx="15">
                  <c:v>15</c:v>
                </c:pt>
                <c:pt idx="16">
                  <c:v>15.2</c:v>
                </c:pt>
                <c:pt idx="17">
                  <c:v>15.7</c:v>
                </c:pt>
                <c:pt idx="18">
                  <c:v>16.5</c:v>
                </c:pt>
                <c:pt idx="19">
                  <c:v>16.100000000000001</c:v>
                </c:pt>
                <c:pt idx="20">
                  <c:v>14.7</c:v>
                </c:pt>
                <c:pt idx="21">
                  <c:v>15.1</c:v>
                </c:pt>
                <c:pt idx="22">
                  <c:v>15.5</c:v>
                </c:pt>
                <c:pt idx="23">
                  <c:v>16.399999999999999</c:v>
                </c:pt>
                <c:pt idx="24">
                  <c:v>16.5</c:v>
                </c:pt>
                <c:pt idx="25">
                  <c:v>15.3</c:v>
                </c:pt>
                <c:pt idx="26">
                  <c:v>15.5</c:v>
                </c:pt>
                <c:pt idx="27">
                  <c:v>16</c:v>
                </c:pt>
                <c:pt idx="28">
                  <c:v>16.5</c:v>
                </c:pt>
                <c:pt idx="29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45B4-94F7-C9E4B713536E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</c:v>
                </c:pt>
                <c:pt idx="13">
                  <c:v>18.100000000000001</c:v>
                </c:pt>
                <c:pt idx="14">
                  <c:v>19.5</c:v>
                </c:pt>
                <c:pt idx="15">
                  <c:v>15.9</c:v>
                </c:pt>
                <c:pt idx="16">
                  <c:v>16.100000000000001</c:v>
                </c:pt>
                <c:pt idx="17">
                  <c:v>17.7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16.100000000000001</c:v>
                </c:pt>
                <c:pt idx="21">
                  <c:v>16.3</c:v>
                </c:pt>
                <c:pt idx="22">
                  <c:v>17.5</c:v>
                </c:pt>
                <c:pt idx="23">
                  <c:v>17.399999999999999</c:v>
                </c:pt>
                <c:pt idx="24">
                  <c:v>19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45B4-94F7-C9E4B713536E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10.7</c:v>
                </c:pt>
                <c:pt idx="1">
                  <c:v>11.3</c:v>
                </c:pt>
                <c:pt idx="2">
                  <c:v>10.6</c:v>
                </c:pt>
                <c:pt idx="3">
                  <c:v>11.5</c:v>
                </c:pt>
                <c:pt idx="4">
                  <c:v>12.4</c:v>
                </c:pt>
                <c:pt idx="5">
                  <c:v>13.8</c:v>
                </c:pt>
                <c:pt idx="6">
                  <c:v>12.5</c:v>
                </c:pt>
                <c:pt idx="7">
                  <c:v>13.4</c:v>
                </c:pt>
                <c:pt idx="8">
                  <c:v>13.5</c:v>
                </c:pt>
                <c:pt idx="9">
                  <c:v>14</c:v>
                </c:pt>
                <c:pt idx="10">
                  <c:v>12.6</c:v>
                </c:pt>
                <c:pt idx="11">
                  <c:v>12.4</c:v>
                </c:pt>
                <c:pt idx="12">
                  <c:v>13.1</c:v>
                </c:pt>
                <c:pt idx="13">
                  <c:v>12.9</c:v>
                </c:pt>
                <c:pt idx="14">
                  <c:v>13.5</c:v>
                </c:pt>
                <c:pt idx="15">
                  <c:v>10.5</c:v>
                </c:pt>
                <c:pt idx="16">
                  <c:v>9.5</c:v>
                </c:pt>
                <c:pt idx="17">
                  <c:v>11.7</c:v>
                </c:pt>
                <c:pt idx="18">
                  <c:v>9.9</c:v>
                </c:pt>
                <c:pt idx="19">
                  <c:v>11.8</c:v>
                </c:pt>
                <c:pt idx="20">
                  <c:v>9.5</c:v>
                </c:pt>
                <c:pt idx="21">
                  <c:v>9.5</c:v>
                </c:pt>
                <c:pt idx="22">
                  <c:v>9.8000000000000007</c:v>
                </c:pt>
                <c:pt idx="23">
                  <c:v>9.4</c:v>
                </c:pt>
                <c:pt idx="24">
                  <c:v>9.8000000000000007</c:v>
                </c:pt>
                <c:pt idx="25">
                  <c:v>11.6</c:v>
                </c:pt>
                <c:pt idx="26">
                  <c:v>11.3</c:v>
                </c:pt>
                <c:pt idx="27">
                  <c:v>12</c:v>
                </c:pt>
                <c:pt idx="28">
                  <c:v>10.9</c:v>
                </c:pt>
                <c:pt idx="29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1-45B4-94F7-C9E4B713536E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9.4</c:v>
                </c:pt>
                <c:pt idx="7">
                  <c:v>10.3</c:v>
                </c:pt>
                <c:pt idx="8">
                  <c:v>10.1</c:v>
                </c:pt>
                <c:pt idx="9">
                  <c:v>12.2</c:v>
                </c:pt>
                <c:pt idx="10">
                  <c:v>10.199999999999999</c:v>
                </c:pt>
                <c:pt idx="11">
                  <c:v>10.7</c:v>
                </c:pt>
                <c:pt idx="12">
                  <c:v>11.6</c:v>
                </c:pt>
                <c:pt idx="13">
                  <c:v>10.7</c:v>
                </c:pt>
                <c:pt idx="14">
                  <c:v>11.9</c:v>
                </c:pt>
                <c:pt idx="15">
                  <c:v>10.199999999999999</c:v>
                </c:pt>
                <c:pt idx="16">
                  <c:v>10.7</c:v>
                </c:pt>
                <c:pt idx="17">
                  <c:v>12.1</c:v>
                </c:pt>
                <c:pt idx="18">
                  <c:v>11.5</c:v>
                </c:pt>
                <c:pt idx="19">
                  <c:v>13.3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1-45B4-94F7-C9E4B713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5.9</c:v>
                </c:pt>
                <c:pt idx="1">
                  <c:v>4.8</c:v>
                </c:pt>
                <c:pt idx="2">
                  <c:v>6.4</c:v>
                </c:pt>
                <c:pt idx="3">
                  <c:v>7.5</c:v>
                </c:pt>
                <c:pt idx="4">
                  <c:v>9.73</c:v>
                </c:pt>
                <c:pt idx="5">
                  <c:v>8</c:v>
                </c:pt>
                <c:pt idx="6">
                  <c:v>9.3000000000000007</c:v>
                </c:pt>
                <c:pt idx="7">
                  <c:v>9.6999999999999993</c:v>
                </c:pt>
                <c:pt idx="8">
                  <c:v>10.7</c:v>
                </c:pt>
                <c:pt idx="9">
                  <c:v>10.7</c:v>
                </c:pt>
                <c:pt idx="10">
                  <c:v>5.5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4.8</c:v>
                </c:pt>
                <c:pt idx="14">
                  <c:v>4.9000000000000004</c:v>
                </c:pt>
                <c:pt idx="15">
                  <c:v>2.6</c:v>
                </c:pt>
                <c:pt idx="16">
                  <c:v>1.5</c:v>
                </c:pt>
                <c:pt idx="17">
                  <c:v>3.7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0.5</c:v>
                </c:pt>
                <c:pt idx="21">
                  <c:v>1</c:v>
                </c:pt>
                <c:pt idx="22">
                  <c:v>0.9</c:v>
                </c:pt>
                <c:pt idx="23">
                  <c:v>0.9</c:v>
                </c:pt>
                <c:pt idx="24">
                  <c:v>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E-4769-847A-174EF737189C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5.5</c:v>
                </c:pt>
                <c:pt idx="1">
                  <c:v>6.8</c:v>
                </c:pt>
                <c:pt idx="2">
                  <c:v>6.9</c:v>
                </c:pt>
                <c:pt idx="3">
                  <c:v>7.6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</c:v>
                </c:pt>
                <c:pt idx="15">
                  <c:v>9.6</c:v>
                </c:pt>
                <c:pt idx="16">
                  <c:v>8.8000000000000007</c:v>
                </c:pt>
                <c:pt idx="17">
                  <c:v>9.7100000000000009</c:v>
                </c:pt>
                <c:pt idx="18">
                  <c:v>10.1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</c:v>
                </c:pt>
                <c:pt idx="23">
                  <c:v>10.6</c:v>
                </c:pt>
                <c:pt idx="24">
                  <c:v>11.4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E-4769-847A-174EF737189C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</c:v>
                </c:pt>
                <c:pt idx="1">
                  <c:v>7.9</c:v>
                </c:pt>
                <c:pt idx="2">
                  <c:v>8</c:v>
                </c:pt>
                <c:pt idx="3">
                  <c:v>10.9</c:v>
                </c:pt>
                <c:pt idx="4">
                  <c:v>12.2</c:v>
                </c:pt>
                <c:pt idx="5">
                  <c:v>9.9</c:v>
                </c:pt>
                <c:pt idx="6">
                  <c:v>10.26</c:v>
                </c:pt>
                <c:pt idx="7">
                  <c:v>10.5</c:v>
                </c:pt>
                <c:pt idx="8">
                  <c:v>11</c:v>
                </c:pt>
                <c:pt idx="9">
                  <c:v>12.2</c:v>
                </c:pt>
                <c:pt idx="10">
                  <c:v>11.7</c:v>
                </c:pt>
                <c:pt idx="11">
                  <c:v>10.8</c:v>
                </c:pt>
                <c:pt idx="12">
                  <c:v>10.8</c:v>
                </c:pt>
                <c:pt idx="13">
                  <c:v>12.3</c:v>
                </c:pt>
                <c:pt idx="14">
                  <c:v>11.4</c:v>
                </c:pt>
                <c:pt idx="15">
                  <c:v>10.7</c:v>
                </c:pt>
                <c:pt idx="16">
                  <c:v>11</c:v>
                </c:pt>
                <c:pt idx="17">
                  <c:v>12.4</c:v>
                </c:pt>
                <c:pt idx="18">
                  <c:v>11.8</c:v>
                </c:pt>
                <c:pt idx="19">
                  <c:v>15.1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E-4769-847A-174EF737189C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11.4</c:v>
                </c:pt>
                <c:pt idx="1">
                  <c:v>9.9</c:v>
                </c:pt>
                <c:pt idx="2">
                  <c:v>12.4</c:v>
                </c:pt>
                <c:pt idx="3">
                  <c:v>11.8</c:v>
                </c:pt>
                <c:pt idx="4">
                  <c:v>13.9</c:v>
                </c:pt>
                <c:pt idx="5">
                  <c:v>12.4</c:v>
                </c:pt>
                <c:pt idx="6">
                  <c:v>12</c:v>
                </c:pt>
                <c:pt idx="7">
                  <c:v>12.7</c:v>
                </c:pt>
                <c:pt idx="8">
                  <c:v>13.1</c:v>
                </c:pt>
                <c:pt idx="9">
                  <c:v>14.1</c:v>
                </c:pt>
                <c:pt idx="10">
                  <c:v>11.6</c:v>
                </c:pt>
                <c:pt idx="11">
                  <c:v>12.1</c:v>
                </c:pt>
                <c:pt idx="12">
                  <c:v>12.2</c:v>
                </c:pt>
                <c:pt idx="13">
                  <c:v>11.6</c:v>
                </c:pt>
                <c:pt idx="14">
                  <c:v>13.2</c:v>
                </c:pt>
                <c:pt idx="15">
                  <c:v>12.4</c:v>
                </c:pt>
                <c:pt idx="16">
                  <c:v>12.4</c:v>
                </c:pt>
                <c:pt idx="17">
                  <c:v>13.3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E-4769-847A-174EF737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Accuracy'!$AC$14:$AC$43</c:f>
              <c:numCache>
                <c:formatCode>General</c:formatCode>
                <c:ptCount val="30"/>
                <c:pt idx="0">
                  <c:v>2.8000000000000003</c:v>
                </c:pt>
                <c:pt idx="1">
                  <c:v>2.7285714285714282</c:v>
                </c:pt>
                <c:pt idx="2">
                  <c:v>3.1285714285714286</c:v>
                </c:pt>
                <c:pt idx="3">
                  <c:v>3.4571428571428577</c:v>
                </c:pt>
                <c:pt idx="4">
                  <c:v>3.9185714285714286</c:v>
                </c:pt>
                <c:pt idx="5">
                  <c:v>3.5857142857142859</c:v>
                </c:pt>
                <c:pt idx="6">
                  <c:v>4.0142857142857142</c:v>
                </c:pt>
                <c:pt idx="7">
                  <c:v>4.015714285714286</c:v>
                </c:pt>
                <c:pt idx="8">
                  <c:v>4.4142857142857137</c:v>
                </c:pt>
                <c:pt idx="9">
                  <c:v>4.6571428571428566</c:v>
                </c:pt>
                <c:pt idx="10">
                  <c:v>3.0785714285714287</c:v>
                </c:pt>
                <c:pt idx="11">
                  <c:v>2.9285714285714284</c:v>
                </c:pt>
                <c:pt idx="12">
                  <c:v>3.0571428571428569</c:v>
                </c:pt>
                <c:pt idx="13">
                  <c:v>3.2714285714285718</c:v>
                </c:pt>
                <c:pt idx="14">
                  <c:v>3.3999999999999995</c:v>
                </c:pt>
                <c:pt idx="15">
                  <c:v>4.0571428571428578</c:v>
                </c:pt>
                <c:pt idx="16">
                  <c:v>4.2142857142857144</c:v>
                </c:pt>
                <c:pt idx="17">
                  <c:v>4.8714285714285719</c:v>
                </c:pt>
                <c:pt idx="18">
                  <c:v>4.5428571428571427</c:v>
                </c:pt>
                <c:pt idx="19">
                  <c:v>4.8</c:v>
                </c:pt>
                <c:pt idx="20">
                  <c:v>3.8957142857142855</c:v>
                </c:pt>
                <c:pt idx="21">
                  <c:v>4.3142857142857149</c:v>
                </c:pt>
                <c:pt idx="22">
                  <c:v>4.3142857142857141</c:v>
                </c:pt>
                <c:pt idx="23">
                  <c:v>5.1857142857142851</c:v>
                </c:pt>
                <c:pt idx="24">
                  <c:v>5.0142857142857133</c:v>
                </c:pt>
                <c:pt idx="25">
                  <c:v>4.0428571428571427</c:v>
                </c:pt>
                <c:pt idx="26">
                  <c:v>3.9285714285714284</c:v>
                </c:pt>
                <c:pt idx="27">
                  <c:v>4.5</c:v>
                </c:pt>
                <c:pt idx="28">
                  <c:v>4.7571428571428571</c:v>
                </c:pt>
                <c:pt idx="29">
                  <c:v>4.7542857142857144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A-42B4-889B-466AC98909CF}"/>
            </c:ext>
          </c:extLst>
        </c:ser>
        <c:ser>
          <c:idx val="1"/>
          <c:order val="1"/>
          <c:tx>
            <c:strRef>
              <c:f>'Vending_Machine_Sum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Accuracy'!$AD$14:$AD$43</c:f>
              <c:numCache>
                <c:formatCode>General</c:formatCode>
                <c:ptCount val="30"/>
                <c:pt idx="0">
                  <c:v>4.6428571428571432</c:v>
                </c:pt>
                <c:pt idx="1">
                  <c:v>5.2142857142857144</c:v>
                </c:pt>
                <c:pt idx="2">
                  <c:v>5.2714285714285714</c:v>
                </c:pt>
                <c:pt idx="3">
                  <c:v>5.1285714285714281</c:v>
                </c:pt>
                <c:pt idx="4">
                  <c:v>5.6000000000000005</c:v>
                </c:pt>
                <c:pt idx="5">
                  <c:v>10.1</c:v>
                </c:pt>
                <c:pt idx="6">
                  <c:v>10.157142857142858</c:v>
                </c:pt>
                <c:pt idx="7">
                  <c:v>10.742857142857144</c:v>
                </c:pt>
                <c:pt idx="8">
                  <c:v>10.442857142857141</c:v>
                </c:pt>
                <c:pt idx="9">
                  <c:v>11.657142857142858</c:v>
                </c:pt>
                <c:pt idx="10">
                  <c:v>10.142857142857142</c:v>
                </c:pt>
                <c:pt idx="11">
                  <c:v>9.6142857142857139</c:v>
                </c:pt>
                <c:pt idx="12">
                  <c:v>10.157142857142858</c:v>
                </c:pt>
                <c:pt idx="13">
                  <c:v>10.014285714285714</c:v>
                </c:pt>
                <c:pt idx="14">
                  <c:v>10.257142857142856</c:v>
                </c:pt>
                <c:pt idx="15">
                  <c:v>10.428571428571429</c:v>
                </c:pt>
                <c:pt idx="16">
                  <c:v>9.6428571428571423</c:v>
                </c:pt>
                <c:pt idx="17">
                  <c:v>10.044285714285715</c:v>
                </c:pt>
                <c:pt idx="18">
                  <c:v>10</c:v>
                </c:pt>
                <c:pt idx="19">
                  <c:v>10.742857142857144</c:v>
                </c:pt>
                <c:pt idx="20">
                  <c:v>10.842857142857142</c:v>
                </c:pt>
                <c:pt idx="21">
                  <c:v>9.7142857142857135</c:v>
                </c:pt>
                <c:pt idx="22">
                  <c:v>9.4857142857142858</c:v>
                </c:pt>
                <c:pt idx="23">
                  <c:v>9.0142857142857142</c:v>
                </c:pt>
                <c:pt idx="24">
                  <c:v>9.9428571428571448</c:v>
                </c:pt>
                <c:pt idx="25">
                  <c:v>10.171428571428569</c:v>
                </c:pt>
                <c:pt idx="26">
                  <c:v>9.3714285714285719</c:v>
                </c:pt>
                <c:pt idx="27">
                  <c:v>9.514285714285716</c:v>
                </c:pt>
                <c:pt idx="28">
                  <c:v>8.33</c:v>
                </c:pt>
                <c:pt idx="29">
                  <c:v>8.9857142857142858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A-42B4-889B-466AC98909CF}"/>
            </c:ext>
          </c:extLst>
        </c:ser>
        <c:ser>
          <c:idx val="2"/>
          <c:order val="2"/>
          <c:tx>
            <c:strRef>
              <c:f>'Vending_Machine_Sum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Accuracy'!$AE$14:$AE$43</c:f>
              <c:numCache>
                <c:formatCode>General</c:formatCode>
                <c:ptCount val="30"/>
                <c:pt idx="0">
                  <c:v>2.7857142857142856</c:v>
                </c:pt>
                <c:pt idx="1">
                  <c:v>3</c:v>
                </c:pt>
                <c:pt idx="2">
                  <c:v>3.0142857142857147</c:v>
                </c:pt>
                <c:pt idx="3">
                  <c:v>3.4142857142857141</c:v>
                </c:pt>
                <c:pt idx="4">
                  <c:v>3.7714285714285714</c:v>
                </c:pt>
                <c:pt idx="5">
                  <c:v>10.071428571428571</c:v>
                </c:pt>
                <c:pt idx="6">
                  <c:v>10.88</c:v>
                </c:pt>
                <c:pt idx="7">
                  <c:v>10.714285714285714</c:v>
                </c:pt>
                <c:pt idx="8">
                  <c:v>9.9428571428571413</c:v>
                </c:pt>
                <c:pt idx="9">
                  <c:v>9.3571428571428577</c:v>
                </c:pt>
                <c:pt idx="10">
                  <c:v>8.0714285714285712</c:v>
                </c:pt>
                <c:pt idx="11">
                  <c:v>9.1714285714285726</c:v>
                </c:pt>
                <c:pt idx="12">
                  <c:v>8.8000000000000007</c:v>
                </c:pt>
                <c:pt idx="13">
                  <c:v>8.0857142857142854</c:v>
                </c:pt>
                <c:pt idx="14">
                  <c:v>7.8142857142857141</c:v>
                </c:pt>
                <c:pt idx="15">
                  <c:v>5.1428571428571432</c:v>
                </c:pt>
                <c:pt idx="16">
                  <c:v>6.3142857142857149</c:v>
                </c:pt>
                <c:pt idx="17">
                  <c:v>6.5142857142857142</c:v>
                </c:pt>
                <c:pt idx="18">
                  <c:v>6.2000000000000011</c:v>
                </c:pt>
                <c:pt idx="19">
                  <c:v>6.5714285714285712</c:v>
                </c:pt>
                <c:pt idx="20">
                  <c:v>5.4428571428571431</c:v>
                </c:pt>
                <c:pt idx="21">
                  <c:v>5.7142857142857144</c:v>
                </c:pt>
                <c:pt idx="22">
                  <c:v>5.5285714285714294</c:v>
                </c:pt>
                <c:pt idx="23">
                  <c:v>5.1428571428571432</c:v>
                </c:pt>
                <c:pt idx="24">
                  <c:v>4.8428571428571425</c:v>
                </c:pt>
                <c:pt idx="25">
                  <c:v>5.1285714285714281</c:v>
                </c:pt>
                <c:pt idx="26">
                  <c:v>4.8285714285714283</c:v>
                </c:pt>
                <c:pt idx="27">
                  <c:v>4.8285714285714283</c:v>
                </c:pt>
                <c:pt idx="28">
                  <c:v>4.4857142857142858</c:v>
                </c:pt>
                <c:pt idx="29">
                  <c:v>4.2428571428571429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A-42B4-889B-466AC98909CF}"/>
            </c:ext>
          </c:extLst>
        </c:ser>
        <c:ser>
          <c:idx val="3"/>
          <c:order val="3"/>
          <c:tx>
            <c:strRef>
              <c:f>'Vending_Machine_Sum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Accuracy'!$AF$14:$AF$43</c:f>
              <c:numCache>
                <c:formatCode>General</c:formatCode>
                <c:ptCount val="30"/>
                <c:pt idx="0">
                  <c:v>2.5714285714285716</c:v>
                </c:pt>
                <c:pt idx="1">
                  <c:v>2.1285714285714286</c:v>
                </c:pt>
                <c:pt idx="2">
                  <c:v>2.6285714285714286</c:v>
                </c:pt>
                <c:pt idx="3">
                  <c:v>2.3571428571428572</c:v>
                </c:pt>
                <c:pt idx="4">
                  <c:v>2.8857142857142857</c:v>
                </c:pt>
                <c:pt idx="5">
                  <c:v>12.200000000000001</c:v>
                </c:pt>
                <c:pt idx="6">
                  <c:v>12.8</c:v>
                </c:pt>
                <c:pt idx="7">
                  <c:v>14.72857142857143</c:v>
                </c:pt>
                <c:pt idx="8">
                  <c:v>13.857142857142856</c:v>
                </c:pt>
                <c:pt idx="9">
                  <c:v>13.657142857142857</c:v>
                </c:pt>
                <c:pt idx="10">
                  <c:v>7.7142857142857153</c:v>
                </c:pt>
                <c:pt idx="11">
                  <c:v>8.5857142857142854</c:v>
                </c:pt>
                <c:pt idx="12">
                  <c:v>9.5285714285714285</c:v>
                </c:pt>
                <c:pt idx="13">
                  <c:v>9.7714285714285705</c:v>
                </c:pt>
                <c:pt idx="14">
                  <c:v>10.885714285714286</c:v>
                </c:pt>
                <c:pt idx="15">
                  <c:v>10.571428571428571</c:v>
                </c:pt>
                <c:pt idx="16">
                  <c:v>11.685714285714287</c:v>
                </c:pt>
                <c:pt idx="17">
                  <c:v>11.542857142857143</c:v>
                </c:pt>
                <c:pt idx="18">
                  <c:v>8.8285714285714292</c:v>
                </c:pt>
                <c:pt idx="19">
                  <c:v>9.7285714285714278</c:v>
                </c:pt>
                <c:pt idx="20">
                  <c:v>5.1857142857142859</c:v>
                </c:pt>
                <c:pt idx="21">
                  <c:v>5.4</c:v>
                </c:pt>
                <c:pt idx="22">
                  <c:v>5.757142857142858</c:v>
                </c:pt>
                <c:pt idx="23">
                  <c:v>5.8428571428571425</c:v>
                </c:pt>
                <c:pt idx="24">
                  <c:v>5.6714285714285708</c:v>
                </c:pt>
                <c:pt idx="25">
                  <c:v>5.9142857142857137</c:v>
                </c:pt>
                <c:pt idx="26">
                  <c:v>5.6142857142857139</c:v>
                </c:pt>
                <c:pt idx="27">
                  <c:v>6.0571428571428569</c:v>
                </c:pt>
                <c:pt idx="28">
                  <c:v>5.4428571428571431</c:v>
                </c:pt>
                <c:pt idx="29">
                  <c:v>6.7428571428571429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A-42B4-889B-466AC9890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0.3</c:v>
                </c:pt>
                <c:pt idx="15">
                  <c:v>54.5</c:v>
                </c:pt>
                <c:pt idx="16">
                  <c:v>53.9</c:v>
                </c:pt>
                <c:pt idx="17">
                  <c:v>48.7</c:v>
                </c:pt>
                <c:pt idx="18">
                  <c:v>49</c:v>
                </c:pt>
                <c:pt idx="19">
                  <c:v>47.4</c:v>
                </c:pt>
                <c:pt idx="20">
                  <c:v>77.8</c:v>
                </c:pt>
                <c:pt idx="21">
                  <c:v>80.3</c:v>
                </c:pt>
                <c:pt idx="22">
                  <c:v>77.8</c:v>
                </c:pt>
                <c:pt idx="23">
                  <c:v>74.7</c:v>
                </c:pt>
                <c:pt idx="24">
                  <c:v>75</c:v>
                </c:pt>
                <c:pt idx="25">
                  <c:v>79.5</c:v>
                </c:pt>
                <c:pt idx="26">
                  <c:v>83.3</c:v>
                </c:pt>
                <c:pt idx="27">
                  <c:v>79.099999999999994</c:v>
                </c:pt>
                <c:pt idx="28">
                  <c:v>78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0-40AF-89DF-439C39B464CE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1.3</c:v>
                </c:pt>
                <c:pt idx="1">
                  <c:v>0.3</c:v>
                </c:pt>
                <c:pt idx="2">
                  <c:v>1.2</c:v>
                </c:pt>
                <c:pt idx="3">
                  <c:v>1</c:v>
                </c:pt>
                <c:pt idx="4">
                  <c:v>0.5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5.2</c:v>
                </c:pt>
                <c:pt idx="9">
                  <c:v>4.0999999999999996</c:v>
                </c:pt>
                <c:pt idx="10">
                  <c:v>46.6</c:v>
                </c:pt>
                <c:pt idx="11">
                  <c:v>46.5</c:v>
                </c:pt>
                <c:pt idx="12">
                  <c:v>46.6</c:v>
                </c:pt>
                <c:pt idx="13">
                  <c:v>48.9</c:v>
                </c:pt>
                <c:pt idx="14">
                  <c:v>46.5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0-40AF-89DF-439C39B464CE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37.200000000000003</c:v>
                </c:pt>
                <c:pt idx="1">
                  <c:v>36.4</c:v>
                </c:pt>
                <c:pt idx="2">
                  <c:v>34.6</c:v>
                </c:pt>
                <c:pt idx="3">
                  <c:v>38.700000000000003</c:v>
                </c:pt>
                <c:pt idx="4">
                  <c:v>39</c:v>
                </c:pt>
                <c:pt idx="5">
                  <c:v>36.299999999999997</c:v>
                </c:pt>
                <c:pt idx="6">
                  <c:v>35.1</c:v>
                </c:pt>
                <c:pt idx="7">
                  <c:v>35.5</c:v>
                </c:pt>
                <c:pt idx="8">
                  <c:v>35.700000000000003</c:v>
                </c:pt>
                <c:pt idx="9">
                  <c:v>34.799999999999997</c:v>
                </c:pt>
                <c:pt idx="10">
                  <c:v>38.5</c:v>
                </c:pt>
                <c:pt idx="11">
                  <c:v>38.4</c:v>
                </c:pt>
                <c:pt idx="12">
                  <c:v>38</c:v>
                </c:pt>
                <c:pt idx="13">
                  <c:v>34.700000000000003</c:v>
                </c:pt>
                <c:pt idx="14">
                  <c:v>34.9</c:v>
                </c:pt>
                <c:pt idx="15">
                  <c:v>48.6</c:v>
                </c:pt>
                <c:pt idx="16">
                  <c:v>45.8</c:v>
                </c:pt>
                <c:pt idx="17">
                  <c:v>48.1</c:v>
                </c:pt>
                <c:pt idx="18">
                  <c:v>47.1</c:v>
                </c:pt>
                <c:pt idx="19">
                  <c:v>45.1</c:v>
                </c:pt>
                <c:pt idx="20">
                  <c:v>75.099999999999994</c:v>
                </c:pt>
                <c:pt idx="21">
                  <c:v>76.400000000000006</c:v>
                </c:pt>
                <c:pt idx="22">
                  <c:v>76.099999999999994</c:v>
                </c:pt>
                <c:pt idx="23">
                  <c:v>74</c:v>
                </c:pt>
                <c:pt idx="24">
                  <c:v>73.7</c:v>
                </c:pt>
                <c:pt idx="25">
                  <c:v>74</c:v>
                </c:pt>
                <c:pt idx="26">
                  <c:v>74.099999999999994</c:v>
                </c:pt>
                <c:pt idx="27">
                  <c:v>71.8</c:v>
                </c:pt>
                <c:pt idx="28">
                  <c:v>68.7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0-40AF-89DF-439C39B464CE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47.9</c:v>
                </c:pt>
                <c:pt idx="11">
                  <c:v>48.1</c:v>
                </c:pt>
                <c:pt idx="12">
                  <c:v>50.2</c:v>
                </c:pt>
                <c:pt idx="13">
                  <c:v>45.2</c:v>
                </c:pt>
                <c:pt idx="14">
                  <c:v>46.5</c:v>
                </c:pt>
                <c:pt idx="15">
                  <c:v>78.8</c:v>
                </c:pt>
                <c:pt idx="16">
                  <c:v>80.5</c:v>
                </c:pt>
                <c:pt idx="17">
                  <c:v>78.2</c:v>
                </c:pt>
                <c:pt idx="18">
                  <c:v>76.400000000000006</c:v>
                </c:pt>
                <c:pt idx="19">
                  <c:v>76.7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77.900000000000006</c:v>
                </c:pt>
                <c:pt idx="26">
                  <c:v>79.599999999999994</c:v>
                </c:pt>
                <c:pt idx="27">
                  <c:v>77.7</c:v>
                </c:pt>
                <c:pt idx="28">
                  <c:v>76.599999999999994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0-40AF-89DF-439C39B4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8.1999999999999993</c:v>
                </c:pt>
                <c:pt idx="1">
                  <c:v>7.4</c:v>
                </c:pt>
                <c:pt idx="2">
                  <c:v>5.3</c:v>
                </c:pt>
                <c:pt idx="3">
                  <c:v>3.8</c:v>
                </c:pt>
                <c:pt idx="4">
                  <c:v>4.2</c:v>
                </c:pt>
                <c:pt idx="5">
                  <c:v>46.5</c:v>
                </c:pt>
                <c:pt idx="6">
                  <c:v>52.6</c:v>
                </c:pt>
                <c:pt idx="7">
                  <c:v>49.5</c:v>
                </c:pt>
                <c:pt idx="8">
                  <c:v>47.6</c:v>
                </c:pt>
                <c:pt idx="9">
                  <c:v>47.4</c:v>
                </c:pt>
                <c:pt idx="10">
                  <c:v>53.4</c:v>
                </c:pt>
                <c:pt idx="11">
                  <c:v>50.5</c:v>
                </c:pt>
                <c:pt idx="12">
                  <c:v>54</c:v>
                </c:pt>
                <c:pt idx="13">
                  <c:v>50.9</c:v>
                </c:pt>
                <c:pt idx="14">
                  <c:v>55.3</c:v>
                </c:pt>
                <c:pt idx="15">
                  <c:v>56.5</c:v>
                </c:pt>
                <c:pt idx="16">
                  <c:v>58.6</c:v>
                </c:pt>
                <c:pt idx="17">
                  <c:v>59.8</c:v>
                </c:pt>
                <c:pt idx="18">
                  <c:v>55.2</c:v>
                </c:pt>
                <c:pt idx="19">
                  <c:v>56.9</c:v>
                </c:pt>
                <c:pt idx="20">
                  <c:v>63.6</c:v>
                </c:pt>
                <c:pt idx="21">
                  <c:v>63.9</c:v>
                </c:pt>
                <c:pt idx="22">
                  <c:v>61.1</c:v>
                </c:pt>
                <c:pt idx="23">
                  <c:v>61.3</c:v>
                </c:pt>
                <c:pt idx="24">
                  <c:v>65</c:v>
                </c:pt>
                <c:pt idx="25">
                  <c:v>69.5</c:v>
                </c:pt>
                <c:pt idx="26">
                  <c:v>69.3</c:v>
                </c:pt>
                <c:pt idx="27">
                  <c:v>66.7</c:v>
                </c:pt>
                <c:pt idx="28">
                  <c:v>68.099999999999994</c:v>
                </c:pt>
                <c:pt idx="29">
                  <c:v>64.400000000000006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3-4485-9446-CDFE8340558B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3-4485-9446-CDFE8340558B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50.8</c:v>
                </c:pt>
                <c:pt idx="1">
                  <c:v>49.6</c:v>
                </c:pt>
                <c:pt idx="2">
                  <c:v>48.3</c:v>
                </c:pt>
                <c:pt idx="3">
                  <c:v>49.2</c:v>
                </c:pt>
                <c:pt idx="4">
                  <c:v>49.8</c:v>
                </c:pt>
                <c:pt idx="5">
                  <c:v>22.4</c:v>
                </c:pt>
                <c:pt idx="6">
                  <c:v>22.8</c:v>
                </c:pt>
                <c:pt idx="7">
                  <c:v>21</c:v>
                </c:pt>
                <c:pt idx="8">
                  <c:v>23.2</c:v>
                </c:pt>
                <c:pt idx="9">
                  <c:v>24.5</c:v>
                </c:pt>
                <c:pt idx="10">
                  <c:v>34</c:v>
                </c:pt>
                <c:pt idx="11">
                  <c:v>36.9</c:v>
                </c:pt>
                <c:pt idx="12">
                  <c:v>38.200000000000003</c:v>
                </c:pt>
                <c:pt idx="13">
                  <c:v>35.1</c:v>
                </c:pt>
                <c:pt idx="14">
                  <c:v>35.799999999999997</c:v>
                </c:pt>
                <c:pt idx="15">
                  <c:v>33.700000000000003</c:v>
                </c:pt>
                <c:pt idx="16">
                  <c:v>39.799999999999997</c:v>
                </c:pt>
                <c:pt idx="17">
                  <c:v>30.9</c:v>
                </c:pt>
                <c:pt idx="18">
                  <c:v>24.9</c:v>
                </c:pt>
                <c:pt idx="19">
                  <c:v>25.8</c:v>
                </c:pt>
                <c:pt idx="20">
                  <c:v>75.8</c:v>
                </c:pt>
                <c:pt idx="21">
                  <c:v>76.7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74.2</c:v>
                </c:pt>
                <c:pt idx="25">
                  <c:v>77.5</c:v>
                </c:pt>
                <c:pt idx="26">
                  <c:v>77.900000000000006</c:v>
                </c:pt>
                <c:pt idx="27">
                  <c:v>76.400000000000006</c:v>
                </c:pt>
                <c:pt idx="28">
                  <c:v>75.5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3-4485-9446-CDFE8340558B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50.3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</c:v>
                </c:pt>
                <c:pt idx="11">
                  <c:v>55.1</c:v>
                </c:pt>
                <c:pt idx="12">
                  <c:v>55.9</c:v>
                </c:pt>
                <c:pt idx="13">
                  <c:v>54</c:v>
                </c:pt>
                <c:pt idx="14">
                  <c:v>55.3</c:v>
                </c:pt>
                <c:pt idx="15">
                  <c:v>76.2</c:v>
                </c:pt>
                <c:pt idx="16">
                  <c:v>78.099999999999994</c:v>
                </c:pt>
                <c:pt idx="17">
                  <c:v>76.8</c:v>
                </c:pt>
                <c:pt idx="18">
                  <c:v>73.2</c:v>
                </c:pt>
                <c:pt idx="19">
                  <c:v>75.5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78.099999999999994</c:v>
                </c:pt>
                <c:pt idx="25">
                  <c:v>76.900000000000006</c:v>
                </c:pt>
                <c:pt idx="26">
                  <c:v>78.7</c:v>
                </c:pt>
                <c:pt idx="27">
                  <c:v>76.099999999999994</c:v>
                </c:pt>
                <c:pt idx="28">
                  <c:v>75.3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53-4485-9446-CDFE8340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</c:v>
                </c:pt>
                <c:pt idx="1">
                  <c:v>50.1</c:v>
                </c:pt>
                <c:pt idx="2">
                  <c:v>51.9</c:v>
                </c:pt>
                <c:pt idx="3">
                  <c:v>48.6</c:v>
                </c:pt>
                <c:pt idx="4">
                  <c:v>48.9</c:v>
                </c:pt>
                <c:pt idx="5">
                  <c:v>48.8</c:v>
                </c:pt>
                <c:pt idx="6">
                  <c:v>48.7</c:v>
                </c:pt>
                <c:pt idx="7">
                  <c:v>46.7</c:v>
                </c:pt>
                <c:pt idx="8">
                  <c:v>50</c:v>
                </c:pt>
                <c:pt idx="9">
                  <c:v>50.1</c:v>
                </c:pt>
                <c:pt idx="10">
                  <c:v>49.2</c:v>
                </c:pt>
                <c:pt idx="11">
                  <c:v>49.9</c:v>
                </c:pt>
                <c:pt idx="12">
                  <c:v>50.2</c:v>
                </c:pt>
                <c:pt idx="13">
                  <c:v>50.8</c:v>
                </c:pt>
                <c:pt idx="14">
                  <c:v>50.8</c:v>
                </c:pt>
                <c:pt idx="15">
                  <c:v>65.8</c:v>
                </c:pt>
                <c:pt idx="16">
                  <c:v>66.599999999999994</c:v>
                </c:pt>
                <c:pt idx="17">
                  <c:v>66.3</c:v>
                </c:pt>
                <c:pt idx="18">
                  <c:v>64.5</c:v>
                </c:pt>
                <c:pt idx="19">
                  <c:v>63.7</c:v>
                </c:pt>
                <c:pt idx="20">
                  <c:v>76.5</c:v>
                </c:pt>
                <c:pt idx="21">
                  <c:v>78.900000000000006</c:v>
                </c:pt>
                <c:pt idx="22">
                  <c:v>75.5</c:v>
                </c:pt>
                <c:pt idx="23">
                  <c:v>73.8</c:v>
                </c:pt>
                <c:pt idx="24">
                  <c:v>72.599999999999994</c:v>
                </c:pt>
                <c:pt idx="25">
                  <c:v>80.7</c:v>
                </c:pt>
                <c:pt idx="26">
                  <c:v>83.2</c:v>
                </c:pt>
                <c:pt idx="27">
                  <c:v>80.2</c:v>
                </c:pt>
                <c:pt idx="28">
                  <c:v>79.2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3-4465-81B9-A9138DE92D3E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3-4465-81B9-A9138DE92D3E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28</c:v>
                </c:pt>
                <c:pt idx="1">
                  <c:v>25.2</c:v>
                </c:pt>
                <c:pt idx="2">
                  <c:v>24.1</c:v>
                </c:pt>
                <c:pt idx="3">
                  <c:v>28.1</c:v>
                </c:pt>
                <c:pt idx="4">
                  <c:v>25.5</c:v>
                </c:pt>
                <c:pt idx="5">
                  <c:v>22</c:v>
                </c:pt>
                <c:pt idx="6">
                  <c:v>28.1</c:v>
                </c:pt>
                <c:pt idx="7">
                  <c:v>28.4</c:v>
                </c:pt>
                <c:pt idx="8">
                  <c:v>29.4</c:v>
                </c:pt>
                <c:pt idx="9">
                  <c:v>29.1</c:v>
                </c:pt>
                <c:pt idx="10">
                  <c:v>30.8</c:v>
                </c:pt>
                <c:pt idx="11">
                  <c:v>34.1</c:v>
                </c:pt>
                <c:pt idx="12">
                  <c:v>34.4</c:v>
                </c:pt>
                <c:pt idx="13">
                  <c:v>44.4</c:v>
                </c:pt>
                <c:pt idx="14">
                  <c:v>46.1</c:v>
                </c:pt>
                <c:pt idx="15">
                  <c:v>29.1</c:v>
                </c:pt>
                <c:pt idx="16">
                  <c:v>43.1</c:v>
                </c:pt>
                <c:pt idx="17">
                  <c:v>44.5</c:v>
                </c:pt>
                <c:pt idx="18">
                  <c:v>36.799999999999997</c:v>
                </c:pt>
                <c:pt idx="19">
                  <c:v>30.7</c:v>
                </c:pt>
                <c:pt idx="20">
                  <c:v>74.900000000000006</c:v>
                </c:pt>
                <c:pt idx="21">
                  <c:v>75.3</c:v>
                </c:pt>
                <c:pt idx="22">
                  <c:v>74.400000000000006</c:v>
                </c:pt>
                <c:pt idx="23">
                  <c:v>72.400000000000006</c:v>
                </c:pt>
                <c:pt idx="24">
                  <c:v>73.599999999999994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76.900000000000006</c:v>
                </c:pt>
                <c:pt idx="28">
                  <c:v>75.400000000000006</c:v>
                </c:pt>
                <c:pt idx="29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465-81B9-A9138DE92D3E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56.4</c:v>
                </c:pt>
                <c:pt idx="6">
                  <c:v>56</c:v>
                </c:pt>
                <c:pt idx="7">
                  <c:v>55.5</c:v>
                </c:pt>
                <c:pt idx="8">
                  <c:v>53.7</c:v>
                </c:pt>
                <c:pt idx="9">
                  <c:v>53.4</c:v>
                </c:pt>
                <c:pt idx="10">
                  <c:v>59.7</c:v>
                </c:pt>
                <c:pt idx="11">
                  <c:v>60.5</c:v>
                </c:pt>
                <c:pt idx="12">
                  <c:v>61.7</c:v>
                </c:pt>
                <c:pt idx="13">
                  <c:v>59.1</c:v>
                </c:pt>
                <c:pt idx="14">
                  <c:v>59.2</c:v>
                </c:pt>
                <c:pt idx="15">
                  <c:v>75.099999999999994</c:v>
                </c:pt>
                <c:pt idx="16">
                  <c:v>79</c:v>
                </c:pt>
                <c:pt idx="17">
                  <c:v>75.599999999999994</c:v>
                </c:pt>
                <c:pt idx="18">
                  <c:v>72.7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80.400000000000006</c:v>
                </c:pt>
                <c:pt idx="22">
                  <c:v>78.099999999999994</c:v>
                </c:pt>
                <c:pt idx="23">
                  <c:v>76.900000000000006</c:v>
                </c:pt>
                <c:pt idx="24">
                  <c:v>77.7</c:v>
                </c:pt>
                <c:pt idx="25">
                  <c:v>78.5</c:v>
                </c:pt>
                <c:pt idx="26">
                  <c:v>80.2</c:v>
                </c:pt>
                <c:pt idx="27">
                  <c:v>78.2</c:v>
                </c:pt>
                <c:pt idx="28">
                  <c:v>76.7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465-81B9-A9138DE9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F-44A9-B3F1-CF474FE145BF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39.1</c:v>
                </c:pt>
                <c:pt idx="11">
                  <c:v>38</c:v>
                </c:pt>
                <c:pt idx="12">
                  <c:v>39.4</c:v>
                </c:pt>
                <c:pt idx="13">
                  <c:v>42.2</c:v>
                </c:pt>
                <c:pt idx="14">
                  <c:v>41.1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F-44A9-B3F1-CF474FE145BF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27.1</c:v>
                </c:pt>
                <c:pt idx="6">
                  <c:v>23.7</c:v>
                </c:pt>
                <c:pt idx="7">
                  <c:v>22</c:v>
                </c:pt>
                <c:pt idx="8">
                  <c:v>19.600000000000001</c:v>
                </c:pt>
                <c:pt idx="9">
                  <c:v>21.7</c:v>
                </c:pt>
                <c:pt idx="10">
                  <c:v>23.5</c:v>
                </c:pt>
                <c:pt idx="11">
                  <c:v>24.5</c:v>
                </c:pt>
                <c:pt idx="12">
                  <c:v>20.7</c:v>
                </c:pt>
                <c:pt idx="13">
                  <c:v>18.899999999999999</c:v>
                </c:pt>
                <c:pt idx="14">
                  <c:v>19</c:v>
                </c:pt>
                <c:pt idx="15">
                  <c:v>34.6</c:v>
                </c:pt>
                <c:pt idx="16">
                  <c:v>27.8</c:v>
                </c:pt>
                <c:pt idx="17">
                  <c:v>29</c:v>
                </c:pt>
                <c:pt idx="18">
                  <c:v>34.4</c:v>
                </c:pt>
                <c:pt idx="19">
                  <c:v>29</c:v>
                </c:pt>
                <c:pt idx="20">
                  <c:v>77.400000000000006</c:v>
                </c:pt>
                <c:pt idx="21">
                  <c:v>79.3</c:v>
                </c:pt>
                <c:pt idx="22">
                  <c:v>77.400000000000006</c:v>
                </c:pt>
                <c:pt idx="23">
                  <c:v>76.5</c:v>
                </c:pt>
                <c:pt idx="24">
                  <c:v>76.599999999999994</c:v>
                </c:pt>
                <c:pt idx="25">
                  <c:v>77.099999999999994</c:v>
                </c:pt>
                <c:pt idx="26">
                  <c:v>77.2</c:v>
                </c:pt>
                <c:pt idx="27">
                  <c:v>75.8</c:v>
                </c:pt>
                <c:pt idx="28">
                  <c:v>74.7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F-44A9-B3F1-CF474FE145BF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47.4</c:v>
                </c:pt>
                <c:pt idx="11">
                  <c:v>48.8</c:v>
                </c:pt>
                <c:pt idx="12">
                  <c:v>51.5</c:v>
                </c:pt>
                <c:pt idx="13">
                  <c:v>45.1</c:v>
                </c:pt>
                <c:pt idx="14">
                  <c:v>47.6</c:v>
                </c:pt>
                <c:pt idx="15">
                  <c:v>78.7</c:v>
                </c:pt>
                <c:pt idx="16">
                  <c:v>79.8</c:v>
                </c:pt>
                <c:pt idx="17">
                  <c:v>77.7</c:v>
                </c:pt>
                <c:pt idx="18">
                  <c:v>76.2</c:v>
                </c:pt>
                <c:pt idx="19">
                  <c:v>76.400000000000006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78.400000000000006</c:v>
                </c:pt>
                <c:pt idx="25">
                  <c:v>77.900000000000006</c:v>
                </c:pt>
                <c:pt idx="26">
                  <c:v>79.7</c:v>
                </c:pt>
                <c:pt idx="27">
                  <c:v>77.099999999999994</c:v>
                </c:pt>
                <c:pt idx="28">
                  <c:v>76.099999999999994</c:v>
                </c:pt>
                <c:pt idx="29">
                  <c:v>77.349999999999994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4F-44A9-B3F1-CF474FE1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49.4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50.1</c:v>
                </c:pt>
                <c:pt idx="11">
                  <c:v>48.7</c:v>
                </c:pt>
                <c:pt idx="12">
                  <c:v>48.3</c:v>
                </c:pt>
                <c:pt idx="13">
                  <c:v>51</c:v>
                </c:pt>
                <c:pt idx="14">
                  <c:v>49.5</c:v>
                </c:pt>
                <c:pt idx="15">
                  <c:v>59.9</c:v>
                </c:pt>
                <c:pt idx="16">
                  <c:v>63.3</c:v>
                </c:pt>
                <c:pt idx="17">
                  <c:v>62.8</c:v>
                </c:pt>
                <c:pt idx="18">
                  <c:v>61.9</c:v>
                </c:pt>
                <c:pt idx="19">
                  <c:v>61.5</c:v>
                </c:pt>
                <c:pt idx="20">
                  <c:v>76.900000000000006</c:v>
                </c:pt>
                <c:pt idx="21">
                  <c:v>79.099999999999994</c:v>
                </c:pt>
                <c:pt idx="22">
                  <c:v>75.400000000000006</c:v>
                </c:pt>
                <c:pt idx="23">
                  <c:v>72.2</c:v>
                </c:pt>
                <c:pt idx="24">
                  <c:v>72.099999999999994</c:v>
                </c:pt>
                <c:pt idx="25">
                  <c:v>79.3</c:v>
                </c:pt>
                <c:pt idx="26">
                  <c:v>81.400000000000006</c:v>
                </c:pt>
                <c:pt idx="27">
                  <c:v>80.099999999999994</c:v>
                </c:pt>
                <c:pt idx="28">
                  <c:v>78</c:v>
                </c:pt>
                <c:pt idx="29">
                  <c:v>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3-4FAD-89F2-28339F3D6F7C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3-4FAD-89F2-28339F3D6F7C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44.4</c:v>
                </c:pt>
                <c:pt idx="1">
                  <c:v>40.1</c:v>
                </c:pt>
                <c:pt idx="2">
                  <c:v>38.799999999999997</c:v>
                </c:pt>
                <c:pt idx="3">
                  <c:v>42.5</c:v>
                </c:pt>
                <c:pt idx="4">
                  <c:v>43</c:v>
                </c:pt>
                <c:pt idx="5">
                  <c:v>34.9</c:v>
                </c:pt>
                <c:pt idx="6">
                  <c:v>34.9</c:v>
                </c:pt>
                <c:pt idx="7">
                  <c:v>35.299999999999997</c:v>
                </c:pt>
                <c:pt idx="8">
                  <c:v>35.700000000000003</c:v>
                </c:pt>
                <c:pt idx="9">
                  <c:v>30.2</c:v>
                </c:pt>
                <c:pt idx="10">
                  <c:v>46</c:v>
                </c:pt>
                <c:pt idx="11">
                  <c:v>39.4</c:v>
                </c:pt>
                <c:pt idx="12">
                  <c:v>46.4</c:v>
                </c:pt>
                <c:pt idx="13">
                  <c:v>45.8</c:v>
                </c:pt>
                <c:pt idx="14">
                  <c:v>46</c:v>
                </c:pt>
                <c:pt idx="15">
                  <c:v>46</c:v>
                </c:pt>
                <c:pt idx="16">
                  <c:v>47.3</c:v>
                </c:pt>
                <c:pt idx="17">
                  <c:v>48.6</c:v>
                </c:pt>
                <c:pt idx="18">
                  <c:v>43.7</c:v>
                </c:pt>
                <c:pt idx="19">
                  <c:v>44.3</c:v>
                </c:pt>
                <c:pt idx="20">
                  <c:v>75.900000000000006</c:v>
                </c:pt>
                <c:pt idx="21">
                  <c:v>77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</c:v>
                </c:pt>
                <c:pt idx="26">
                  <c:v>77.7</c:v>
                </c:pt>
                <c:pt idx="27">
                  <c:v>76.7</c:v>
                </c:pt>
                <c:pt idx="28">
                  <c:v>75.7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3-4FAD-89F2-28339F3D6F7C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53.9</c:v>
                </c:pt>
                <c:pt idx="11">
                  <c:v>55.1</c:v>
                </c:pt>
                <c:pt idx="12">
                  <c:v>55.6</c:v>
                </c:pt>
                <c:pt idx="13">
                  <c:v>54.1</c:v>
                </c:pt>
                <c:pt idx="14">
                  <c:v>55.2</c:v>
                </c:pt>
                <c:pt idx="15">
                  <c:v>76.2</c:v>
                </c:pt>
                <c:pt idx="16">
                  <c:v>77.900000000000006</c:v>
                </c:pt>
                <c:pt idx="17">
                  <c:v>76.8</c:v>
                </c:pt>
                <c:pt idx="18">
                  <c:v>72.400000000000006</c:v>
                </c:pt>
                <c:pt idx="19">
                  <c:v>75.7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77.2</c:v>
                </c:pt>
                <c:pt idx="26">
                  <c:v>78.2</c:v>
                </c:pt>
                <c:pt idx="27">
                  <c:v>76</c:v>
                </c:pt>
                <c:pt idx="28">
                  <c:v>75.3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3-4FAD-89F2-28339F3D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8.4</c:v>
                </c:pt>
                <c:pt idx="1">
                  <c:v>7.6</c:v>
                </c:pt>
                <c:pt idx="2">
                  <c:v>6.3</c:v>
                </c:pt>
                <c:pt idx="3">
                  <c:v>5.9</c:v>
                </c:pt>
                <c:pt idx="4">
                  <c:v>4.4000000000000004</c:v>
                </c:pt>
                <c:pt idx="5">
                  <c:v>29.2</c:v>
                </c:pt>
                <c:pt idx="6">
                  <c:v>27.7</c:v>
                </c:pt>
                <c:pt idx="7">
                  <c:v>31</c:v>
                </c:pt>
                <c:pt idx="8">
                  <c:v>32.5</c:v>
                </c:pt>
                <c:pt idx="9">
                  <c:v>30.4</c:v>
                </c:pt>
                <c:pt idx="10">
                  <c:v>28.6</c:v>
                </c:pt>
                <c:pt idx="11">
                  <c:v>31.8</c:v>
                </c:pt>
                <c:pt idx="12">
                  <c:v>33</c:v>
                </c:pt>
                <c:pt idx="13">
                  <c:v>30.1</c:v>
                </c:pt>
                <c:pt idx="14">
                  <c:v>33.9</c:v>
                </c:pt>
                <c:pt idx="15">
                  <c:v>40.1</c:v>
                </c:pt>
                <c:pt idx="16">
                  <c:v>56.6</c:v>
                </c:pt>
                <c:pt idx="17">
                  <c:v>53.6</c:v>
                </c:pt>
                <c:pt idx="18">
                  <c:v>54.2</c:v>
                </c:pt>
                <c:pt idx="19">
                  <c:v>48.6</c:v>
                </c:pt>
                <c:pt idx="20">
                  <c:v>32.700000000000003</c:v>
                </c:pt>
                <c:pt idx="21">
                  <c:v>62.1</c:v>
                </c:pt>
                <c:pt idx="22">
                  <c:v>63.4</c:v>
                </c:pt>
                <c:pt idx="23">
                  <c:v>54</c:v>
                </c:pt>
                <c:pt idx="24">
                  <c:v>52.2</c:v>
                </c:pt>
                <c:pt idx="25">
                  <c:v>39.200000000000003</c:v>
                </c:pt>
                <c:pt idx="26">
                  <c:v>64.2</c:v>
                </c:pt>
                <c:pt idx="27">
                  <c:v>67.400000000000006</c:v>
                </c:pt>
                <c:pt idx="28">
                  <c:v>71.099999999999994</c:v>
                </c:pt>
                <c:pt idx="29">
                  <c:v>66.599999999999994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4F93-8420-D8FC994C469D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</c:v>
                </c:pt>
                <c:pt idx="3">
                  <c:v>47</c:v>
                </c:pt>
                <c:pt idx="4">
                  <c:v>44.6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</c:v>
                </c:pt>
                <c:pt idx="16">
                  <c:v>56.3</c:v>
                </c:pt>
                <c:pt idx="17">
                  <c:v>52.8</c:v>
                </c:pt>
                <c:pt idx="18">
                  <c:v>53.3</c:v>
                </c:pt>
                <c:pt idx="19">
                  <c:v>58.7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4F93-8420-D8FC994C469D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52.8</c:v>
                </c:pt>
                <c:pt idx="1">
                  <c:v>48.8</c:v>
                </c:pt>
                <c:pt idx="2">
                  <c:v>48.3</c:v>
                </c:pt>
                <c:pt idx="3">
                  <c:v>52.4</c:v>
                </c:pt>
                <c:pt idx="4">
                  <c:v>52.3</c:v>
                </c:pt>
                <c:pt idx="5">
                  <c:v>47.1</c:v>
                </c:pt>
                <c:pt idx="6">
                  <c:v>40.4</c:v>
                </c:pt>
                <c:pt idx="7">
                  <c:v>41</c:v>
                </c:pt>
                <c:pt idx="8">
                  <c:v>40.6</c:v>
                </c:pt>
                <c:pt idx="9">
                  <c:v>40</c:v>
                </c:pt>
                <c:pt idx="10">
                  <c:v>56.8</c:v>
                </c:pt>
                <c:pt idx="11">
                  <c:v>58.6</c:v>
                </c:pt>
                <c:pt idx="12">
                  <c:v>59.2</c:v>
                </c:pt>
                <c:pt idx="13">
                  <c:v>58.2</c:v>
                </c:pt>
                <c:pt idx="14">
                  <c:v>58.5</c:v>
                </c:pt>
                <c:pt idx="15">
                  <c:v>67.3</c:v>
                </c:pt>
                <c:pt idx="16">
                  <c:v>69.3</c:v>
                </c:pt>
                <c:pt idx="17">
                  <c:v>68</c:v>
                </c:pt>
                <c:pt idx="18">
                  <c:v>67.599999999999994</c:v>
                </c:pt>
                <c:pt idx="19">
                  <c:v>67.8</c:v>
                </c:pt>
                <c:pt idx="20">
                  <c:v>67.5</c:v>
                </c:pt>
                <c:pt idx="21">
                  <c:v>69.099999999999994</c:v>
                </c:pt>
                <c:pt idx="22">
                  <c:v>68</c:v>
                </c:pt>
                <c:pt idx="23">
                  <c:v>67.3</c:v>
                </c:pt>
                <c:pt idx="24">
                  <c:v>67.599999999999994</c:v>
                </c:pt>
                <c:pt idx="25">
                  <c:v>71.7</c:v>
                </c:pt>
                <c:pt idx="26">
                  <c:v>72.3</c:v>
                </c:pt>
                <c:pt idx="27">
                  <c:v>70.400000000000006</c:v>
                </c:pt>
                <c:pt idx="28">
                  <c:v>71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4F93-8420-D8FC994C469D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1.6</c:v>
                </c:pt>
                <c:pt idx="1">
                  <c:v>2.5</c:v>
                </c:pt>
                <c:pt idx="2">
                  <c:v>3.2</c:v>
                </c:pt>
                <c:pt idx="3">
                  <c:v>2.7</c:v>
                </c:pt>
                <c:pt idx="4">
                  <c:v>2.1</c:v>
                </c:pt>
                <c:pt idx="5">
                  <c:v>54.2</c:v>
                </c:pt>
                <c:pt idx="6">
                  <c:v>54.4</c:v>
                </c:pt>
                <c:pt idx="7">
                  <c:v>54.3</c:v>
                </c:pt>
                <c:pt idx="8">
                  <c:v>54.8</c:v>
                </c:pt>
                <c:pt idx="9">
                  <c:v>52.8</c:v>
                </c:pt>
                <c:pt idx="10">
                  <c:v>53.9</c:v>
                </c:pt>
                <c:pt idx="11">
                  <c:v>55.5</c:v>
                </c:pt>
                <c:pt idx="12">
                  <c:v>55.3</c:v>
                </c:pt>
                <c:pt idx="13">
                  <c:v>58.5</c:v>
                </c:pt>
                <c:pt idx="14">
                  <c:v>57.4</c:v>
                </c:pt>
                <c:pt idx="15">
                  <c:v>73.8</c:v>
                </c:pt>
                <c:pt idx="16">
                  <c:v>74.3</c:v>
                </c:pt>
                <c:pt idx="17">
                  <c:v>71.599999999999994</c:v>
                </c:pt>
                <c:pt idx="18">
                  <c:v>71.5</c:v>
                </c:pt>
                <c:pt idx="19">
                  <c:v>72.8</c:v>
                </c:pt>
                <c:pt idx="20">
                  <c:v>55.6</c:v>
                </c:pt>
                <c:pt idx="21">
                  <c:v>61.2</c:v>
                </c:pt>
                <c:pt idx="22">
                  <c:v>57.5</c:v>
                </c:pt>
                <c:pt idx="23">
                  <c:v>64</c:v>
                </c:pt>
                <c:pt idx="24">
                  <c:v>61.2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2-4F93-8420-D8FC994C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10.4</c:v>
                </c:pt>
                <c:pt idx="1">
                  <c:v>12.1</c:v>
                </c:pt>
                <c:pt idx="2">
                  <c:v>17.399999999999999</c:v>
                </c:pt>
                <c:pt idx="3">
                  <c:v>9.6999999999999993</c:v>
                </c:pt>
                <c:pt idx="4">
                  <c:v>1</c:v>
                </c:pt>
                <c:pt idx="5">
                  <c:v>3.8</c:v>
                </c:pt>
                <c:pt idx="6">
                  <c:v>3.4</c:v>
                </c:pt>
                <c:pt idx="7">
                  <c:v>2.5</c:v>
                </c:pt>
                <c:pt idx="8">
                  <c:v>3.9</c:v>
                </c:pt>
                <c:pt idx="9">
                  <c:v>3.5</c:v>
                </c:pt>
                <c:pt idx="10">
                  <c:v>2.5</c:v>
                </c:pt>
                <c:pt idx="11">
                  <c:v>2.9</c:v>
                </c:pt>
                <c:pt idx="12">
                  <c:v>3.5</c:v>
                </c:pt>
                <c:pt idx="13">
                  <c:v>3.8</c:v>
                </c:pt>
                <c:pt idx="14">
                  <c:v>3</c:v>
                </c:pt>
                <c:pt idx="15">
                  <c:v>0.8</c:v>
                </c:pt>
                <c:pt idx="16">
                  <c:v>1.3</c:v>
                </c:pt>
                <c:pt idx="17">
                  <c:v>1.4</c:v>
                </c:pt>
                <c:pt idx="18">
                  <c:v>1.3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C-4DF2-A08E-A0D69129C1EC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9.5</c:v>
                </c:pt>
                <c:pt idx="1">
                  <c:v>9.3000000000000007</c:v>
                </c:pt>
                <c:pt idx="2">
                  <c:v>8.6999999999999993</c:v>
                </c:pt>
                <c:pt idx="3">
                  <c:v>8.6</c:v>
                </c:pt>
                <c:pt idx="4">
                  <c:v>11.4</c:v>
                </c:pt>
                <c:pt idx="5">
                  <c:v>17.2</c:v>
                </c:pt>
                <c:pt idx="6">
                  <c:v>16.399999999999999</c:v>
                </c:pt>
                <c:pt idx="7">
                  <c:v>17.100000000000001</c:v>
                </c:pt>
                <c:pt idx="8">
                  <c:v>17.7</c:v>
                </c:pt>
                <c:pt idx="9">
                  <c:v>18.600000000000001</c:v>
                </c:pt>
                <c:pt idx="10">
                  <c:v>14.8</c:v>
                </c:pt>
                <c:pt idx="11">
                  <c:v>13.5</c:v>
                </c:pt>
                <c:pt idx="12">
                  <c:v>14.1</c:v>
                </c:pt>
                <c:pt idx="13">
                  <c:v>17.7</c:v>
                </c:pt>
                <c:pt idx="14">
                  <c:v>15</c:v>
                </c:pt>
                <c:pt idx="15">
                  <c:v>16.399999999999999</c:v>
                </c:pt>
                <c:pt idx="16">
                  <c:v>15.3</c:v>
                </c:pt>
                <c:pt idx="17">
                  <c:v>13</c:v>
                </c:pt>
                <c:pt idx="18">
                  <c:v>19.2</c:v>
                </c:pt>
                <c:pt idx="19">
                  <c:v>13.5</c:v>
                </c:pt>
                <c:pt idx="20">
                  <c:v>10.5</c:v>
                </c:pt>
                <c:pt idx="21">
                  <c:v>12.4</c:v>
                </c:pt>
                <c:pt idx="22">
                  <c:v>11.6</c:v>
                </c:pt>
                <c:pt idx="23">
                  <c:v>11.79</c:v>
                </c:pt>
                <c:pt idx="24">
                  <c:v>13.4</c:v>
                </c:pt>
                <c:pt idx="25">
                  <c:v>7.2</c:v>
                </c:pt>
                <c:pt idx="26">
                  <c:v>8</c:v>
                </c:pt>
                <c:pt idx="27">
                  <c:v>7.7</c:v>
                </c:pt>
                <c:pt idx="28">
                  <c:v>7.8</c:v>
                </c:pt>
                <c:pt idx="2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C-4DF2-A08E-A0D69129C1EC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25.6</c:v>
                </c:pt>
                <c:pt idx="1">
                  <c:v>25.4</c:v>
                </c:pt>
                <c:pt idx="2">
                  <c:v>23.9</c:v>
                </c:pt>
                <c:pt idx="3">
                  <c:v>25.6</c:v>
                </c:pt>
                <c:pt idx="4">
                  <c:v>26.1</c:v>
                </c:pt>
                <c:pt idx="5">
                  <c:v>30.6</c:v>
                </c:pt>
                <c:pt idx="6">
                  <c:v>30.6</c:v>
                </c:pt>
                <c:pt idx="7">
                  <c:v>31.3</c:v>
                </c:pt>
                <c:pt idx="8">
                  <c:v>28.5</c:v>
                </c:pt>
                <c:pt idx="9">
                  <c:v>31</c:v>
                </c:pt>
                <c:pt idx="10">
                  <c:v>28.1</c:v>
                </c:pt>
                <c:pt idx="11">
                  <c:v>28.1</c:v>
                </c:pt>
                <c:pt idx="12">
                  <c:v>26.2</c:v>
                </c:pt>
                <c:pt idx="13">
                  <c:v>27.6</c:v>
                </c:pt>
                <c:pt idx="14">
                  <c:v>28</c:v>
                </c:pt>
                <c:pt idx="15">
                  <c:v>24.2</c:v>
                </c:pt>
                <c:pt idx="16">
                  <c:v>25</c:v>
                </c:pt>
                <c:pt idx="17">
                  <c:v>21</c:v>
                </c:pt>
                <c:pt idx="18">
                  <c:v>22.9</c:v>
                </c:pt>
                <c:pt idx="19">
                  <c:v>22.4</c:v>
                </c:pt>
                <c:pt idx="20">
                  <c:v>27.7</c:v>
                </c:pt>
                <c:pt idx="21">
                  <c:v>25.6</c:v>
                </c:pt>
                <c:pt idx="22">
                  <c:v>26.7</c:v>
                </c:pt>
                <c:pt idx="23">
                  <c:v>25.7</c:v>
                </c:pt>
                <c:pt idx="24">
                  <c:v>28.2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C-4DF2-A08E-A0D69129C1EC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16.899999999999999</c:v>
                </c:pt>
                <c:pt idx="6">
                  <c:v>17.600000000000001</c:v>
                </c:pt>
                <c:pt idx="7">
                  <c:v>20.2</c:v>
                </c:pt>
                <c:pt idx="8">
                  <c:v>17.399999999999999</c:v>
                </c:pt>
                <c:pt idx="9">
                  <c:v>17.2</c:v>
                </c:pt>
                <c:pt idx="10">
                  <c:v>18.7</c:v>
                </c:pt>
                <c:pt idx="11">
                  <c:v>20</c:v>
                </c:pt>
                <c:pt idx="12">
                  <c:v>18.600000000000001</c:v>
                </c:pt>
                <c:pt idx="13">
                  <c:v>17.3</c:v>
                </c:pt>
                <c:pt idx="14">
                  <c:v>16.399999999999999</c:v>
                </c:pt>
                <c:pt idx="15">
                  <c:v>2.7</c:v>
                </c:pt>
                <c:pt idx="16">
                  <c:v>2.2999999999999998</c:v>
                </c:pt>
                <c:pt idx="17">
                  <c:v>2.1</c:v>
                </c:pt>
                <c:pt idx="18">
                  <c:v>3.2</c:v>
                </c:pt>
                <c:pt idx="19">
                  <c:v>2.8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C-4DF2-A08E-A0D69129C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 (Complete)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Accuracy'!$AC$14:$AC$42</c:f>
              <c:numCache>
                <c:formatCode>General</c:formatCode>
                <c:ptCount val="29"/>
                <c:pt idx="0">
                  <c:v>11.000000000000002</c:v>
                </c:pt>
                <c:pt idx="1">
                  <c:v>11.042857142857143</c:v>
                </c:pt>
                <c:pt idx="2">
                  <c:v>11.571428571428571</c:v>
                </c:pt>
                <c:pt idx="3">
                  <c:v>9.7142857142857135</c:v>
                </c:pt>
                <c:pt idx="4">
                  <c:v>8.3571428571428577</c:v>
                </c:pt>
                <c:pt idx="5">
                  <c:v>25.442857142857143</c:v>
                </c:pt>
                <c:pt idx="6">
                  <c:v>25.971428571428572</c:v>
                </c:pt>
                <c:pt idx="7">
                  <c:v>25.37142857142857</c:v>
                </c:pt>
                <c:pt idx="8">
                  <c:v>26.485714285714288</c:v>
                </c:pt>
                <c:pt idx="9">
                  <c:v>26.014285714285712</c:v>
                </c:pt>
                <c:pt idx="10">
                  <c:v>26.257142857142856</c:v>
                </c:pt>
                <c:pt idx="11">
                  <c:v>26.257142857142863</c:v>
                </c:pt>
                <c:pt idx="12">
                  <c:v>27</c:v>
                </c:pt>
                <c:pt idx="13">
                  <c:v>26.671428571428574</c:v>
                </c:pt>
                <c:pt idx="14">
                  <c:v>27.542857142857141</c:v>
                </c:pt>
                <c:pt idx="15">
                  <c:v>39.657142857142858</c:v>
                </c:pt>
                <c:pt idx="16">
                  <c:v>42.9</c:v>
                </c:pt>
                <c:pt idx="17">
                  <c:v>41.800000000000004</c:v>
                </c:pt>
                <c:pt idx="18">
                  <c:v>40.871428571428574</c:v>
                </c:pt>
                <c:pt idx="19">
                  <c:v>39.985714285714288</c:v>
                </c:pt>
                <c:pt idx="20">
                  <c:v>54.583333333333336</c:v>
                </c:pt>
                <c:pt idx="21">
                  <c:v>60.716666666666669</c:v>
                </c:pt>
                <c:pt idx="22">
                  <c:v>58.866666666666667</c:v>
                </c:pt>
                <c:pt idx="23">
                  <c:v>56</c:v>
                </c:pt>
                <c:pt idx="24">
                  <c:v>56.15</c:v>
                </c:pt>
                <c:pt idx="25">
                  <c:v>58.033333333333331</c:v>
                </c:pt>
                <c:pt idx="26">
                  <c:v>63.56666666666667</c:v>
                </c:pt>
                <c:pt idx="27">
                  <c:v>62.25</c:v>
                </c:pt>
                <c:pt idx="28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4-4A66-A5AD-5EE31A563CAE}"/>
            </c:ext>
          </c:extLst>
        </c:ser>
        <c:ser>
          <c:idx val="1"/>
          <c:order val="1"/>
          <c:tx>
            <c:strRef>
              <c:f>'MazeComplete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Accuracy'!$AD$14:$AD$42</c:f>
              <c:numCache>
                <c:formatCode>General</c:formatCode>
                <c:ptCount val="29"/>
                <c:pt idx="0">
                  <c:v>29.542857142857141</c:v>
                </c:pt>
                <c:pt idx="1">
                  <c:v>29.485714285714288</c:v>
                </c:pt>
                <c:pt idx="2">
                  <c:v>30.514285714285709</c:v>
                </c:pt>
                <c:pt idx="3">
                  <c:v>29.342857142857145</c:v>
                </c:pt>
                <c:pt idx="4">
                  <c:v>29.171428571428571</c:v>
                </c:pt>
                <c:pt idx="5">
                  <c:v>32.299999999999997</c:v>
                </c:pt>
                <c:pt idx="6">
                  <c:v>31.914285714285711</c:v>
                </c:pt>
                <c:pt idx="7">
                  <c:v>30.87142857142857</c:v>
                </c:pt>
                <c:pt idx="8">
                  <c:v>32.999999999999993</c:v>
                </c:pt>
                <c:pt idx="9">
                  <c:v>32.771428571428572</c:v>
                </c:pt>
                <c:pt idx="10">
                  <c:v>43.800000000000004</c:v>
                </c:pt>
                <c:pt idx="11">
                  <c:v>43.157142857142858</c:v>
                </c:pt>
                <c:pt idx="12">
                  <c:v>42.428571428571438</c:v>
                </c:pt>
                <c:pt idx="13">
                  <c:v>45.457142857142856</c:v>
                </c:pt>
                <c:pt idx="14">
                  <c:v>44.728571428571421</c:v>
                </c:pt>
                <c:pt idx="15">
                  <c:v>44.614285714285707</c:v>
                </c:pt>
                <c:pt idx="16">
                  <c:v>44.785714285714292</c:v>
                </c:pt>
                <c:pt idx="17">
                  <c:v>43.1</c:v>
                </c:pt>
                <c:pt idx="18">
                  <c:v>45.628571428571433</c:v>
                </c:pt>
                <c:pt idx="19">
                  <c:v>44.814285714285724</c:v>
                </c:pt>
                <c:pt idx="20">
                  <c:v>48.471428571428568</c:v>
                </c:pt>
                <c:pt idx="21">
                  <c:v>49.571428571428569</c:v>
                </c:pt>
                <c:pt idx="22">
                  <c:v>47.057142857142864</c:v>
                </c:pt>
                <c:pt idx="23">
                  <c:v>48.274285714285718</c:v>
                </c:pt>
                <c:pt idx="24">
                  <c:v>48.257142857142853</c:v>
                </c:pt>
                <c:pt idx="25">
                  <c:v>50.614285714285714</c:v>
                </c:pt>
                <c:pt idx="26">
                  <c:v>51.48571428571428</c:v>
                </c:pt>
                <c:pt idx="27">
                  <c:v>48.89142857142857</c:v>
                </c:pt>
                <c:pt idx="28">
                  <c:v>51.057142857142864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4-4A66-A5AD-5EE31A563CAE}"/>
            </c:ext>
          </c:extLst>
        </c:ser>
        <c:ser>
          <c:idx val="2"/>
          <c:order val="2"/>
          <c:tx>
            <c:strRef>
              <c:f>'MazeComplete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Accuracy'!$AE$14:$AE$42</c:f>
              <c:numCache>
                <c:formatCode>General</c:formatCode>
                <c:ptCount val="29"/>
                <c:pt idx="0">
                  <c:v>34.114285714285714</c:v>
                </c:pt>
                <c:pt idx="1">
                  <c:v>32.214285714285715</c:v>
                </c:pt>
                <c:pt idx="2">
                  <c:v>31.142857142857146</c:v>
                </c:pt>
                <c:pt idx="3">
                  <c:v>33.785714285714285</c:v>
                </c:pt>
                <c:pt idx="4">
                  <c:v>33.671428571428571</c:v>
                </c:pt>
                <c:pt idx="5">
                  <c:v>31.485714285714284</c:v>
                </c:pt>
                <c:pt idx="6">
                  <c:v>30.8</c:v>
                </c:pt>
                <c:pt idx="7">
                  <c:v>30.642857142857142</c:v>
                </c:pt>
                <c:pt idx="8">
                  <c:v>30.38571428571429</c:v>
                </c:pt>
                <c:pt idx="9">
                  <c:v>30.185714285714287</c:v>
                </c:pt>
                <c:pt idx="10">
                  <c:v>36.814285714285724</c:v>
                </c:pt>
                <c:pt idx="11">
                  <c:v>37.142857142857146</c:v>
                </c:pt>
                <c:pt idx="12">
                  <c:v>37.585714285714282</c:v>
                </c:pt>
                <c:pt idx="13">
                  <c:v>37.814285714285724</c:v>
                </c:pt>
                <c:pt idx="14">
                  <c:v>38.328571428571422</c:v>
                </c:pt>
                <c:pt idx="15">
                  <c:v>40.5</c:v>
                </c:pt>
                <c:pt idx="16">
                  <c:v>42.585714285714289</c:v>
                </c:pt>
                <c:pt idx="17">
                  <c:v>41.442857142857143</c:v>
                </c:pt>
                <c:pt idx="18">
                  <c:v>39.628571428571426</c:v>
                </c:pt>
                <c:pt idx="19">
                  <c:v>37.871428571428574</c:v>
                </c:pt>
                <c:pt idx="20">
                  <c:v>67.757142857142853</c:v>
                </c:pt>
                <c:pt idx="21">
                  <c:v>68.485714285714295</c:v>
                </c:pt>
                <c:pt idx="22">
                  <c:v>67.771428571428572</c:v>
                </c:pt>
                <c:pt idx="23">
                  <c:v>66.157142857142858</c:v>
                </c:pt>
                <c:pt idx="24">
                  <c:v>66.857142857142861</c:v>
                </c:pt>
                <c:pt idx="25">
                  <c:v>75.86666666666666</c:v>
                </c:pt>
                <c:pt idx="26">
                  <c:v>76.283333333333331</c:v>
                </c:pt>
                <c:pt idx="27">
                  <c:v>74.666666666666671</c:v>
                </c:pt>
                <c:pt idx="28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4-4A66-A5AD-5EE31A563CAE}"/>
            </c:ext>
          </c:extLst>
        </c:ser>
        <c:ser>
          <c:idx val="3"/>
          <c:order val="3"/>
          <c:tx>
            <c:strRef>
              <c:f>'MazeComplete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Accuracy'!$AF$14:$AF$42</c:f>
              <c:numCache>
                <c:formatCode>General</c:formatCode>
                <c:ptCount val="29"/>
                <c:pt idx="0">
                  <c:v>0.22857142857142859</c:v>
                </c:pt>
                <c:pt idx="1">
                  <c:v>0.35714285714285715</c:v>
                </c:pt>
                <c:pt idx="2">
                  <c:v>0.45714285714285718</c:v>
                </c:pt>
                <c:pt idx="3">
                  <c:v>0.38571428571428573</c:v>
                </c:pt>
                <c:pt idx="4">
                  <c:v>0.3</c:v>
                </c:pt>
                <c:pt idx="5">
                  <c:v>46.8</c:v>
                </c:pt>
                <c:pt idx="6">
                  <c:v>47.071428571428569</c:v>
                </c:pt>
                <c:pt idx="7">
                  <c:v>48.228571428571435</c:v>
                </c:pt>
                <c:pt idx="8">
                  <c:v>45.757142857142853</c:v>
                </c:pt>
                <c:pt idx="9">
                  <c:v>45.771428571428565</c:v>
                </c:pt>
                <c:pt idx="10">
                  <c:v>47.928571428571431</c:v>
                </c:pt>
                <c:pt idx="11">
                  <c:v>49.01428571428572</c:v>
                </c:pt>
                <c:pt idx="12">
                  <c:v>49.828571428571436</c:v>
                </c:pt>
                <c:pt idx="13">
                  <c:v>47.614285714285714</c:v>
                </c:pt>
                <c:pt idx="14">
                  <c:v>48.228571428571421</c:v>
                </c:pt>
                <c:pt idx="15">
                  <c:v>65.928571428571431</c:v>
                </c:pt>
                <c:pt idx="16">
                  <c:v>67.414285714285711</c:v>
                </c:pt>
                <c:pt idx="17">
                  <c:v>65.542857142857159</c:v>
                </c:pt>
                <c:pt idx="18">
                  <c:v>63.657142857142851</c:v>
                </c:pt>
                <c:pt idx="19">
                  <c:v>65</c:v>
                </c:pt>
                <c:pt idx="20">
                  <c:v>74.916666666666671</c:v>
                </c:pt>
                <c:pt idx="21">
                  <c:v>77.266666666666666</c:v>
                </c:pt>
                <c:pt idx="22">
                  <c:v>74.883333333333326</c:v>
                </c:pt>
                <c:pt idx="23">
                  <c:v>74.883333333333326</c:v>
                </c:pt>
                <c:pt idx="24">
                  <c:v>75.333333333333329</c:v>
                </c:pt>
                <c:pt idx="25">
                  <c:v>77.680000000000007</c:v>
                </c:pt>
                <c:pt idx="26">
                  <c:v>79.28</c:v>
                </c:pt>
                <c:pt idx="27">
                  <c:v>77.02000000000001</c:v>
                </c:pt>
                <c:pt idx="28">
                  <c:v>75.999999999999986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B4-4A66-A5AD-5EE31A56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 (Complete)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Accuracy'!$AC$59:$AC$88</c:f>
              <c:numCache>
                <c:formatCode>General</c:formatCode>
                <c:ptCount val="30"/>
                <c:pt idx="0">
                  <c:v>13.720000000000002</c:v>
                </c:pt>
                <c:pt idx="1">
                  <c:v>13.940000000000001</c:v>
                </c:pt>
                <c:pt idx="2">
                  <c:v>14.939999999999998</c:v>
                </c:pt>
                <c:pt idx="3">
                  <c:v>12.419999999999998</c:v>
                </c:pt>
                <c:pt idx="4">
                  <c:v>10.82</c:v>
                </c:pt>
                <c:pt idx="5">
                  <c:v>29.78</c:v>
                </c:pt>
                <c:pt idx="6">
                  <c:v>30.820000000000004</c:v>
                </c:pt>
                <c:pt idx="7">
                  <c:v>29.32</c:v>
                </c:pt>
                <c:pt idx="8">
                  <c:v>30.580000000000002</c:v>
                </c:pt>
                <c:pt idx="9">
                  <c:v>30.339999999999996</c:v>
                </c:pt>
                <c:pt idx="10">
                  <c:v>31.04</c:v>
                </c:pt>
                <c:pt idx="11">
                  <c:v>30.400000000000006</c:v>
                </c:pt>
                <c:pt idx="12">
                  <c:v>31.2</c:v>
                </c:pt>
                <c:pt idx="13">
                  <c:v>31.320000000000004</c:v>
                </c:pt>
                <c:pt idx="14">
                  <c:v>31.779999999999994</c:v>
                </c:pt>
                <c:pt idx="15">
                  <c:v>47.500000000000007</c:v>
                </c:pt>
                <c:pt idx="16">
                  <c:v>48.739999999999995</c:v>
                </c:pt>
                <c:pt idx="17">
                  <c:v>47.800000000000004</c:v>
                </c:pt>
                <c:pt idx="18">
                  <c:v>46.38</c:v>
                </c:pt>
                <c:pt idx="19">
                  <c:v>46.260000000000005</c:v>
                </c:pt>
                <c:pt idx="20">
                  <c:v>58.96</c:v>
                </c:pt>
                <c:pt idx="21">
                  <c:v>60.44</c:v>
                </c:pt>
                <c:pt idx="22">
                  <c:v>57.96</c:v>
                </c:pt>
                <c:pt idx="23">
                  <c:v>56.4</c:v>
                </c:pt>
                <c:pt idx="24">
                  <c:v>56.94</c:v>
                </c:pt>
                <c:pt idx="25">
                  <c:v>61.8</c:v>
                </c:pt>
                <c:pt idx="26">
                  <c:v>63.440000000000012</c:v>
                </c:pt>
                <c:pt idx="27">
                  <c:v>61.220000000000006</c:v>
                </c:pt>
                <c:pt idx="28">
                  <c:v>60.660000000000004</c:v>
                </c:pt>
                <c:pt idx="29">
                  <c:v>59.96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B-4419-AE4C-0ACC37656477}"/>
            </c:ext>
          </c:extLst>
        </c:ser>
        <c:ser>
          <c:idx val="1"/>
          <c:order val="1"/>
          <c:tx>
            <c:strRef>
              <c:f>'MazeComplete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Accuracy'!$AD$59:$AD$88</c:f>
              <c:numCache>
                <c:formatCode>General</c:formatCode>
                <c:ptCount val="30"/>
                <c:pt idx="0">
                  <c:v>31.939999999999998</c:v>
                </c:pt>
                <c:pt idx="1">
                  <c:v>31.860000000000003</c:v>
                </c:pt>
                <c:pt idx="2">
                  <c:v>32.819999999999993</c:v>
                </c:pt>
                <c:pt idx="3">
                  <c:v>31.68</c:v>
                </c:pt>
                <c:pt idx="4">
                  <c:v>31.919999999999998</c:v>
                </c:pt>
                <c:pt idx="5">
                  <c:v>34.459999999999994</c:v>
                </c:pt>
                <c:pt idx="6">
                  <c:v>34.1</c:v>
                </c:pt>
                <c:pt idx="7">
                  <c:v>33.159999999999997</c:v>
                </c:pt>
                <c:pt idx="8">
                  <c:v>35.42</c:v>
                </c:pt>
                <c:pt idx="9">
                  <c:v>34.959999999999994</c:v>
                </c:pt>
                <c:pt idx="10">
                  <c:v>42.140000000000008</c:v>
                </c:pt>
                <c:pt idx="11">
                  <c:v>41.660000000000004</c:v>
                </c:pt>
                <c:pt idx="12">
                  <c:v>40.880000000000003</c:v>
                </c:pt>
                <c:pt idx="13">
                  <c:v>44.16</c:v>
                </c:pt>
                <c:pt idx="14">
                  <c:v>42.720000000000006</c:v>
                </c:pt>
                <c:pt idx="15">
                  <c:v>41.440000000000005</c:v>
                </c:pt>
                <c:pt idx="16">
                  <c:v>41.260000000000005</c:v>
                </c:pt>
                <c:pt idx="17">
                  <c:v>39.86</c:v>
                </c:pt>
                <c:pt idx="18">
                  <c:v>42.760000000000005</c:v>
                </c:pt>
                <c:pt idx="19">
                  <c:v>40.96</c:v>
                </c:pt>
                <c:pt idx="20">
                  <c:v>44.839999999999996</c:v>
                </c:pt>
                <c:pt idx="21">
                  <c:v>45.2</c:v>
                </c:pt>
                <c:pt idx="22">
                  <c:v>43.5</c:v>
                </c:pt>
                <c:pt idx="23">
                  <c:v>44.783999999999992</c:v>
                </c:pt>
                <c:pt idx="24">
                  <c:v>44.58</c:v>
                </c:pt>
                <c:pt idx="25">
                  <c:v>45.98</c:v>
                </c:pt>
                <c:pt idx="26">
                  <c:v>45.839999999999996</c:v>
                </c:pt>
                <c:pt idx="27">
                  <c:v>44.368000000000002</c:v>
                </c:pt>
                <c:pt idx="28">
                  <c:v>46.6</c:v>
                </c:pt>
                <c:pt idx="29">
                  <c:v>45.36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AB-4419-AE4C-0ACC37656477}"/>
            </c:ext>
          </c:extLst>
        </c:ser>
        <c:ser>
          <c:idx val="2"/>
          <c:order val="2"/>
          <c:tx>
            <c:strRef>
              <c:f>'MazeComplete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Accuracy'!$AE$59:$AE$88</c:f>
              <c:numCache>
                <c:formatCode>General</c:formatCode>
                <c:ptCount val="30"/>
                <c:pt idx="0">
                  <c:v>37.200000000000003</c:v>
                </c:pt>
                <c:pt idx="1">
                  <c:v>35.340000000000003</c:v>
                </c:pt>
                <c:pt idx="2">
                  <c:v>33.940000000000005</c:v>
                </c:pt>
                <c:pt idx="3">
                  <c:v>36.82</c:v>
                </c:pt>
                <c:pt idx="4">
                  <c:v>36.68</c:v>
                </c:pt>
                <c:pt idx="5">
                  <c:v>29.24</c:v>
                </c:pt>
                <c:pt idx="6">
                  <c:v>30.3</c:v>
                </c:pt>
                <c:pt idx="7">
                  <c:v>30.3</c:v>
                </c:pt>
                <c:pt idx="8">
                  <c:v>30.5</c:v>
                </c:pt>
                <c:pt idx="9">
                  <c:v>29.920000000000005</c:v>
                </c:pt>
                <c:pt idx="10">
                  <c:v>35.480000000000004</c:v>
                </c:pt>
                <c:pt idx="11">
                  <c:v>35.380000000000003</c:v>
                </c:pt>
                <c:pt idx="12">
                  <c:v>36.64</c:v>
                </c:pt>
                <c:pt idx="13">
                  <c:v>37.519999999999996</c:v>
                </c:pt>
                <c:pt idx="14">
                  <c:v>38.159999999999997</c:v>
                </c:pt>
                <c:pt idx="15">
                  <c:v>36.32</c:v>
                </c:pt>
                <c:pt idx="16">
                  <c:v>40.200000000000003</c:v>
                </c:pt>
                <c:pt idx="17">
                  <c:v>38.619999999999997</c:v>
                </c:pt>
                <c:pt idx="18">
                  <c:v>35.08</c:v>
                </c:pt>
                <c:pt idx="19">
                  <c:v>33.660000000000004</c:v>
                </c:pt>
                <c:pt idx="20">
                  <c:v>65.88</c:v>
                </c:pt>
                <c:pt idx="21">
                  <c:v>66.200000000000017</c:v>
                </c:pt>
                <c:pt idx="22">
                  <c:v>65.8</c:v>
                </c:pt>
                <c:pt idx="23">
                  <c:v>63.86</c:v>
                </c:pt>
                <c:pt idx="24">
                  <c:v>64.760000000000005</c:v>
                </c:pt>
                <c:pt idx="25">
                  <c:v>61.279999999999994</c:v>
                </c:pt>
                <c:pt idx="26">
                  <c:v>61.64</c:v>
                </c:pt>
                <c:pt idx="27">
                  <c:v>60.36</c:v>
                </c:pt>
                <c:pt idx="28">
                  <c:v>59.06</c:v>
                </c:pt>
                <c:pt idx="29">
                  <c:v>57.340000000000011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AB-4419-AE4C-0ACC37656477}"/>
            </c:ext>
          </c:extLst>
        </c:ser>
        <c:ser>
          <c:idx val="3"/>
          <c:order val="3"/>
          <c:tx>
            <c:strRef>
              <c:f>'MazeComplete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Accuracy'!$AF$59:$AF$88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44.64</c:v>
                </c:pt>
                <c:pt idx="6">
                  <c:v>44.92</c:v>
                </c:pt>
                <c:pt idx="7">
                  <c:v>46.239999999999995</c:v>
                </c:pt>
                <c:pt idx="8">
                  <c:v>43.38</c:v>
                </c:pt>
                <c:pt idx="9">
                  <c:v>43.660000000000004</c:v>
                </c:pt>
                <c:pt idx="10">
                  <c:v>46.84</c:v>
                </c:pt>
                <c:pt idx="11">
                  <c:v>47.76</c:v>
                </c:pt>
                <c:pt idx="12">
                  <c:v>48.4</c:v>
                </c:pt>
                <c:pt idx="13">
                  <c:v>45.940000000000005</c:v>
                </c:pt>
                <c:pt idx="14">
                  <c:v>46.519999999999996</c:v>
                </c:pt>
                <c:pt idx="15">
                  <c:v>61.8</c:v>
                </c:pt>
                <c:pt idx="16">
                  <c:v>63.56</c:v>
                </c:pt>
                <c:pt idx="17">
                  <c:v>61.9</c:v>
                </c:pt>
                <c:pt idx="18">
                  <c:v>59.580000000000005</c:v>
                </c:pt>
                <c:pt idx="19">
                  <c:v>61.160000000000004</c:v>
                </c:pt>
                <c:pt idx="20">
                  <c:v>63.019999999999996</c:v>
                </c:pt>
                <c:pt idx="21">
                  <c:v>64.38</c:v>
                </c:pt>
                <c:pt idx="22">
                  <c:v>62.679999999999993</c:v>
                </c:pt>
                <c:pt idx="23">
                  <c:v>61.64</c:v>
                </c:pt>
                <c:pt idx="24">
                  <c:v>62.48</c:v>
                </c:pt>
                <c:pt idx="25">
                  <c:v>62.1</c:v>
                </c:pt>
                <c:pt idx="26">
                  <c:v>63.339999999999996</c:v>
                </c:pt>
                <c:pt idx="27">
                  <c:v>61.6</c:v>
                </c:pt>
                <c:pt idx="28">
                  <c:v>60.779999999999994</c:v>
                </c:pt>
                <c:pt idx="29">
                  <c:v>61.620000000000005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AB-4419-AE4C-0ACC37656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5047419008817274"/>
          <c:h val="5.30191479887190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17.7</c:v>
                </c:pt>
                <c:pt idx="16">
                  <c:v>15.8</c:v>
                </c:pt>
                <c:pt idx="17">
                  <c:v>15.8</c:v>
                </c:pt>
                <c:pt idx="18">
                  <c:v>12.4</c:v>
                </c:pt>
                <c:pt idx="19">
                  <c:v>8.5</c:v>
                </c:pt>
                <c:pt idx="20">
                  <c:v>47.7</c:v>
                </c:pt>
                <c:pt idx="21">
                  <c:v>46.2</c:v>
                </c:pt>
                <c:pt idx="22">
                  <c:v>47.2</c:v>
                </c:pt>
                <c:pt idx="23">
                  <c:v>47.5</c:v>
                </c:pt>
                <c:pt idx="24">
                  <c:v>43.2</c:v>
                </c:pt>
                <c:pt idx="25">
                  <c:v>50.3</c:v>
                </c:pt>
                <c:pt idx="26">
                  <c:v>51.1</c:v>
                </c:pt>
                <c:pt idx="27">
                  <c:v>50.7</c:v>
                </c:pt>
                <c:pt idx="28">
                  <c:v>51.7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E-47F6-B086-62AC833ADFC8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17.600000000000001</c:v>
                </c:pt>
                <c:pt idx="11">
                  <c:v>18.8</c:v>
                </c:pt>
                <c:pt idx="12">
                  <c:v>15</c:v>
                </c:pt>
                <c:pt idx="13">
                  <c:v>14.8</c:v>
                </c:pt>
                <c:pt idx="14">
                  <c:v>13.1</c:v>
                </c:pt>
                <c:pt idx="15">
                  <c:v>55.7</c:v>
                </c:pt>
                <c:pt idx="16">
                  <c:v>53.9</c:v>
                </c:pt>
                <c:pt idx="17">
                  <c:v>54</c:v>
                </c:pt>
                <c:pt idx="18">
                  <c:v>52</c:v>
                </c:pt>
                <c:pt idx="19">
                  <c:v>53.4</c:v>
                </c:pt>
                <c:pt idx="20">
                  <c:v>57.7</c:v>
                </c:pt>
                <c:pt idx="21">
                  <c:v>58.3</c:v>
                </c:pt>
                <c:pt idx="22">
                  <c:v>58.8</c:v>
                </c:pt>
                <c:pt idx="23">
                  <c:v>55.1</c:v>
                </c:pt>
                <c:pt idx="24">
                  <c:v>56.7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E-47F6-B086-62AC833ADFC8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49.3</c:v>
                </c:pt>
                <c:pt idx="4">
                  <c:v>52.1</c:v>
                </c:pt>
                <c:pt idx="5">
                  <c:v>49.8</c:v>
                </c:pt>
                <c:pt idx="6">
                  <c:v>49.5</c:v>
                </c:pt>
                <c:pt idx="7">
                  <c:v>49.1</c:v>
                </c:pt>
                <c:pt idx="8">
                  <c:v>50.9</c:v>
                </c:pt>
                <c:pt idx="9">
                  <c:v>48.4</c:v>
                </c:pt>
                <c:pt idx="10">
                  <c:v>50.5</c:v>
                </c:pt>
                <c:pt idx="11">
                  <c:v>50.2</c:v>
                </c:pt>
                <c:pt idx="12">
                  <c:v>51.5</c:v>
                </c:pt>
                <c:pt idx="13">
                  <c:v>49.6</c:v>
                </c:pt>
                <c:pt idx="14">
                  <c:v>51.9</c:v>
                </c:pt>
                <c:pt idx="15">
                  <c:v>49.3</c:v>
                </c:pt>
                <c:pt idx="16">
                  <c:v>52.1</c:v>
                </c:pt>
                <c:pt idx="17">
                  <c:v>51.3</c:v>
                </c:pt>
                <c:pt idx="18">
                  <c:v>51.4</c:v>
                </c:pt>
                <c:pt idx="19">
                  <c:v>51.8</c:v>
                </c:pt>
                <c:pt idx="20">
                  <c:v>58.4</c:v>
                </c:pt>
                <c:pt idx="21">
                  <c:v>56.1</c:v>
                </c:pt>
                <c:pt idx="22">
                  <c:v>57.8</c:v>
                </c:pt>
                <c:pt idx="23">
                  <c:v>56.7</c:v>
                </c:pt>
                <c:pt idx="24">
                  <c:v>56.5</c:v>
                </c:pt>
                <c:pt idx="25">
                  <c:v>58.5</c:v>
                </c:pt>
                <c:pt idx="26">
                  <c:v>57.3</c:v>
                </c:pt>
                <c:pt idx="27">
                  <c:v>58.9</c:v>
                </c:pt>
                <c:pt idx="28">
                  <c:v>55.8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E-47F6-B086-62AC833ADFC8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48.7</c:v>
                </c:pt>
                <c:pt idx="6">
                  <c:v>49.3</c:v>
                </c:pt>
                <c:pt idx="7">
                  <c:v>48.2</c:v>
                </c:pt>
                <c:pt idx="8">
                  <c:v>48.3</c:v>
                </c:pt>
                <c:pt idx="9">
                  <c:v>48.7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51.8</c:v>
                </c:pt>
                <c:pt idx="16">
                  <c:v>52.3</c:v>
                </c:pt>
                <c:pt idx="17">
                  <c:v>52.9</c:v>
                </c:pt>
                <c:pt idx="18">
                  <c:v>51</c:v>
                </c:pt>
                <c:pt idx="19">
                  <c:v>50.3</c:v>
                </c:pt>
                <c:pt idx="20">
                  <c:v>49.2</c:v>
                </c:pt>
                <c:pt idx="21">
                  <c:v>49.5</c:v>
                </c:pt>
                <c:pt idx="22">
                  <c:v>49</c:v>
                </c:pt>
                <c:pt idx="23">
                  <c:v>49.6</c:v>
                </c:pt>
                <c:pt idx="24">
                  <c:v>50</c:v>
                </c:pt>
                <c:pt idx="25">
                  <c:v>54.8</c:v>
                </c:pt>
                <c:pt idx="26">
                  <c:v>50.9</c:v>
                </c:pt>
                <c:pt idx="27">
                  <c:v>55.8</c:v>
                </c:pt>
                <c:pt idx="28">
                  <c:v>52.3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CE-47F6-B086-62AC833A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51.9</c:v>
                </c:pt>
                <c:pt idx="1">
                  <c:v>53.4</c:v>
                </c:pt>
                <c:pt idx="2">
                  <c:v>55.9</c:v>
                </c:pt>
                <c:pt idx="3">
                  <c:v>56.2</c:v>
                </c:pt>
                <c:pt idx="4">
                  <c:v>55.6</c:v>
                </c:pt>
                <c:pt idx="5">
                  <c:v>62.8</c:v>
                </c:pt>
                <c:pt idx="6">
                  <c:v>63.7</c:v>
                </c:pt>
                <c:pt idx="7">
                  <c:v>60.8</c:v>
                </c:pt>
                <c:pt idx="8">
                  <c:v>62.6</c:v>
                </c:pt>
                <c:pt idx="9">
                  <c:v>60.1</c:v>
                </c:pt>
                <c:pt idx="10">
                  <c:v>51.7</c:v>
                </c:pt>
                <c:pt idx="11">
                  <c:v>51.1</c:v>
                </c:pt>
                <c:pt idx="12">
                  <c:v>50.59</c:v>
                </c:pt>
                <c:pt idx="13">
                  <c:v>52.4</c:v>
                </c:pt>
                <c:pt idx="14">
                  <c:v>49.8</c:v>
                </c:pt>
                <c:pt idx="15">
                  <c:v>57.4</c:v>
                </c:pt>
                <c:pt idx="16">
                  <c:v>58.7</c:v>
                </c:pt>
                <c:pt idx="17">
                  <c:v>60.1</c:v>
                </c:pt>
                <c:pt idx="18">
                  <c:v>59.6</c:v>
                </c:pt>
                <c:pt idx="19">
                  <c:v>59.5</c:v>
                </c:pt>
                <c:pt idx="20">
                  <c:v>68.8</c:v>
                </c:pt>
                <c:pt idx="21">
                  <c:v>64.900000000000006</c:v>
                </c:pt>
                <c:pt idx="22">
                  <c:v>64.900000000000006</c:v>
                </c:pt>
                <c:pt idx="23">
                  <c:v>65.599999999999994</c:v>
                </c:pt>
                <c:pt idx="24">
                  <c:v>61.4</c:v>
                </c:pt>
                <c:pt idx="25">
                  <c:v>69.900000000000006</c:v>
                </c:pt>
                <c:pt idx="26">
                  <c:v>67.2</c:v>
                </c:pt>
                <c:pt idx="27">
                  <c:v>66.099999999999994</c:v>
                </c:pt>
                <c:pt idx="28">
                  <c:v>64.8</c:v>
                </c:pt>
                <c:pt idx="2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A-4D44-9644-AA8DF6AEA321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54.3</c:v>
                </c:pt>
                <c:pt idx="1">
                  <c:v>54.7</c:v>
                </c:pt>
                <c:pt idx="2">
                  <c:v>55.5</c:v>
                </c:pt>
                <c:pt idx="3">
                  <c:v>54</c:v>
                </c:pt>
                <c:pt idx="4">
                  <c:v>55.6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A-4D44-9644-AA8DF6AEA321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49.3</c:v>
                </c:pt>
                <c:pt idx="1">
                  <c:v>49.6</c:v>
                </c:pt>
                <c:pt idx="2">
                  <c:v>47.6</c:v>
                </c:pt>
                <c:pt idx="3">
                  <c:v>49.8</c:v>
                </c:pt>
                <c:pt idx="4">
                  <c:v>47.5</c:v>
                </c:pt>
                <c:pt idx="5">
                  <c:v>43.7</c:v>
                </c:pt>
                <c:pt idx="6">
                  <c:v>45</c:v>
                </c:pt>
                <c:pt idx="7">
                  <c:v>45.7</c:v>
                </c:pt>
                <c:pt idx="8">
                  <c:v>40.9</c:v>
                </c:pt>
                <c:pt idx="9">
                  <c:v>37.200000000000003</c:v>
                </c:pt>
                <c:pt idx="10">
                  <c:v>42.8</c:v>
                </c:pt>
                <c:pt idx="11">
                  <c:v>38.200000000000003</c:v>
                </c:pt>
                <c:pt idx="12">
                  <c:v>36.200000000000003</c:v>
                </c:pt>
                <c:pt idx="13">
                  <c:v>32.700000000000003</c:v>
                </c:pt>
                <c:pt idx="14">
                  <c:v>30.8</c:v>
                </c:pt>
                <c:pt idx="15">
                  <c:v>57.5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53.5</c:v>
                </c:pt>
                <c:pt idx="20">
                  <c:v>64</c:v>
                </c:pt>
                <c:pt idx="21">
                  <c:v>62.9</c:v>
                </c:pt>
                <c:pt idx="22">
                  <c:v>63.8</c:v>
                </c:pt>
                <c:pt idx="23">
                  <c:v>61.4</c:v>
                </c:pt>
                <c:pt idx="24">
                  <c:v>60.6</c:v>
                </c:pt>
                <c:pt idx="25">
                  <c:v>61.2</c:v>
                </c:pt>
                <c:pt idx="26">
                  <c:v>60</c:v>
                </c:pt>
                <c:pt idx="27">
                  <c:v>62.1</c:v>
                </c:pt>
                <c:pt idx="28">
                  <c:v>58.3</c:v>
                </c:pt>
                <c:pt idx="29">
                  <c:v>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A-4D44-9644-AA8DF6AEA321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59.6</c:v>
                </c:pt>
                <c:pt idx="6">
                  <c:v>58</c:v>
                </c:pt>
                <c:pt idx="7">
                  <c:v>57.5</c:v>
                </c:pt>
                <c:pt idx="8">
                  <c:v>55.7</c:v>
                </c:pt>
                <c:pt idx="9">
                  <c:v>52.7</c:v>
                </c:pt>
                <c:pt idx="10">
                  <c:v>50.8</c:v>
                </c:pt>
                <c:pt idx="11">
                  <c:v>50.7</c:v>
                </c:pt>
                <c:pt idx="12">
                  <c:v>51.8</c:v>
                </c:pt>
                <c:pt idx="13">
                  <c:v>50.1</c:v>
                </c:pt>
                <c:pt idx="14">
                  <c:v>52.2</c:v>
                </c:pt>
                <c:pt idx="15">
                  <c:v>56.7</c:v>
                </c:pt>
                <c:pt idx="16">
                  <c:v>57.3</c:v>
                </c:pt>
                <c:pt idx="17">
                  <c:v>56.3</c:v>
                </c:pt>
                <c:pt idx="18">
                  <c:v>54.3</c:v>
                </c:pt>
                <c:pt idx="19">
                  <c:v>54.6</c:v>
                </c:pt>
                <c:pt idx="20">
                  <c:v>56.7</c:v>
                </c:pt>
                <c:pt idx="21">
                  <c:v>52.9</c:v>
                </c:pt>
                <c:pt idx="22">
                  <c:v>51.7</c:v>
                </c:pt>
                <c:pt idx="23">
                  <c:v>54.5</c:v>
                </c:pt>
                <c:pt idx="24">
                  <c:v>53.2</c:v>
                </c:pt>
                <c:pt idx="25">
                  <c:v>54.3</c:v>
                </c:pt>
                <c:pt idx="26">
                  <c:v>53.7</c:v>
                </c:pt>
                <c:pt idx="27">
                  <c:v>53.5</c:v>
                </c:pt>
                <c:pt idx="28">
                  <c:v>52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A-4D44-9644-AA8DF6AE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17.399999999999999</c:v>
                </c:pt>
                <c:pt idx="1">
                  <c:v>19.7</c:v>
                </c:pt>
                <c:pt idx="2">
                  <c:v>19.399999999999999</c:v>
                </c:pt>
                <c:pt idx="3">
                  <c:v>21.4</c:v>
                </c:pt>
                <c:pt idx="4">
                  <c:v>21.5</c:v>
                </c:pt>
                <c:pt idx="5">
                  <c:v>0.2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25.6</c:v>
                </c:pt>
                <c:pt idx="11">
                  <c:v>25.8</c:v>
                </c:pt>
                <c:pt idx="12">
                  <c:v>24</c:v>
                </c:pt>
                <c:pt idx="13">
                  <c:v>24.7</c:v>
                </c:pt>
                <c:pt idx="14">
                  <c:v>24.1</c:v>
                </c:pt>
                <c:pt idx="15">
                  <c:v>6</c:v>
                </c:pt>
                <c:pt idx="16">
                  <c:v>24</c:v>
                </c:pt>
                <c:pt idx="17">
                  <c:v>26</c:v>
                </c:pt>
                <c:pt idx="18">
                  <c:v>25.8</c:v>
                </c:pt>
                <c:pt idx="19">
                  <c:v>24.6</c:v>
                </c:pt>
                <c:pt idx="20">
                  <c:v>33</c:v>
                </c:pt>
                <c:pt idx="21">
                  <c:v>19.7</c:v>
                </c:pt>
                <c:pt idx="22">
                  <c:v>20</c:v>
                </c:pt>
                <c:pt idx="23">
                  <c:v>19.899999999999999</c:v>
                </c:pt>
                <c:pt idx="24">
                  <c:v>17.399999999999999</c:v>
                </c:pt>
                <c:pt idx="25">
                  <c:v>39.299999999999997</c:v>
                </c:pt>
                <c:pt idx="26">
                  <c:v>54</c:v>
                </c:pt>
                <c:pt idx="27">
                  <c:v>54.2</c:v>
                </c:pt>
                <c:pt idx="28">
                  <c:v>52.9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8-4544-8C38-E596EBF84706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55.5</c:v>
                </c:pt>
                <c:pt idx="1">
                  <c:v>57.3</c:v>
                </c:pt>
                <c:pt idx="2">
                  <c:v>55.9</c:v>
                </c:pt>
                <c:pt idx="3">
                  <c:v>55.8</c:v>
                </c:pt>
                <c:pt idx="4">
                  <c:v>54.2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4544-8C38-E596EBF84706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44.8</c:v>
                </c:pt>
                <c:pt idx="1">
                  <c:v>43.2</c:v>
                </c:pt>
                <c:pt idx="2">
                  <c:v>42.1</c:v>
                </c:pt>
                <c:pt idx="3">
                  <c:v>45.4</c:v>
                </c:pt>
                <c:pt idx="4">
                  <c:v>43</c:v>
                </c:pt>
                <c:pt idx="5">
                  <c:v>38.799999999999997</c:v>
                </c:pt>
                <c:pt idx="6">
                  <c:v>40</c:v>
                </c:pt>
                <c:pt idx="7">
                  <c:v>37</c:v>
                </c:pt>
                <c:pt idx="8">
                  <c:v>38.4</c:v>
                </c:pt>
                <c:pt idx="9">
                  <c:v>37.4</c:v>
                </c:pt>
                <c:pt idx="10">
                  <c:v>32.700000000000003</c:v>
                </c:pt>
                <c:pt idx="11">
                  <c:v>35.200000000000003</c:v>
                </c:pt>
                <c:pt idx="12">
                  <c:v>37.299999999999997</c:v>
                </c:pt>
                <c:pt idx="13">
                  <c:v>34.6</c:v>
                </c:pt>
                <c:pt idx="14">
                  <c:v>33.799999999999997</c:v>
                </c:pt>
                <c:pt idx="15">
                  <c:v>57.1</c:v>
                </c:pt>
                <c:pt idx="16">
                  <c:v>56.4</c:v>
                </c:pt>
                <c:pt idx="17">
                  <c:v>57</c:v>
                </c:pt>
                <c:pt idx="18">
                  <c:v>55.9</c:v>
                </c:pt>
                <c:pt idx="19">
                  <c:v>54.2</c:v>
                </c:pt>
                <c:pt idx="20">
                  <c:v>65.599999999999994</c:v>
                </c:pt>
                <c:pt idx="21">
                  <c:v>65</c:v>
                </c:pt>
                <c:pt idx="22">
                  <c:v>66.400000000000006</c:v>
                </c:pt>
                <c:pt idx="23">
                  <c:v>64.3</c:v>
                </c:pt>
                <c:pt idx="24">
                  <c:v>63.8</c:v>
                </c:pt>
                <c:pt idx="25">
                  <c:v>61.1</c:v>
                </c:pt>
                <c:pt idx="26">
                  <c:v>60.4</c:v>
                </c:pt>
                <c:pt idx="27">
                  <c:v>62.6</c:v>
                </c:pt>
                <c:pt idx="28">
                  <c:v>59.1</c:v>
                </c:pt>
                <c:pt idx="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8-4544-8C38-E596EBF84706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59.7</c:v>
                </c:pt>
                <c:pt idx="6">
                  <c:v>58.8</c:v>
                </c:pt>
                <c:pt idx="7">
                  <c:v>57.4</c:v>
                </c:pt>
                <c:pt idx="8">
                  <c:v>56.3</c:v>
                </c:pt>
                <c:pt idx="9">
                  <c:v>54.7</c:v>
                </c:pt>
                <c:pt idx="10">
                  <c:v>51.1</c:v>
                </c:pt>
                <c:pt idx="11">
                  <c:v>51.2</c:v>
                </c:pt>
                <c:pt idx="12">
                  <c:v>52.2</c:v>
                </c:pt>
                <c:pt idx="13">
                  <c:v>49.9</c:v>
                </c:pt>
                <c:pt idx="14">
                  <c:v>52.5</c:v>
                </c:pt>
                <c:pt idx="15">
                  <c:v>55.7</c:v>
                </c:pt>
                <c:pt idx="16">
                  <c:v>55.4</c:v>
                </c:pt>
                <c:pt idx="17">
                  <c:v>55.4</c:v>
                </c:pt>
                <c:pt idx="18">
                  <c:v>53.8</c:v>
                </c:pt>
                <c:pt idx="19">
                  <c:v>55</c:v>
                </c:pt>
                <c:pt idx="20">
                  <c:v>58</c:v>
                </c:pt>
                <c:pt idx="21">
                  <c:v>53.2</c:v>
                </c:pt>
                <c:pt idx="22">
                  <c:v>53.4</c:v>
                </c:pt>
                <c:pt idx="23">
                  <c:v>54.5</c:v>
                </c:pt>
                <c:pt idx="24">
                  <c:v>54.9</c:v>
                </c:pt>
                <c:pt idx="25">
                  <c:v>53.2</c:v>
                </c:pt>
                <c:pt idx="26">
                  <c:v>52.9</c:v>
                </c:pt>
                <c:pt idx="27">
                  <c:v>53.8</c:v>
                </c:pt>
                <c:pt idx="28">
                  <c:v>52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8-4544-8C38-E596EBF84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0.5</c:v>
                </c:pt>
                <c:pt idx="10">
                  <c:v>8.9</c:v>
                </c:pt>
                <c:pt idx="11">
                  <c:v>8.9</c:v>
                </c:pt>
                <c:pt idx="12">
                  <c:v>7.5</c:v>
                </c:pt>
                <c:pt idx="13">
                  <c:v>8.6</c:v>
                </c:pt>
                <c:pt idx="14">
                  <c:v>6.1</c:v>
                </c:pt>
                <c:pt idx="15">
                  <c:v>48.4</c:v>
                </c:pt>
                <c:pt idx="16">
                  <c:v>48.2</c:v>
                </c:pt>
                <c:pt idx="17">
                  <c:v>48.4</c:v>
                </c:pt>
                <c:pt idx="18">
                  <c:v>48.1</c:v>
                </c:pt>
                <c:pt idx="19">
                  <c:v>42.7</c:v>
                </c:pt>
                <c:pt idx="20">
                  <c:v>44.9</c:v>
                </c:pt>
                <c:pt idx="21">
                  <c:v>46.1</c:v>
                </c:pt>
                <c:pt idx="22">
                  <c:v>45</c:v>
                </c:pt>
                <c:pt idx="23">
                  <c:v>46.3</c:v>
                </c:pt>
                <c:pt idx="24">
                  <c:v>44.7</c:v>
                </c:pt>
                <c:pt idx="25">
                  <c:v>26.4</c:v>
                </c:pt>
                <c:pt idx="26">
                  <c:v>25.5</c:v>
                </c:pt>
                <c:pt idx="27">
                  <c:v>26.5</c:v>
                </c:pt>
                <c:pt idx="28">
                  <c:v>26.4</c:v>
                </c:pt>
                <c:pt idx="29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0-4EEC-9F7C-B56A1918EB3A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1.3</c:v>
                </c:pt>
                <c:pt idx="7">
                  <c:v>0.5</c:v>
                </c:pt>
                <c:pt idx="8">
                  <c:v>0.7</c:v>
                </c:pt>
                <c:pt idx="9">
                  <c:v>0.4</c:v>
                </c:pt>
                <c:pt idx="10">
                  <c:v>12.5</c:v>
                </c:pt>
                <c:pt idx="11">
                  <c:v>11.2</c:v>
                </c:pt>
                <c:pt idx="12">
                  <c:v>12.2</c:v>
                </c:pt>
                <c:pt idx="13">
                  <c:v>11</c:v>
                </c:pt>
                <c:pt idx="14">
                  <c:v>11.5</c:v>
                </c:pt>
                <c:pt idx="15">
                  <c:v>53.8</c:v>
                </c:pt>
                <c:pt idx="16">
                  <c:v>53.4</c:v>
                </c:pt>
                <c:pt idx="17">
                  <c:v>52</c:v>
                </c:pt>
                <c:pt idx="18">
                  <c:v>51.5</c:v>
                </c:pt>
                <c:pt idx="19">
                  <c:v>50.3</c:v>
                </c:pt>
                <c:pt idx="20">
                  <c:v>57.3</c:v>
                </c:pt>
                <c:pt idx="21">
                  <c:v>59.8</c:v>
                </c:pt>
                <c:pt idx="22">
                  <c:v>57.1</c:v>
                </c:pt>
                <c:pt idx="23">
                  <c:v>55.1</c:v>
                </c:pt>
                <c:pt idx="24">
                  <c:v>56.1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0-4EEC-9F7C-B56A1918EB3A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27.7</c:v>
                </c:pt>
                <c:pt idx="6">
                  <c:v>25.9</c:v>
                </c:pt>
                <c:pt idx="7">
                  <c:v>24.5</c:v>
                </c:pt>
                <c:pt idx="8">
                  <c:v>25.2</c:v>
                </c:pt>
                <c:pt idx="9">
                  <c:v>25</c:v>
                </c:pt>
                <c:pt idx="10">
                  <c:v>28.9</c:v>
                </c:pt>
                <c:pt idx="11">
                  <c:v>26.3</c:v>
                </c:pt>
                <c:pt idx="12">
                  <c:v>27</c:v>
                </c:pt>
                <c:pt idx="13">
                  <c:v>24.4</c:v>
                </c:pt>
                <c:pt idx="14">
                  <c:v>26.5</c:v>
                </c:pt>
                <c:pt idx="15">
                  <c:v>50.4</c:v>
                </c:pt>
                <c:pt idx="16">
                  <c:v>51.7</c:v>
                </c:pt>
                <c:pt idx="17">
                  <c:v>51.9</c:v>
                </c:pt>
                <c:pt idx="18">
                  <c:v>51.6</c:v>
                </c:pt>
                <c:pt idx="19">
                  <c:v>52</c:v>
                </c:pt>
                <c:pt idx="20">
                  <c:v>63.1</c:v>
                </c:pt>
                <c:pt idx="21">
                  <c:v>60.5</c:v>
                </c:pt>
                <c:pt idx="22">
                  <c:v>64.099999999999994</c:v>
                </c:pt>
                <c:pt idx="23">
                  <c:v>62.4</c:v>
                </c:pt>
                <c:pt idx="24">
                  <c:v>61.9</c:v>
                </c:pt>
                <c:pt idx="25">
                  <c:v>59.6</c:v>
                </c:pt>
                <c:pt idx="26">
                  <c:v>59</c:v>
                </c:pt>
                <c:pt idx="27">
                  <c:v>60.2</c:v>
                </c:pt>
                <c:pt idx="28">
                  <c:v>56.2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0-4EEC-9F7C-B56A1918EB3A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49.5</c:v>
                </c:pt>
                <c:pt idx="6">
                  <c:v>49.7</c:v>
                </c:pt>
                <c:pt idx="7">
                  <c:v>48.5</c:v>
                </c:pt>
                <c:pt idx="8">
                  <c:v>50.6</c:v>
                </c:pt>
                <c:pt idx="9">
                  <c:v>47.8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51.6</c:v>
                </c:pt>
                <c:pt idx="16">
                  <c:v>53.4</c:v>
                </c:pt>
                <c:pt idx="17">
                  <c:v>51.8</c:v>
                </c:pt>
                <c:pt idx="18">
                  <c:v>51.9</c:v>
                </c:pt>
                <c:pt idx="19">
                  <c:v>52.2</c:v>
                </c:pt>
                <c:pt idx="20">
                  <c:v>48.9</c:v>
                </c:pt>
                <c:pt idx="21">
                  <c:v>50</c:v>
                </c:pt>
                <c:pt idx="22">
                  <c:v>48.8</c:v>
                </c:pt>
                <c:pt idx="23">
                  <c:v>51.8</c:v>
                </c:pt>
                <c:pt idx="24">
                  <c:v>47.7</c:v>
                </c:pt>
                <c:pt idx="25">
                  <c:v>54.4</c:v>
                </c:pt>
                <c:pt idx="26">
                  <c:v>52.1</c:v>
                </c:pt>
                <c:pt idx="27">
                  <c:v>53.8</c:v>
                </c:pt>
                <c:pt idx="28">
                  <c:v>52.4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0-4EEC-9F7C-B56A1918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35.799999999999997</c:v>
                </c:pt>
                <c:pt idx="6">
                  <c:v>35.4</c:v>
                </c:pt>
                <c:pt idx="7">
                  <c:v>33.5</c:v>
                </c:pt>
                <c:pt idx="8">
                  <c:v>36.200000000000003</c:v>
                </c:pt>
                <c:pt idx="9">
                  <c:v>35.1</c:v>
                </c:pt>
                <c:pt idx="10">
                  <c:v>45</c:v>
                </c:pt>
                <c:pt idx="11">
                  <c:v>45.5</c:v>
                </c:pt>
                <c:pt idx="12">
                  <c:v>42.5</c:v>
                </c:pt>
                <c:pt idx="13">
                  <c:v>45.4</c:v>
                </c:pt>
                <c:pt idx="14">
                  <c:v>43.5</c:v>
                </c:pt>
                <c:pt idx="15">
                  <c:v>50.3</c:v>
                </c:pt>
                <c:pt idx="16">
                  <c:v>53.1</c:v>
                </c:pt>
                <c:pt idx="17">
                  <c:v>52</c:v>
                </c:pt>
                <c:pt idx="18">
                  <c:v>53.5</c:v>
                </c:pt>
                <c:pt idx="19">
                  <c:v>52.6</c:v>
                </c:pt>
                <c:pt idx="20">
                  <c:v>54</c:v>
                </c:pt>
                <c:pt idx="21">
                  <c:v>51.8</c:v>
                </c:pt>
                <c:pt idx="22">
                  <c:v>52.1</c:v>
                </c:pt>
                <c:pt idx="23">
                  <c:v>54.3</c:v>
                </c:pt>
                <c:pt idx="24">
                  <c:v>51.8</c:v>
                </c:pt>
                <c:pt idx="25">
                  <c:v>52.1</c:v>
                </c:pt>
                <c:pt idx="26">
                  <c:v>53.5</c:v>
                </c:pt>
                <c:pt idx="27">
                  <c:v>57.1</c:v>
                </c:pt>
                <c:pt idx="28">
                  <c:v>52.9</c:v>
                </c:pt>
                <c:pt idx="29">
                  <c:v>53.3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E-4E36-9886-BFFE7E72C06B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17.5</c:v>
                </c:pt>
                <c:pt idx="1">
                  <c:v>20.2</c:v>
                </c:pt>
                <c:pt idx="2">
                  <c:v>21.9</c:v>
                </c:pt>
                <c:pt idx="3">
                  <c:v>21.9</c:v>
                </c:pt>
                <c:pt idx="4">
                  <c:v>26.1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E-4E36-9886-BFFE7E72C06B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48.8</c:v>
                </c:pt>
                <c:pt idx="1">
                  <c:v>48</c:v>
                </c:pt>
                <c:pt idx="2">
                  <c:v>47.2</c:v>
                </c:pt>
                <c:pt idx="3">
                  <c:v>48</c:v>
                </c:pt>
                <c:pt idx="4">
                  <c:v>45.4</c:v>
                </c:pt>
                <c:pt idx="5">
                  <c:v>36</c:v>
                </c:pt>
                <c:pt idx="6">
                  <c:v>31.5</c:v>
                </c:pt>
                <c:pt idx="7">
                  <c:v>33.299999999999997</c:v>
                </c:pt>
                <c:pt idx="8">
                  <c:v>32.6</c:v>
                </c:pt>
                <c:pt idx="9">
                  <c:v>30</c:v>
                </c:pt>
                <c:pt idx="10">
                  <c:v>31.3</c:v>
                </c:pt>
                <c:pt idx="11">
                  <c:v>29</c:v>
                </c:pt>
                <c:pt idx="12">
                  <c:v>29.6</c:v>
                </c:pt>
                <c:pt idx="13">
                  <c:v>29.1</c:v>
                </c:pt>
                <c:pt idx="14">
                  <c:v>26.7</c:v>
                </c:pt>
                <c:pt idx="15">
                  <c:v>57.4</c:v>
                </c:pt>
                <c:pt idx="16">
                  <c:v>55.4</c:v>
                </c:pt>
                <c:pt idx="17">
                  <c:v>56.2</c:v>
                </c:pt>
                <c:pt idx="18">
                  <c:v>54.8</c:v>
                </c:pt>
                <c:pt idx="19">
                  <c:v>53.5</c:v>
                </c:pt>
                <c:pt idx="20">
                  <c:v>64.3</c:v>
                </c:pt>
                <c:pt idx="21">
                  <c:v>63.5</c:v>
                </c:pt>
                <c:pt idx="22">
                  <c:v>64.5</c:v>
                </c:pt>
                <c:pt idx="23">
                  <c:v>60.9</c:v>
                </c:pt>
                <c:pt idx="24">
                  <c:v>60.5</c:v>
                </c:pt>
                <c:pt idx="25">
                  <c:v>61.4</c:v>
                </c:pt>
                <c:pt idx="26">
                  <c:v>60.2</c:v>
                </c:pt>
                <c:pt idx="27">
                  <c:v>62</c:v>
                </c:pt>
                <c:pt idx="28">
                  <c:v>58.7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E-4E36-9886-BFFE7E72C06B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57</c:v>
                </c:pt>
                <c:pt idx="7">
                  <c:v>57.8</c:v>
                </c:pt>
                <c:pt idx="8">
                  <c:v>55.9</c:v>
                </c:pt>
                <c:pt idx="9">
                  <c:v>51.6</c:v>
                </c:pt>
                <c:pt idx="10">
                  <c:v>51</c:v>
                </c:pt>
                <c:pt idx="11">
                  <c:v>51.2</c:v>
                </c:pt>
                <c:pt idx="12">
                  <c:v>51.4</c:v>
                </c:pt>
                <c:pt idx="13">
                  <c:v>50.1</c:v>
                </c:pt>
                <c:pt idx="14">
                  <c:v>52.2</c:v>
                </c:pt>
                <c:pt idx="15">
                  <c:v>56</c:v>
                </c:pt>
                <c:pt idx="16">
                  <c:v>57.5</c:v>
                </c:pt>
                <c:pt idx="17">
                  <c:v>56.4</c:v>
                </c:pt>
                <c:pt idx="18">
                  <c:v>53.5</c:v>
                </c:pt>
                <c:pt idx="19">
                  <c:v>54.3</c:v>
                </c:pt>
                <c:pt idx="20">
                  <c:v>56.6</c:v>
                </c:pt>
                <c:pt idx="21">
                  <c:v>52.6</c:v>
                </c:pt>
                <c:pt idx="22">
                  <c:v>52.5</c:v>
                </c:pt>
                <c:pt idx="23">
                  <c:v>54</c:v>
                </c:pt>
                <c:pt idx="24">
                  <c:v>53.5</c:v>
                </c:pt>
                <c:pt idx="25">
                  <c:v>53.4</c:v>
                </c:pt>
                <c:pt idx="26">
                  <c:v>52.7</c:v>
                </c:pt>
                <c:pt idx="27">
                  <c:v>54.4</c:v>
                </c:pt>
                <c:pt idx="28">
                  <c:v>52.1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E-4E36-9886-BFFE7E72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15.8</c:v>
                </c:pt>
                <c:pt idx="1">
                  <c:v>14.8</c:v>
                </c:pt>
                <c:pt idx="2">
                  <c:v>10.9</c:v>
                </c:pt>
                <c:pt idx="3">
                  <c:v>13.3</c:v>
                </c:pt>
                <c:pt idx="4">
                  <c:v>10.199999999999999</c:v>
                </c:pt>
                <c:pt idx="5">
                  <c:v>12.6</c:v>
                </c:pt>
                <c:pt idx="6">
                  <c:v>10.32</c:v>
                </c:pt>
                <c:pt idx="7">
                  <c:v>7.8</c:v>
                </c:pt>
                <c:pt idx="8">
                  <c:v>8.3000000000000007</c:v>
                </c:pt>
                <c:pt idx="9">
                  <c:v>8.16</c:v>
                </c:pt>
                <c:pt idx="10">
                  <c:v>10.9</c:v>
                </c:pt>
                <c:pt idx="11">
                  <c:v>33</c:v>
                </c:pt>
                <c:pt idx="12">
                  <c:v>31.4</c:v>
                </c:pt>
                <c:pt idx="13">
                  <c:v>30</c:v>
                </c:pt>
                <c:pt idx="14">
                  <c:v>28.8</c:v>
                </c:pt>
                <c:pt idx="15">
                  <c:v>17.3</c:v>
                </c:pt>
                <c:pt idx="16">
                  <c:v>41.2</c:v>
                </c:pt>
                <c:pt idx="17">
                  <c:v>41</c:v>
                </c:pt>
                <c:pt idx="18">
                  <c:v>39.4</c:v>
                </c:pt>
                <c:pt idx="19">
                  <c:v>40.200000000000003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F-42E9-AB75-A6027DE53F12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56.3</c:v>
                </c:pt>
                <c:pt idx="1">
                  <c:v>54.9</c:v>
                </c:pt>
                <c:pt idx="2">
                  <c:v>56.7</c:v>
                </c:pt>
                <c:pt idx="3">
                  <c:v>55.7</c:v>
                </c:pt>
                <c:pt idx="4">
                  <c:v>53.4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</c:v>
                </c:pt>
                <c:pt idx="11">
                  <c:v>56.8</c:v>
                </c:pt>
                <c:pt idx="12">
                  <c:v>54.4</c:v>
                </c:pt>
                <c:pt idx="13">
                  <c:v>55.6</c:v>
                </c:pt>
                <c:pt idx="14">
                  <c:v>53.4</c:v>
                </c:pt>
                <c:pt idx="15">
                  <c:v>50.3</c:v>
                </c:pt>
                <c:pt idx="16">
                  <c:v>50.8</c:v>
                </c:pt>
                <c:pt idx="17">
                  <c:v>49.9</c:v>
                </c:pt>
                <c:pt idx="18">
                  <c:v>51.4</c:v>
                </c:pt>
                <c:pt idx="19">
                  <c:v>50.6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F-42E9-AB75-A6027DE53F12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48</c:v>
                </c:pt>
                <c:pt idx="1">
                  <c:v>48</c:v>
                </c:pt>
                <c:pt idx="2">
                  <c:v>47.7</c:v>
                </c:pt>
                <c:pt idx="3">
                  <c:v>47</c:v>
                </c:pt>
                <c:pt idx="4">
                  <c:v>45.5</c:v>
                </c:pt>
                <c:pt idx="5">
                  <c:v>50.5</c:v>
                </c:pt>
                <c:pt idx="6">
                  <c:v>49.7</c:v>
                </c:pt>
                <c:pt idx="7">
                  <c:v>48.8</c:v>
                </c:pt>
                <c:pt idx="8">
                  <c:v>50.6</c:v>
                </c:pt>
                <c:pt idx="9">
                  <c:v>48.5</c:v>
                </c:pt>
                <c:pt idx="10">
                  <c:v>51.9</c:v>
                </c:pt>
                <c:pt idx="11">
                  <c:v>51.2</c:v>
                </c:pt>
                <c:pt idx="12">
                  <c:v>52.4</c:v>
                </c:pt>
                <c:pt idx="13">
                  <c:v>52.1</c:v>
                </c:pt>
                <c:pt idx="14">
                  <c:v>50.1</c:v>
                </c:pt>
                <c:pt idx="15">
                  <c:v>49.5</c:v>
                </c:pt>
                <c:pt idx="16">
                  <c:v>49.6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F-42E9-AB75-A6027DE53F12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47.9</c:v>
                </c:pt>
                <c:pt idx="10">
                  <c:v>50.1</c:v>
                </c:pt>
                <c:pt idx="11">
                  <c:v>50.1</c:v>
                </c:pt>
                <c:pt idx="12">
                  <c:v>50.6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F-42E9-AB75-A6027DE5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15.1</c:v>
                </c:pt>
                <c:pt idx="1">
                  <c:v>13.33</c:v>
                </c:pt>
                <c:pt idx="2">
                  <c:v>14.2</c:v>
                </c:pt>
                <c:pt idx="3">
                  <c:v>10.9</c:v>
                </c:pt>
                <c:pt idx="4">
                  <c:v>4</c:v>
                </c:pt>
                <c:pt idx="5">
                  <c:v>7.3</c:v>
                </c:pt>
                <c:pt idx="6">
                  <c:v>4</c:v>
                </c:pt>
                <c:pt idx="7">
                  <c:v>7.8</c:v>
                </c:pt>
                <c:pt idx="8">
                  <c:v>6.9</c:v>
                </c:pt>
                <c:pt idx="9">
                  <c:v>5.6</c:v>
                </c:pt>
                <c:pt idx="10">
                  <c:v>4.4000000000000004</c:v>
                </c:pt>
                <c:pt idx="11">
                  <c:v>4.0999999999999996</c:v>
                </c:pt>
                <c:pt idx="12">
                  <c:v>3.9</c:v>
                </c:pt>
                <c:pt idx="13">
                  <c:v>3.8</c:v>
                </c:pt>
                <c:pt idx="14">
                  <c:v>2.6</c:v>
                </c:pt>
                <c:pt idx="15">
                  <c:v>2</c:v>
                </c:pt>
                <c:pt idx="16">
                  <c:v>1.5</c:v>
                </c:pt>
                <c:pt idx="17">
                  <c:v>1.3</c:v>
                </c:pt>
                <c:pt idx="18">
                  <c:v>0.7</c:v>
                </c:pt>
                <c:pt idx="19">
                  <c:v>1.2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3-40D4-8AA4-A559FB6D4C1A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13.4</c:v>
                </c:pt>
                <c:pt idx="1">
                  <c:v>14</c:v>
                </c:pt>
                <c:pt idx="2">
                  <c:v>13.1</c:v>
                </c:pt>
                <c:pt idx="3">
                  <c:v>14.2</c:v>
                </c:pt>
                <c:pt idx="4">
                  <c:v>12.8</c:v>
                </c:pt>
                <c:pt idx="5">
                  <c:v>7.4</c:v>
                </c:pt>
                <c:pt idx="6">
                  <c:v>8.6999999999999993</c:v>
                </c:pt>
                <c:pt idx="7">
                  <c:v>7.4</c:v>
                </c:pt>
                <c:pt idx="8">
                  <c:v>9.6</c:v>
                </c:pt>
                <c:pt idx="9">
                  <c:v>9.4</c:v>
                </c:pt>
                <c:pt idx="10">
                  <c:v>24.3</c:v>
                </c:pt>
                <c:pt idx="11">
                  <c:v>23.9</c:v>
                </c:pt>
                <c:pt idx="12">
                  <c:v>24.1</c:v>
                </c:pt>
                <c:pt idx="13">
                  <c:v>23.9</c:v>
                </c:pt>
                <c:pt idx="14">
                  <c:v>24.1</c:v>
                </c:pt>
                <c:pt idx="15">
                  <c:v>46.2</c:v>
                </c:pt>
                <c:pt idx="16">
                  <c:v>47.1</c:v>
                </c:pt>
                <c:pt idx="17">
                  <c:v>46.74</c:v>
                </c:pt>
                <c:pt idx="18">
                  <c:v>47.3</c:v>
                </c:pt>
                <c:pt idx="19">
                  <c:v>45.1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3-40D4-8AA4-A559FB6D4C1A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20.100000000000001</c:v>
                </c:pt>
                <c:pt idx="1">
                  <c:v>21</c:v>
                </c:pt>
                <c:pt idx="2">
                  <c:v>20.5</c:v>
                </c:pt>
                <c:pt idx="3">
                  <c:v>20.5</c:v>
                </c:pt>
                <c:pt idx="4">
                  <c:v>20.9</c:v>
                </c:pt>
                <c:pt idx="5">
                  <c:v>36.799999999999997</c:v>
                </c:pt>
                <c:pt idx="6">
                  <c:v>35.299999999999997</c:v>
                </c:pt>
                <c:pt idx="7">
                  <c:v>37</c:v>
                </c:pt>
                <c:pt idx="8">
                  <c:v>37.9</c:v>
                </c:pt>
                <c:pt idx="9">
                  <c:v>37.200000000000003</c:v>
                </c:pt>
                <c:pt idx="10">
                  <c:v>38.200000000000003</c:v>
                </c:pt>
                <c:pt idx="11">
                  <c:v>38.4</c:v>
                </c:pt>
                <c:pt idx="12">
                  <c:v>38.9</c:v>
                </c:pt>
                <c:pt idx="13">
                  <c:v>38.5</c:v>
                </c:pt>
                <c:pt idx="14">
                  <c:v>37.299999999999997</c:v>
                </c:pt>
                <c:pt idx="15">
                  <c:v>39.700000000000003</c:v>
                </c:pt>
                <c:pt idx="16">
                  <c:v>40</c:v>
                </c:pt>
                <c:pt idx="17">
                  <c:v>37.5</c:v>
                </c:pt>
                <c:pt idx="18">
                  <c:v>39</c:v>
                </c:pt>
                <c:pt idx="19">
                  <c:v>37.5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3-40D4-8AA4-A559FB6D4C1A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50.5</c:v>
                </c:pt>
                <c:pt idx="9">
                  <c:v>47.8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A3-40D4-8AA4-A559FB6D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 (Solve)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Accuracy'!$AC$14:$AC$43</c:f>
              <c:numCache>
                <c:formatCode>General</c:formatCode>
                <c:ptCount val="30"/>
                <c:pt idx="0">
                  <c:v>14.314285714285713</c:v>
                </c:pt>
                <c:pt idx="1">
                  <c:v>14.46142857142857</c:v>
                </c:pt>
                <c:pt idx="2">
                  <c:v>14.342857142857143</c:v>
                </c:pt>
                <c:pt idx="3">
                  <c:v>14.542857142857143</c:v>
                </c:pt>
                <c:pt idx="4">
                  <c:v>13.042857142857143</c:v>
                </c:pt>
                <c:pt idx="5">
                  <c:v>17.014285714285712</c:v>
                </c:pt>
                <c:pt idx="6">
                  <c:v>16.245714285714286</c:v>
                </c:pt>
                <c:pt idx="7">
                  <c:v>15.728571428571428</c:v>
                </c:pt>
                <c:pt idx="8">
                  <c:v>16.3</c:v>
                </c:pt>
                <c:pt idx="9">
                  <c:v>15.651428571428571</c:v>
                </c:pt>
                <c:pt idx="10">
                  <c:v>20.928571428571434</c:v>
                </c:pt>
                <c:pt idx="11">
                  <c:v>24.057142857142857</c:v>
                </c:pt>
                <c:pt idx="12">
                  <c:v>22.841428571428573</c:v>
                </c:pt>
                <c:pt idx="13">
                  <c:v>23.557142857142857</c:v>
                </c:pt>
                <c:pt idx="14">
                  <c:v>22.12857142857143</c:v>
                </c:pt>
                <c:pt idx="15">
                  <c:v>28.442857142857147</c:v>
                </c:pt>
                <c:pt idx="16">
                  <c:v>34.642857142857146</c:v>
                </c:pt>
                <c:pt idx="17">
                  <c:v>34.942857142857143</c:v>
                </c:pt>
                <c:pt idx="18">
                  <c:v>34.214285714285715</c:v>
                </c:pt>
                <c:pt idx="19">
                  <c:v>32.75714285714286</c:v>
                </c:pt>
                <c:pt idx="20">
                  <c:v>49.68</c:v>
                </c:pt>
                <c:pt idx="21">
                  <c:v>45.739999999999995</c:v>
                </c:pt>
                <c:pt idx="22">
                  <c:v>45.84</c:v>
                </c:pt>
                <c:pt idx="23">
                  <c:v>46.720000000000006</c:v>
                </c:pt>
                <c:pt idx="24">
                  <c:v>43.7</c:v>
                </c:pt>
                <c:pt idx="25">
                  <c:v>47.6</c:v>
                </c:pt>
                <c:pt idx="26">
                  <c:v>50.260000000000005</c:v>
                </c:pt>
                <c:pt idx="27">
                  <c:v>50.92</c:v>
                </c:pt>
                <c:pt idx="28">
                  <c:v>49.74</c:v>
                </c:pt>
                <c:pt idx="29">
                  <c:v>47.46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F-43C8-B233-45819F4DF2F1}"/>
            </c:ext>
          </c:extLst>
        </c:ser>
        <c:ser>
          <c:idx val="1"/>
          <c:order val="1"/>
          <c:tx>
            <c:strRef>
              <c:f>'MazeSolve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Accuracy'!$AD$14:$AD$43</c:f>
              <c:numCache>
                <c:formatCode>General</c:formatCode>
                <c:ptCount val="30"/>
                <c:pt idx="0">
                  <c:v>28.142857142857142</c:v>
                </c:pt>
                <c:pt idx="1">
                  <c:v>28.728571428571428</c:v>
                </c:pt>
                <c:pt idx="2">
                  <c:v>29.014285714285712</c:v>
                </c:pt>
                <c:pt idx="3">
                  <c:v>28.799999999999994</c:v>
                </c:pt>
                <c:pt idx="4">
                  <c:v>28.871428571428574</c:v>
                </c:pt>
                <c:pt idx="5">
                  <c:v>33.428571428571431</c:v>
                </c:pt>
                <c:pt idx="6">
                  <c:v>33.171428571428571</c:v>
                </c:pt>
                <c:pt idx="7">
                  <c:v>33.571428571428569</c:v>
                </c:pt>
                <c:pt idx="8">
                  <c:v>33.314285714285717</c:v>
                </c:pt>
                <c:pt idx="9">
                  <c:v>33.200000000000003</c:v>
                </c:pt>
                <c:pt idx="10">
                  <c:v>38.142857142857146</c:v>
                </c:pt>
                <c:pt idx="11">
                  <c:v>38.728571428571421</c:v>
                </c:pt>
                <c:pt idx="12">
                  <c:v>37.442857142857143</c:v>
                </c:pt>
                <c:pt idx="13">
                  <c:v>37.585714285714282</c:v>
                </c:pt>
                <c:pt idx="14">
                  <c:v>36.514285714285712</c:v>
                </c:pt>
                <c:pt idx="15">
                  <c:v>52.6</c:v>
                </c:pt>
                <c:pt idx="16">
                  <c:v>52.557142857142864</c:v>
                </c:pt>
                <c:pt idx="17">
                  <c:v>51.491428571428571</c:v>
                </c:pt>
                <c:pt idx="18">
                  <c:v>51.8</c:v>
                </c:pt>
                <c:pt idx="19">
                  <c:v>51.071428571428577</c:v>
                </c:pt>
                <c:pt idx="20">
                  <c:v>58.780000000000008</c:v>
                </c:pt>
                <c:pt idx="21">
                  <c:v>59.839999999999996</c:v>
                </c:pt>
                <c:pt idx="22">
                  <c:v>59.48</c:v>
                </c:pt>
                <c:pt idx="23">
                  <c:v>56.320000000000007</c:v>
                </c:pt>
                <c:pt idx="24">
                  <c:v>57.5</c:v>
                </c:pt>
                <c:pt idx="25">
                  <c:v>58.339999999999996</c:v>
                </c:pt>
                <c:pt idx="26">
                  <c:v>59.46</c:v>
                </c:pt>
                <c:pt idx="27">
                  <c:v>56.680000000000007</c:v>
                </c:pt>
                <c:pt idx="28">
                  <c:v>58.320000000000007</c:v>
                </c:pt>
                <c:pt idx="29">
                  <c:v>56.519999999999996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F-43C8-B233-45819F4DF2F1}"/>
            </c:ext>
          </c:extLst>
        </c:ser>
        <c:ser>
          <c:idx val="2"/>
          <c:order val="2"/>
          <c:tx>
            <c:strRef>
              <c:f>'MazeSolve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Accuracy'!$AE$14:$AE$43</c:f>
              <c:numCache>
                <c:formatCode>General</c:formatCode>
                <c:ptCount val="30"/>
                <c:pt idx="0">
                  <c:v>37.371428571428574</c:v>
                </c:pt>
                <c:pt idx="1">
                  <c:v>37.18571428571429</c:v>
                </c:pt>
                <c:pt idx="2">
                  <c:v>36.642857142857146</c:v>
                </c:pt>
                <c:pt idx="3">
                  <c:v>37.142857142857146</c:v>
                </c:pt>
                <c:pt idx="4">
                  <c:v>36.342857142857142</c:v>
                </c:pt>
                <c:pt idx="5">
                  <c:v>40.471428571428575</c:v>
                </c:pt>
                <c:pt idx="6">
                  <c:v>39.557142857142864</c:v>
                </c:pt>
                <c:pt idx="7">
                  <c:v>39.342857142857149</c:v>
                </c:pt>
                <c:pt idx="8">
                  <c:v>39.499999999999993</c:v>
                </c:pt>
                <c:pt idx="9">
                  <c:v>37.671428571428571</c:v>
                </c:pt>
                <c:pt idx="10">
                  <c:v>39.471428571428575</c:v>
                </c:pt>
                <c:pt idx="11">
                  <c:v>38.357142857142854</c:v>
                </c:pt>
                <c:pt idx="12">
                  <c:v>38.98571428571428</c:v>
                </c:pt>
                <c:pt idx="13">
                  <c:v>37.285714285714285</c:v>
                </c:pt>
                <c:pt idx="14">
                  <c:v>36.728571428571421</c:v>
                </c:pt>
                <c:pt idx="15">
                  <c:v>51.557142857142857</c:v>
                </c:pt>
                <c:pt idx="16">
                  <c:v>51.471428571428575</c:v>
                </c:pt>
                <c:pt idx="17">
                  <c:v>51.25714285714286</c:v>
                </c:pt>
                <c:pt idx="18">
                  <c:v>51.142857142857146</c:v>
                </c:pt>
                <c:pt idx="19">
                  <c:v>50.071428571428569</c:v>
                </c:pt>
                <c:pt idx="20">
                  <c:v>63.08</c:v>
                </c:pt>
                <c:pt idx="21">
                  <c:v>61.6</c:v>
                </c:pt>
                <c:pt idx="22">
                  <c:v>63.320000000000007</c:v>
                </c:pt>
                <c:pt idx="23">
                  <c:v>61.14</c:v>
                </c:pt>
                <c:pt idx="24">
                  <c:v>60.659999999999989</c:v>
                </c:pt>
                <c:pt idx="25">
                  <c:v>60.36</c:v>
                </c:pt>
                <c:pt idx="26">
                  <c:v>59.379999999999995</c:v>
                </c:pt>
                <c:pt idx="27">
                  <c:v>61.160000000000004</c:v>
                </c:pt>
                <c:pt idx="28">
                  <c:v>57.61999999999999</c:v>
                </c:pt>
                <c:pt idx="29">
                  <c:v>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F-43C8-B233-45819F4DF2F1}"/>
            </c:ext>
          </c:extLst>
        </c:ser>
        <c:ser>
          <c:idx val="3"/>
          <c:order val="3"/>
          <c:tx>
            <c:strRef>
              <c:f>'MazeSolve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Accuracy'!$AF$14:$AF$43</c:f>
              <c:numCache>
                <c:formatCode>General</c:formatCode>
                <c:ptCount val="30"/>
                <c:pt idx="0">
                  <c:v>7.2285714285714286</c:v>
                </c:pt>
                <c:pt idx="1">
                  <c:v>7.2428571428571429</c:v>
                </c:pt>
                <c:pt idx="2">
                  <c:v>7.3714285714285719</c:v>
                </c:pt>
                <c:pt idx="3">
                  <c:v>7.0714285714285712</c:v>
                </c:pt>
                <c:pt idx="4">
                  <c:v>7.4571428571428573</c:v>
                </c:pt>
                <c:pt idx="5">
                  <c:v>53.742857142857133</c:v>
                </c:pt>
                <c:pt idx="6">
                  <c:v>53.114285714285714</c:v>
                </c:pt>
                <c:pt idx="7">
                  <c:v>52.371428571428574</c:v>
                </c:pt>
                <c:pt idx="8">
                  <c:v>52.557142857142864</c:v>
                </c:pt>
                <c:pt idx="9">
                  <c:v>50.171428571428578</c:v>
                </c:pt>
                <c:pt idx="10">
                  <c:v>43.457142857142856</c:v>
                </c:pt>
                <c:pt idx="11">
                  <c:v>43.457142857142863</c:v>
                </c:pt>
                <c:pt idx="12">
                  <c:v>44.114285714285714</c:v>
                </c:pt>
                <c:pt idx="13">
                  <c:v>42.914285714285711</c:v>
                </c:pt>
                <c:pt idx="14">
                  <c:v>44.25714285714286</c:v>
                </c:pt>
                <c:pt idx="15">
                  <c:v>54.359999999999992</c:v>
                </c:pt>
                <c:pt idx="16">
                  <c:v>55.179999999999993</c:v>
                </c:pt>
                <c:pt idx="17">
                  <c:v>54.559999999999988</c:v>
                </c:pt>
                <c:pt idx="18">
                  <c:v>52.9</c:v>
                </c:pt>
                <c:pt idx="19">
                  <c:v>53.280000000000008</c:v>
                </c:pt>
                <c:pt idx="20">
                  <c:v>53.88000000000001</c:v>
                </c:pt>
                <c:pt idx="21">
                  <c:v>51.640000000000008</c:v>
                </c:pt>
                <c:pt idx="22">
                  <c:v>51.08</c:v>
                </c:pt>
                <c:pt idx="23">
                  <c:v>52.879999999999995</c:v>
                </c:pt>
                <c:pt idx="24">
                  <c:v>51.86</c:v>
                </c:pt>
                <c:pt idx="25">
                  <c:v>54.02</c:v>
                </c:pt>
                <c:pt idx="26">
                  <c:v>52.46</c:v>
                </c:pt>
                <c:pt idx="27">
                  <c:v>54.259999999999991</c:v>
                </c:pt>
                <c:pt idx="28">
                  <c:v>52.160000000000004</c:v>
                </c:pt>
                <c:pt idx="29">
                  <c:v>51.779999999999994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F-43C8-B233-45819F4DF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10.6</c:v>
                </c:pt>
                <c:pt idx="6">
                  <c:v>13.3</c:v>
                </c:pt>
                <c:pt idx="7">
                  <c:v>11.3</c:v>
                </c:pt>
                <c:pt idx="8">
                  <c:v>12</c:v>
                </c:pt>
                <c:pt idx="9">
                  <c:v>14.5</c:v>
                </c:pt>
                <c:pt idx="10">
                  <c:v>23.5</c:v>
                </c:pt>
                <c:pt idx="11">
                  <c:v>29.6</c:v>
                </c:pt>
                <c:pt idx="12">
                  <c:v>28.7</c:v>
                </c:pt>
                <c:pt idx="13">
                  <c:v>27.4</c:v>
                </c:pt>
                <c:pt idx="14">
                  <c:v>29.3</c:v>
                </c:pt>
                <c:pt idx="15">
                  <c:v>39.9</c:v>
                </c:pt>
                <c:pt idx="16">
                  <c:v>44.4</c:v>
                </c:pt>
                <c:pt idx="17">
                  <c:v>44.8</c:v>
                </c:pt>
                <c:pt idx="18">
                  <c:v>44.5</c:v>
                </c:pt>
                <c:pt idx="19">
                  <c:v>44</c:v>
                </c:pt>
                <c:pt idx="20">
                  <c:v>72.3</c:v>
                </c:pt>
                <c:pt idx="21">
                  <c:v>71.900000000000006</c:v>
                </c:pt>
                <c:pt idx="22">
                  <c:v>72.3</c:v>
                </c:pt>
                <c:pt idx="23">
                  <c:v>72.400000000000006</c:v>
                </c:pt>
                <c:pt idx="24">
                  <c:v>76.2</c:v>
                </c:pt>
                <c:pt idx="25">
                  <c:v>83.2</c:v>
                </c:pt>
                <c:pt idx="26">
                  <c:v>75.48</c:v>
                </c:pt>
                <c:pt idx="27">
                  <c:v>84.2</c:v>
                </c:pt>
                <c:pt idx="28">
                  <c:v>83.2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2-4289-9A36-12D5BA9F6CEC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32.799999999999997</c:v>
                </c:pt>
                <c:pt idx="1">
                  <c:v>33</c:v>
                </c:pt>
                <c:pt idx="2">
                  <c:v>34.700000000000003</c:v>
                </c:pt>
                <c:pt idx="3">
                  <c:v>37.299999999999997</c:v>
                </c:pt>
                <c:pt idx="4">
                  <c:v>39.299999999999997</c:v>
                </c:pt>
                <c:pt idx="5">
                  <c:v>65.400000000000006</c:v>
                </c:pt>
                <c:pt idx="6">
                  <c:v>67</c:v>
                </c:pt>
                <c:pt idx="7">
                  <c:v>64.099999999999994</c:v>
                </c:pt>
                <c:pt idx="8">
                  <c:v>62.1</c:v>
                </c:pt>
                <c:pt idx="9">
                  <c:v>56.5</c:v>
                </c:pt>
                <c:pt idx="10">
                  <c:v>73.5</c:v>
                </c:pt>
                <c:pt idx="11">
                  <c:v>72.8</c:v>
                </c:pt>
                <c:pt idx="12">
                  <c:v>73.900000000000006</c:v>
                </c:pt>
                <c:pt idx="13">
                  <c:v>67.7</c:v>
                </c:pt>
                <c:pt idx="14">
                  <c:v>68.2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2-4289-9A36-12D5BA9F6CEC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28.2</c:v>
                </c:pt>
                <c:pt idx="1">
                  <c:v>28.1</c:v>
                </c:pt>
                <c:pt idx="2">
                  <c:v>26.3</c:v>
                </c:pt>
                <c:pt idx="3">
                  <c:v>27.3</c:v>
                </c:pt>
                <c:pt idx="4">
                  <c:v>29.6</c:v>
                </c:pt>
                <c:pt idx="5">
                  <c:v>51.7</c:v>
                </c:pt>
                <c:pt idx="6">
                  <c:v>53</c:v>
                </c:pt>
                <c:pt idx="7">
                  <c:v>44.8</c:v>
                </c:pt>
                <c:pt idx="8">
                  <c:v>45.7</c:v>
                </c:pt>
                <c:pt idx="9">
                  <c:v>49.5</c:v>
                </c:pt>
                <c:pt idx="10">
                  <c:v>76.599999999999994</c:v>
                </c:pt>
                <c:pt idx="11">
                  <c:v>75.3</c:v>
                </c:pt>
                <c:pt idx="12">
                  <c:v>72.900000000000006</c:v>
                </c:pt>
                <c:pt idx="13">
                  <c:v>72.2</c:v>
                </c:pt>
                <c:pt idx="14">
                  <c:v>75.7</c:v>
                </c:pt>
                <c:pt idx="15">
                  <c:v>79.400000000000006</c:v>
                </c:pt>
                <c:pt idx="16">
                  <c:v>77.099999999999994</c:v>
                </c:pt>
                <c:pt idx="17">
                  <c:v>79.099999999999994</c:v>
                </c:pt>
                <c:pt idx="18">
                  <c:v>77.2</c:v>
                </c:pt>
                <c:pt idx="19">
                  <c:v>77.3</c:v>
                </c:pt>
                <c:pt idx="20">
                  <c:v>80.400000000000006</c:v>
                </c:pt>
                <c:pt idx="21">
                  <c:v>79.400000000000006</c:v>
                </c:pt>
                <c:pt idx="22">
                  <c:v>78.8</c:v>
                </c:pt>
                <c:pt idx="23">
                  <c:v>79.099999999999994</c:v>
                </c:pt>
                <c:pt idx="24">
                  <c:v>80.3</c:v>
                </c:pt>
                <c:pt idx="25">
                  <c:v>84.7</c:v>
                </c:pt>
                <c:pt idx="26">
                  <c:v>83</c:v>
                </c:pt>
                <c:pt idx="27">
                  <c:v>82.6</c:v>
                </c:pt>
                <c:pt idx="28">
                  <c:v>79.900000000000006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2-4289-9A36-12D5BA9F6CEC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72.7</c:v>
                </c:pt>
                <c:pt idx="1">
                  <c:v>72.2</c:v>
                </c:pt>
                <c:pt idx="2">
                  <c:v>70.900000000000006</c:v>
                </c:pt>
                <c:pt idx="3">
                  <c:v>66.3</c:v>
                </c:pt>
                <c:pt idx="4">
                  <c:v>67.599999999999994</c:v>
                </c:pt>
                <c:pt idx="5">
                  <c:v>54</c:v>
                </c:pt>
                <c:pt idx="6">
                  <c:v>54.8</c:v>
                </c:pt>
                <c:pt idx="7">
                  <c:v>56.7</c:v>
                </c:pt>
                <c:pt idx="8">
                  <c:v>55.6</c:v>
                </c:pt>
                <c:pt idx="9">
                  <c:v>54.1</c:v>
                </c:pt>
                <c:pt idx="10">
                  <c:v>76.5</c:v>
                </c:pt>
                <c:pt idx="11">
                  <c:v>78.3</c:v>
                </c:pt>
                <c:pt idx="12">
                  <c:v>80</c:v>
                </c:pt>
                <c:pt idx="13">
                  <c:v>75.400000000000006</c:v>
                </c:pt>
                <c:pt idx="14">
                  <c:v>71.2</c:v>
                </c:pt>
                <c:pt idx="15">
                  <c:v>84.1</c:v>
                </c:pt>
                <c:pt idx="16">
                  <c:v>79.5</c:v>
                </c:pt>
                <c:pt idx="17">
                  <c:v>81.099999999999994</c:v>
                </c:pt>
                <c:pt idx="18">
                  <c:v>79.900000000000006</c:v>
                </c:pt>
                <c:pt idx="19">
                  <c:v>78.099999999999994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A2-4289-9A36-12D5BA9F6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75.5</c:v>
                </c:pt>
                <c:pt idx="1">
                  <c:v>75.900000000000006</c:v>
                </c:pt>
                <c:pt idx="2">
                  <c:v>77.2</c:v>
                </c:pt>
                <c:pt idx="3">
                  <c:v>77.099999999999994</c:v>
                </c:pt>
                <c:pt idx="4">
                  <c:v>73.2</c:v>
                </c:pt>
                <c:pt idx="5">
                  <c:v>89.3</c:v>
                </c:pt>
                <c:pt idx="6">
                  <c:v>90.2</c:v>
                </c:pt>
                <c:pt idx="7">
                  <c:v>92.1</c:v>
                </c:pt>
                <c:pt idx="8">
                  <c:v>91.6</c:v>
                </c:pt>
                <c:pt idx="9">
                  <c:v>90.3</c:v>
                </c:pt>
                <c:pt idx="10">
                  <c:v>84.5</c:v>
                </c:pt>
                <c:pt idx="11">
                  <c:v>83.6</c:v>
                </c:pt>
                <c:pt idx="12">
                  <c:v>86</c:v>
                </c:pt>
                <c:pt idx="13">
                  <c:v>85.3</c:v>
                </c:pt>
                <c:pt idx="14">
                  <c:v>81.599999999999994</c:v>
                </c:pt>
                <c:pt idx="15">
                  <c:v>88.2</c:v>
                </c:pt>
                <c:pt idx="16">
                  <c:v>86.2</c:v>
                </c:pt>
                <c:pt idx="17">
                  <c:v>90.2</c:v>
                </c:pt>
                <c:pt idx="18">
                  <c:v>90.3</c:v>
                </c:pt>
                <c:pt idx="19">
                  <c:v>88.9</c:v>
                </c:pt>
                <c:pt idx="20">
                  <c:v>89.2</c:v>
                </c:pt>
                <c:pt idx="21">
                  <c:v>90.8</c:v>
                </c:pt>
                <c:pt idx="22">
                  <c:v>93.3</c:v>
                </c:pt>
                <c:pt idx="23">
                  <c:v>91.1</c:v>
                </c:pt>
                <c:pt idx="24">
                  <c:v>88</c:v>
                </c:pt>
                <c:pt idx="25">
                  <c:v>89.5</c:v>
                </c:pt>
                <c:pt idx="26">
                  <c:v>91.3</c:v>
                </c:pt>
                <c:pt idx="27">
                  <c:v>91.8</c:v>
                </c:pt>
                <c:pt idx="28">
                  <c:v>92.1</c:v>
                </c:pt>
                <c:pt idx="2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6FE-AAB1-6EC12B5A6392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6FE-AAB1-6EC12B5A6392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68.099999999999994</c:v>
                </c:pt>
                <c:pt idx="1">
                  <c:v>65.3</c:v>
                </c:pt>
                <c:pt idx="2">
                  <c:v>66.7</c:v>
                </c:pt>
                <c:pt idx="3">
                  <c:v>64.900000000000006</c:v>
                </c:pt>
                <c:pt idx="4">
                  <c:v>58.8</c:v>
                </c:pt>
                <c:pt idx="5">
                  <c:v>51.8</c:v>
                </c:pt>
                <c:pt idx="6">
                  <c:v>58.3</c:v>
                </c:pt>
                <c:pt idx="7">
                  <c:v>53.8</c:v>
                </c:pt>
                <c:pt idx="8">
                  <c:v>53.4</c:v>
                </c:pt>
                <c:pt idx="9">
                  <c:v>44.1</c:v>
                </c:pt>
                <c:pt idx="10">
                  <c:v>52.7</c:v>
                </c:pt>
                <c:pt idx="11">
                  <c:v>57.3</c:v>
                </c:pt>
                <c:pt idx="12">
                  <c:v>56.3</c:v>
                </c:pt>
                <c:pt idx="13">
                  <c:v>55.6</c:v>
                </c:pt>
                <c:pt idx="14">
                  <c:v>50.4</c:v>
                </c:pt>
                <c:pt idx="15">
                  <c:v>80.8</c:v>
                </c:pt>
                <c:pt idx="16">
                  <c:v>80.3</c:v>
                </c:pt>
                <c:pt idx="17">
                  <c:v>81</c:v>
                </c:pt>
                <c:pt idx="18">
                  <c:v>78.7</c:v>
                </c:pt>
                <c:pt idx="19">
                  <c:v>75.5</c:v>
                </c:pt>
                <c:pt idx="20">
                  <c:v>80</c:v>
                </c:pt>
                <c:pt idx="21">
                  <c:v>79.7</c:v>
                </c:pt>
                <c:pt idx="22">
                  <c:v>78.5</c:v>
                </c:pt>
                <c:pt idx="23">
                  <c:v>78.099999999999994</c:v>
                </c:pt>
                <c:pt idx="24">
                  <c:v>79.400000000000006</c:v>
                </c:pt>
                <c:pt idx="25">
                  <c:v>84.7</c:v>
                </c:pt>
                <c:pt idx="26">
                  <c:v>85.8</c:v>
                </c:pt>
                <c:pt idx="27">
                  <c:v>83.6</c:v>
                </c:pt>
                <c:pt idx="28">
                  <c:v>80.3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1-46FE-AAB1-6EC12B5A6392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32.5</c:v>
                </c:pt>
                <c:pt idx="1">
                  <c:v>33.6</c:v>
                </c:pt>
                <c:pt idx="2">
                  <c:v>33</c:v>
                </c:pt>
                <c:pt idx="3">
                  <c:v>34</c:v>
                </c:pt>
                <c:pt idx="4">
                  <c:v>32.5</c:v>
                </c:pt>
                <c:pt idx="5">
                  <c:v>69.400000000000006</c:v>
                </c:pt>
                <c:pt idx="6">
                  <c:v>70.5</c:v>
                </c:pt>
                <c:pt idx="7">
                  <c:v>71.099999999999994</c:v>
                </c:pt>
                <c:pt idx="8">
                  <c:v>70.3</c:v>
                </c:pt>
                <c:pt idx="9">
                  <c:v>67.099999999999994</c:v>
                </c:pt>
                <c:pt idx="10">
                  <c:v>83.8</c:v>
                </c:pt>
                <c:pt idx="11">
                  <c:v>82.6</c:v>
                </c:pt>
                <c:pt idx="12">
                  <c:v>81.5</c:v>
                </c:pt>
                <c:pt idx="13">
                  <c:v>82.5</c:v>
                </c:pt>
                <c:pt idx="14">
                  <c:v>81.7</c:v>
                </c:pt>
                <c:pt idx="15">
                  <c:v>82.3</c:v>
                </c:pt>
                <c:pt idx="16">
                  <c:v>79.599999999999994</c:v>
                </c:pt>
                <c:pt idx="17">
                  <c:v>82</c:v>
                </c:pt>
                <c:pt idx="18">
                  <c:v>79.900000000000006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1-46FE-AAB1-6EC12B5A6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71.599999999999994</c:v>
                </c:pt>
                <c:pt idx="1">
                  <c:v>74.3</c:v>
                </c:pt>
                <c:pt idx="2">
                  <c:v>75.900000000000006</c:v>
                </c:pt>
                <c:pt idx="3">
                  <c:v>75</c:v>
                </c:pt>
                <c:pt idx="4">
                  <c:v>72.5</c:v>
                </c:pt>
                <c:pt idx="5">
                  <c:v>81.900000000000006</c:v>
                </c:pt>
                <c:pt idx="6">
                  <c:v>82.5</c:v>
                </c:pt>
                <c:pt idx="7">
                  <c:v>84.3</c:v>
                </c:pt>
                <c:pt idx="8">
                  <c:v>82.5</c:v>
                </c:pt>
                <c:pt idx="9">
                  <c:v>79.5</c:v>
                </c:pt>
                <c:pt idx="10">
                  <c:v>78.2</c:v>
                </c:pt>
                <c:pt idx="11">
                  <c:v>78.599999999999994</c:v>
                </c:pt>
                <c:pt idx="12">
                  <c:v>80.599999999999994</c:v>
                </c:pt>
                <c:pt idx="13">
                  <c:v>80.099999999999994</c:v>
                </c:pt>
                <c:pt idx="14">
                  <c:v>75.7</c:v>
                </c:pt>
                <c:pt idx="15">
                  <c:v>85.2</c:v>
                </c:pt>
                <c:pt idx="16">
                  <c:v>85.4</c:v>
                </c:pt>
                <c:pt idx="17">
                  <c:v>84.6</c:v>
                </c:pt>
                <c:pt idx="18">
                  <c:v>86.4</c:v>
                </c:pt>
                <c:pt idx="19">
                  <c:v>85.1</c:v>
                </c:pt>
                <c:pt idx="20">
                  <c:v>83.6</c:v>
                </c:pt>
                <c:pt idx="21">
                  <c:v>87.3</c:v>
                </c:pt>
                <c:pt idx="22">
                  <c:v>84.14</c:v>
                </c:pt>
                <c:pt idx="23">
                  <c:v>79.05</c:v>
                </c:pt>
                <c:pt idx="24">
                  <c:v>83.5</c:v>
                </c:pt>
                <c:pt idx="25">
                  <c:v>86.5</c:v>
                </c:pt>
                <c:pt idx="26">
                  <c:v>84.2</c:v>
                </c:pt>
                <c:pt idx="27">
                  <c:v>85.2</c:v>
                </c:pt>
                <c:pt idx="28">
                  <c:v>86</c:v>
                </c:pt>
                <c:pt idx="29">
                  <c:v>82.4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D-4AA5-93EA-BDDBE9067485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D-4AA5-93EA-BDDBE9067485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78.900000000000006</c:v>
                </c:pt>
                <c:pt idx="1">
                  <c:v>44.4</c:v>
                </c:pt>
                <c:pt idx="2">
                  <c:v>40.4</c:v>
                </c:pt>
                <c:pt idx="3">
                  <c:v>38.799999999999997</c:v>
                </c:pt>
                <c:pt idx="4">
                  <c:v>32.700000000000003</c:v>
                </c:pt>
                <c:pt idx="5">
                  <c:v>47.2</c:v>
                </c:pt>
                <c:pt idx="6">
                  <c:v>47.1</c:v>
                </c:pt>
                <c:pt idx="7">
                  <c:v>47</c:v>
                </c:pt>
                <c:pt idx="8">
                  <c:v>45.5</c:v>
                </c:pt>
                <c:pt idx="9">
                  <c:v>42.9</c:v>
                </c:pt>
                <c:pt idx="10">
                  <c:v>49.4</c:v>
                </c:pt>
                <c:pt idx="11">
                  <c:v>50.9</c:v>
                </c:pt>
                <c:pt idx="12">
                  <c:v>50.6</c:v>
                </c:pt>
                <c:pt idx="13">
                  <c:v>50.3</c:v>
                </c:pt>
                <c:pt idx="14">
                  <c:v>45.4</c:v>
                </c:pt>
                <c:pt idx="15">
                  <c:v>73.8</c:v>
                </c:pt>
                <c:pt idx="16">
                  <c:v>75.900000000000006</c:v>
                </c:pt>
                <c:pt idx="17">
                  <c:v>77.400000000000006</c:v>
                </c:pt>
                <c:pt idx="18">
                  <c:v>72.7</c:v>
                </c:pt>
                <c:pt idx="19">
                  <c:v>72.2</c:v>
                </c:pt>
                <c:pt idx="20">
                  <c:v>77.8</c:v>
                </c:pt>
                <c:pt idx="21">
                  <c:v>78.5</c:v>
                </c:pt>
                <c:pt idx="22">
                  <c:v>78.8</c:v>
                </c:pt>
                <c:pt idx="23">
                  <c:v>76.7</c:v>
                </c:pt>
                <c:pt idx="24">
                  <c:v>78.900000000000006</c:v>
                </c:pt>
                <c:pt idx="25">
                  <c:v>84.4</c:v>
                </c:pt>
                <c:pt idx="26">
                  <c:v>85.2</c:v>
                </c:pt>
                <c:pt idx="27">
                  <c:v>83.2</c:v>
                </c:pt>
                <c:pt idx="28">
                  <c:v>81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D-4AA5-93EA-BDDBE9067485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29.1</c:v>
                </c:pt>
                <c:pt idx="1">
                  <c:v>34.200000000000003</c:v>
                </c:pt>
                <c:pt idx="2">
                  <c:v>33.4</c:v>
                </c:pt>
                <c:pt idx="3">
                  <c:v>32.299999999999997</c:v>
                </c:pt>
                <c:pt idx="4">
                  <c:v>34.200000000000003</c:v>
                </c:pt>
                <c:pt idx="5">
                  <c:v>58.2</c:v>
                </c:pt>
                <c:pt idx="6">
                  <c:v>61.2</c:v>
                </c:pt>
                <c:pt idx="7">
                  <c:v>61.9</c:v>
                </c:pt>
                <c:pt idx="8">
                  <c:v>60.4</c:v>
                </c:pt>
                <c:pt idx="9">
                  <c:v>57</c:v>
                </c:pt>
                <c:pt idx="10">
                  <c:v>82.3</c:v>
                </c:pt>
                <c:pt idx="11">
                  <c:v>80.900000000000006</c:v>
                </c:pt>
                <c:pt idx="12">
                  <c:v>80.599999999999994</c:v>
                </c:pt>
                <c:pt idx="13">
                  <c:v>79.5</c:v>
                </c:pt>
                <c:pt idx="14">
                  <c:v>80.900000000000006</c:v>
                </c:pt>
                <c:pt idx="15">
                  <c:v>83.7</c:v>
                </c:pt>
                <c:pt idx="16">
                  <c:v>81.5</c:v>
                </c:pt>
                <c:pt idx="17">
                  <c:v>82.9</c:v>
                </c:pt>
                <c:pt idx="18">
                  <c:v>81</c:v>
                </c:pt>
                <c:pt idx="19">
                  <c:v>80.400000000000006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D-4AA5-93EA-BDDBE906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50.6</c:v>
                </c:pt>
                <c:pt idx="6">
                  <c:v>52.5</c:v>
                </c:pt>
                <c:pt idx="7">
                  <c:v>53.1</c:v>
                </c:pt>
                <c:pt idx="8">
                  <c:v>53.9</c:v>
                </c:pt>
                <c:pt idx="9">
                  <c:v>53.6</c:v>
                </c:pt>
                <c:pt idx="10">
                  <c:v>56.6</c:v>
                </c:pt>
                <c:pt idx="11">
                  <c:v>57.1</c:v>
                </c:pt>
                <c:pt idx="12">
                  <c:v>59.3</c:v>
                </c:pt>
                <c:pt idx="13">
                  <c:v>57.5</c:v>
                </c:pt>
                <c:pt idx="14">
                  <c:v>57.2</c:v>
                </c:pt>
                <c:pt idx="15">
                  <c:v>36.1</c:v>
                </c:pt>
                <c:pt idx="16">
                  <c:v>38.1</c:v>
                </c:pt>
                <c:pt idx="17">
                  <c:v>38.9</c:v>
                </c:pt>
                <c:pt idx="18">
                  <c:v>37.299999999999997</c:v>
                </c:pt>
                <c:pt idx="19">
                  <c:v>37.700000000000003</c:v>
                </c:pt>
                <c:pt idx="20">
                  <c:v>20.6</c:v>
                </c:pt>
                <c:pt idx="21">
                  <c:v>20.100000000000001</c:v>
                </c:pt>
                <c:pt idx="22">
                  <c:v>19.8</c:v>
                </c:pt>
                <c:pt idx="23">
                  <c:v>19.2</c:v>
                </c:pt>
                <c:pt idx="24">
                  <c:v>20.2</c:v>
                </c:pt>
                <c:pt idx="25">
                  <c:v>10.8</c:v>
                </c:pt>
                <c:pt idx="26">
                  <c:v>10.8</c:v>
                </c:pt>
                <c:pt idx="27">
                  <c:v>10.6</c:v>
                </c:pt>
                <c:pt idx="28">
                  <c:v>9.6</c:v>
                </c:pt>
                <c:pt idx="29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4C9F-A6C8-3CED54B626BB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57.5</c:v>
                </c:pt>
                <c:pt idx="6">
                  <c:v>59.3</c:v>
                </c:pt>
                <c:pt idx="7">
                  <c:v>60.2</c:v>
                </c:pt>
                <c:pt idx="8">
                  <c:v>56.7</c:v>
                </c:pt>
                <c:pt idx="9">
                  <c:v>55.7</c:v>
                </c:pt>
                <c:pt idx="10">
                  <c:v>60.4</c:v>
                </c:pt>
                <c:pt idx="11">
                  <c:v>60.3</c:v>
                </c:pt>
                <c:pt idx="12">
                  <c:v>61.9</c:v>
                </c:pt>
                <c:pt idx="13">
                  <c:v>59.7</c:v>
                </c:pt>
                <c:pt idx="14">
                  <c:v>56.2</c:v>
                </c:pt>
                <c:pt idx="15">
                  <c:v>84</c:v>
                </c:pt>
                <c:pt idx="16">
                  <c:v>81.5</c:v>
                </c:pt>
                <c:pt idx="17">
                  <c:v>82.6</c:v>
                </c:pt>
                <c:pt idx="18">
                  <c:v>82.1</c:v>
                </c:pt>
                <c:pt idx="19">
                  <c:v>80.5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0-4C9F-A6C8-3CED54B626BB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43.7</c:v>
                </c:pt>
                <c:pt idx="6">
                  <c:v>48</c:v>
                </c:pt>
                <c:pt idx="7">
                  <c:v>44.7</c:v>
                </c:pt>
                <c:pt idx="8">
                  <c:v>42.1</c:v>
                </c:pt>
                <c:pt idx="9">
                  <c:v>45.3</c:v>
                </c:pt>
                <c:pt idx="10">
                  <c:v>68.8</c:v>
                </c:pt>
                <c:pt idx="11">
                  <c:v>69.400000000000006</c:v>
                </c:pt>
                <c:pt idx="12">
                  <c:v>65.8</c:v>
                </c:pt>
                <c:pt idx="13">
                  <c:v>64.5</c:v>
                </c:pt>
                <c:pt idx="14">
                  <c:v>65.2</c:v>
                </c:pt>
                <c:pt idx="15">
                  <c:v>68.400000000000006</c:v>
                </c:pt>
                <c:pt idx="16">
                  <c:v>66.2</c:v>
                </c:pt>
                <c:pt idx="17">
                  <c:v>66.099999999999994</c:v>
                </c:pt>
                <c:pt idx="18">
                  <c:v>66.900000000000006</c:v>
                </c:pt>
                <c:pt idx="19">
                  <c:v>66.900000000000006</c:v>
                </c:pt>
                <c:pt idx="20">
                  <c:v>78</c:v>
                </c:pt>
                <c:pt idx="21">
                  <c:v>76.3</c:v>
                </c:pt>
                <c:pt idx="22">
                  <c:v>76</c:v>
                </c:pt>
                <c:pt idx="23">
                  <c:v>75.900000000000006</c:v>
                </c:pt>
                <c:pt idx="24">
                  <c:v>77.400000000000006</c:v>
                </c:pt>
                <c:pt idx="25">
                  <c:v>83.8</c:v>
                </c:pt>
                <c:pt idx="26">
                  <c:v>79.900000000000006</c:v>
                </c:pt>
                <c:pt idx="27">
                  <c:v>79.900000000000006</c:v>
                </c:pt>
                <c:pt idx="28">
                  <c:v>76.7</c:v>
                </c:pt>
                <c:pt idx="29">
                  <c:v>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0-4C9F-A6C8-3CED54B626BB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</c:v>
                </c:pt>
                <c:pt idx="6">
                  <c:v>57.8</c:v>
                </c:pt>
                <c:pt idx="7">
                  <c:v>58.1</c:v>
                </c:pt>
                <c:pt idx="8">
                  <c:v>58.7</c:v>
                </c:pt>
                <c:pt idx="9">
                  <c:v>54.9</c:v>
                </c:pt>
                <c:pt idx="10">
                  <c:v>76.8</c:v>
                </c:pt>
                <c:pt idx="11">
                  <c:v>75.900000000000006</c:v>
                </c:pt>
                <c:pt idx="12">
                  <c:v>79.599999999999994</c:v>
                </c:pt>
                <c:pt idx="13">
                  <c:v>74.8</c:v>
                </c:pt>
                <c:pt idx="14">
                  <c:v>70</c:v>
                </c:pt>
                <c:pt idx="15">
                  <c:v>84.5</c:v>
                </c:pt>
                <c:pt idx="16">
                  <c:v>80.7</c:v>
                </c:pt>
                <c:pt idx="17">
                  <c:v>81.400000000000006</c:v>
                </c:pt>
                <c:pt idx="18">
                  <c:v>80.400000000000006</c:v>
                </c:pt>
                <c:pt idx="19">
                  <c:v>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0-4C9F-A6C8-3CED54B6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61.5</c:v>
                </c:pt>
                <c:pt idx="1">
                  <c:v>59.4</c:v>
                </c:pt>
                <c:pt idx="2">
                  <c:v>64.3</c:v>
                </c:pt>
                <c:pt idx="3">
                  <c:v>59.6</c:v>
                </c:pt>
                <c:pt idx="4">
                  <c:v>60.4</c:v>
                </c:pt>
                <c:pt idx="5">
                  <c:v>85.1</c:v>
                </c:pt>
                <c:pt idx="6">
                  <c:v>86.2</c:v>
                </c:pt>
                <c:pt idx="7">
                  <c:v>87.5</c:v>
                </c:pt>
                <c:pt idx="8">
                  <c:v>85.7</c:v>
                </c:pt>
                <c:pt idx="9">
                  <c:v>85.6</c:v>
                </c:pt>
                <c:pt idx="10">
                  <c:v>83.7</c:v>
                </c:pt>
                <c:pt idx="11">
                  <c:v>83.7</c:v>
                </c:pt>
                <c:pt idx="12">
                  <c:v>86.3</c:v>
                </c:pt>
                <c:pt idx="13">
                  <c:v>86</c:v>
                </c:pt>
                <c:pt idx="14">
                  <c:v>82</c:v>
                </c:pt>
                <c:pt idx="15">
                  <c:v>86.8</c:v>
                </c:pt>
                <c:pt idx="16">
                  <c:v>85.7</c:v>
                </c:pt>
                <c:pt idx="17">
                  <c:v>86.1</c:v>
                </c:pt>
                <c:pt idx="18">
                  <c:v>86.7</c:v>
                </c:pt>
                <c:pt idx="19">
                  <c:v>85.7</c:v>
                </c:pt>
                <c:pt idx="20">
                  <c:v>86.7</c:v>
                </c:pt>
                <c:pt idx="21">
                  <c:v>86.9</c:v>
                </c:pt>
                <c:pt idx="22">
                  <c:v>88.2</c:v>
                </c:pt>
                <c:pt idx="23">
                  <c:v>87.9</c:v>
                </c:pt>
                <c:pt idx="24">
                  <c:v>86.3</c:v>
                </c:pt>
                <c:pt idx="25">
                  <c:v>80</c:v>
                </c:pt>
                <c:pt idx="26">
                  <c:v>84.8</c:v>
                </c:pt>
                <c:pt idx="27">
                  <c:v>84.5</c:v>
                </c:pt>
                <c:pt idx="28">
                  <c:v>84.1</c:v>
                </c:pt>
                <c:pt idx="29">
                  <c:v>82.8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8F8-A149-22AD1F7033AE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56.9</c:v>
                </c:pt>
                <c:pt idx="1">
                  <c:v>54.8</c:v>
                </c:pt>
                <c:pt idx="2">
                  <c:v>54</c:v>
                </c:pt>
                <c:pt idx="3">
                  <c:v>52.7</c:v>
                </c:pt>
                <c:pt idx="4">
                  <c:v>48.5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A-48F8-A149-22AD1F7033AE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70.8</c:v>
                </c:pt>
                <c:pt idx="1">
                  <c:v>63.8</c:v>
                </c:pt>
                <c:pt idx="2">
                  <c:v>66.2</c:v>
                </c:pt>
                <c:pt idx="3">
                  <c:v>65.599999999999994</c:v>
                </c:pt>
                <c:pt idx="4">
                  <c:v>61.6</c:v>
                </c:pt>
                <c:pt idx="5">
                  <c:v>50.2</c:v>
                </c:pt>
                <c:pt idx="6">
                  <c:v>49.5</c:v>
                </c:pt>
                <c:pt idx="7">
                  <c:v>58.5</c:v>
                </c:pt>
                <c:pt idx="8">
                  <c:v>57.5</c:v>
                </c:pt>
                <c:pt idx="9">
                  <c:v>50.5</c:v>
                </c:pt>
                <c:pt idx="10">
                  <c:v>52.9</c:v>
                </c:pt>
                <c:pt idx="11">
                  <c:v>57.5</c:v>
                </c:pt>
                <c:pt idx="12">
                  <c:v>56.3</c:v>
                </c:pt>
                <c:pt idx="13">
                  <c:v>56.1</c:v>
                </c:pt>
                <c:pt idx="14">
                  <c:v>50.9</c:v>
                </c:pt>
                <c:pt idx="15">
                  <c:v>80.900000000000006</c:v>
                </c:pt>
                <c:pt idx="16">
                  <c:v>79.900000000000006</c:v>
                </c:pt>
                <c:pt idx="17">
                  <c:v>80.8</c:v>
                </c:pt>
                <c:pt idx="18">
                  <c:v>78.099999999999994</c:v>
                </c:pt>
                <c:pt idx="19">
                  <c:v>75.5</c:v>
                </c:pt>
                <c:pt idx="20">
                  <c:v>79.8</c:v>
                </c:pt>
                <c:pt idx="21">
                  <c:v>79.5</c:v>
                </c:pt>
                <c:pt idx="22">
                  <c:v>78.900000000000006</c:v>
                </c:pt>
                <c:pt idx="23">
                  <c:v>77.8</c:v>
                </c:pt>
                <c:pt idx="24">
                  <c:v>79.599999999999994</c:v>
                </c:pt>
                <c:pt idx="25">
                  <c:v>84.6</c:v>
                </c:pt>
                <c:pt idx="26">
                  <c:v>85.6</c:v>
                </c:pt>
                <c:pt idx="27">
                  <c:v>83.7</c:v>
                </c:pt>
                <c:pt idx="28">
                  <c:v>80.599999999999994</c:v>
                </c:pt>
                <c:pt idx="2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A-48F8-A149-22AD1F7033AE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69.099999999999994</c:v>
                </c:pt>
                <c:pt idx="6">
                  <c:v>71.8</c:v>
                </c:pt>
                <c:pt idx="7">
                  <c:v>70.3</c:v>
                </c:pt>
                <c:pt idx="8">
                  <c:v>70.400000000000006</c:v>
                </c:pt>
                <c:pt idx="9">
                  <c:v>66.900000000000006</c:v>
                </c:pt>
                <c:pt idx="10">
                  <c:v>84.1</c:v>
                </c:pt>
                <c:pt idx="11">
                  <c:v>82.3</c:v>
                </c:pt>
                <c:pt idx="12">
                  <c:v>81.8</c:v>
                </c:pt>
                <c:pt idx="13">
                  <c:v>83.5</c:v>
                </c:pt>
                <c:pt idx="14">
                  <c:v>81.599999999999994</c:v>
                </c:pt>
                <c:pt idx="15">
                  <c:v>82.6</c:v>
                </c:pt>
                <c:pt idx="16">
                  <c:v>79.900000000000006</c:v>
                </c:pt>
                <c:pt idx="17">
                  <c:v>82.7</c:v>
                </c:pt>
                <c:pt idx="18">
                  <c:v>79.400000000000006</c:v>
                </c:pt>
                <c:pt idx="19">
                  <c:v>74.3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A-48F8-A149-22AD1F70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20.2</c:v>
                </c:pt>
                <c:pt idx="1">
                  <c:v>21.7</c:v>
                </c:pt>
                <c:pt idx="2">
                  <c:v>22.5</c:v>
                </c:pt>
                <c:pt idx="3">
                  <c:v>23.3</c:v>
                </c:pt>
                <c:pt idx="4">
                  <c:v>22.4</c:v>
                </c:pt>
                <c:pt idx="5">
                  <c:v>34.200000000000003</c:v>
                </c:pt>
                <c:pt idx="6">
                  <c:v>37</c:v>
                </c:pt>
                <c:pt idx="7">
                  <c:v>39.6</c:v>
                </c:pt>
                <c:pt idx="8">
                  <c:v>40.799999999999997</c:v>
                </c:pt>
                <c:pt idx="9">
                  <c:v>39.6</c:v>
                </c:pt>
                <c:pt idx="10">
                  <c:v>22.9</c:v>
                </c:pt>
                <c:pt idx="11">
                  <c:v>31.1</c:v>
                </c:pt>
                <c:pt idx="12">
                  <c:v>31.3</c:v>
                </c:pt>
                <c:pt idx="13">
                  <c:v>33.9</c:v>
                </c:pt>
                <c:pt idx="14">
                  <c:v>37</c:v>
                </c:pt>
                <c:pt idx="15">
                  <c:v>23.3</c:v>
                </c:pt>
                <c:pt idx="16">
                  <c:v>32</c:v>
                </c:pt>
                <c:pt idx="17">
                  <c:v>33.1</c:v>
                </c:pt>
                <c:pt idx="18">
                  <c:v>32.799999999999997</c:v>
                </c:pt>
                <c:pt idx="19">
                  <c:v>31</c:v>
                </c:pt>
                <c:pt idx="20">
                  <c:v>9.3000000000000007</c:v>
                </c:pt>
                <c:pt idx="21">
                  <c:v>32.200000000000003</c:v>
                </c:pt>
                <c:pt idx="22">
                  <c:v>33.299999999999997</c:v>
                </c:pt>
                <c:pt idx="23">
                  <c:v>32</c:v>
                </c:pt>
                <c:pt idx="24">
                  <c:v>31.5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A-4CFB-B6FB-16E816BF85CD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40.9</c:v>
                </c:pt>
                <c:pt idx="1">
                  <c:v>45.4</c:v>
                </c:pt>
                <c:pt idx="2">
                  <c:v>43.6</c:v>
                </c:pt>
                <c:pt idx="3">
                  <c:v>44.4</c:v>
                </c:pt>
                <c:pt idx="4">
                  <c:v>45.3</c:v>
                </c:pt>
                <c:pt idx="5">
                  <c:v>72.099999999999994</c:v>
                </c:pt>
                <c:pt idx="6">
                  <c:v>61.51</c:v>
                </c:pt>
                <c:pt idx="7">
                  <c:v>68.8</c:v>
                </c:pt>
                <c:pt idx="8">
                  <c:v>69.2</c:v>
                </c:pt>
                <c:pt idx="9">
                  <c:v>65.400000000000006</c:v>
                </c:pt>
                <c:pt idx="10">
                  <c:v>71.5</c:v>
                </c:pt>
                <c:pt idx="11">
                  <c:v>68</c:v>
                </c:pt>
                <c:pt idx="12">
                  <c:v>68.5</c:v>
                </c:pt>
                <c:pt idx="13">
                  <c:v>68.400000000000006</c:v>
                </c:pt>
                <c:pt idx="14">
                  <c:v>64.900000000000006</c:v>
                </c:pt>
                <c:pt idx="15">
                  <c:v>71.7</c:v>
                </c:pt>
                <c:pt idx="16">
                  <c:v>68.2</c:v>
                </c:pt>
                <c:pt idx="17">
                  <c:v>68</c:v>
                </c:pt>
                <c:pt idx="18">
                  <c:v>68.7</c:v>
                </c:pt>
                <c:pt idx="19">
                  <c:v>65.099999999999994</c:v>
                </c:pt>
                <c:pt idx="20">
                  <c:v>72.400000000000006</c:v>
                </c:pt>
                <c:pt idx="21">
                  <c:v>68.599999999999994</c:v>
                </c:pt>
                <c:pt idx="22">
                  <c:v>68.5</c:v>
                </c:pt>
                <c:pt idx="23">
                  <c:v>68.2</c:v>
                </c:pt>
                <c:pt idx="24">
                  <c:v>65.099999999999994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A-4CFB-B6FB-16E816BF85CD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23.4</c:v>
                </c:pt>
                <c:pt idx="1">
                  <c:v>26.9</c:v>
                </c:pt>
                <c:pt idx="2">
                  <c:v>27</c:v>
                </c:pt>
                <c:pt idx="3">
                  <c:v>21.1</c:v>
                </c:pt>
                <c:pt idx="4">
                  <c:v>23.8</c:v>
                </c:pt>
                <c:pt idx="5">
                  <c:v>52</c:v>
                </c:pt>
                <c:pt idx="6">
                  <c:v>47.7</c:v>
                </c:pt>
                <c:pt idx="7">
                  <c:v>49.6</c:v>
                </c:pt>
                <c:pt idx="8">
                  <c:v>47.7</c:v>
                </c:pt>
                <c:pt idx="9">
                  <c:v>40.1</c:v>
                </c:pt>
                <c:pt idx="10">
                  <c:v>49.3</c:v>
                </c:pt>
                <c:pt idx="11">
                  <c:v>45.9</c:v>
                </c:pt>
                <c:pt idx="12">
                  <c:v>46.5</c:v>
                </c:pt>
                <c:pt idx="13">
                  <c:v>44.6</c:v>
                </c:pt>
                <c:pt idx="14">
                  <c:v>38.799999999999997</c:v>
                </c:pt>
                <c:pt idx="15">
                  <c:v>55.7</c:v>
                </c:pt>
                <c:pt idx="16">
                  <c:v>51.9</c:v>
                </c:pt>
                <c:pt idx="17">
                  <c:v>50.7</c:v>
                </c:pt>
                <c:pt idx="18">
                  <c:v>50.3</c:v>
                </c:pt>
                <c:pt idx="19">
                  <c:v>42.3</c:v>
                </c:pt>
                <c:pt idx="20">
                  <c:v>56.2</c:v>
                </c:pt>
                <c:pt idx="21">
                  <c:v>51.3</c:v>
                </c:pt>
                <c:pt idx="22">
                  <c:v>53</c:v>
                </c:pt>
                <c:pt idx="23">
                  <c:v>49.8</c:v>
                </c:pt>
                <c:pt idx="24">
                  <c:v>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A-4CFB-B6FB-16E816BF85CD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30.9</c:v>
                </c:pt>
                <c:pt idx="1">
                  <c:v>32</c:v>
                </c:pt>
                <c:pt idx="2">
                  <c:v>31</c:v>
                </c:pt>
                <c:pt idx="3">
                  <c:v>30.8</c:v>
                </c:pt>
                <c:pt idx="4">
                  <c:v>28</c:v>
                </c:pt>
                <c:pt idx="5">
                  <c:v>37.4</c:v>
                </c:pt>
                <c:pt idx="6">
                  <c:v>36.299999999999997</c:v>
                </c:pt>
                <c:pt idx="7">
                  <c:v>36.9</c:v>
                </c:pt>
                <c:pt idx="8">
                  <c:v>33.4</c:v>
                </c:pt>
                <c:pt idx="9">
                  <c:v>28.4</c:v>
                </c:pt>
                <c:pt idx="10">
                  <c:v>19.5</c:v>
                </c:pt>
                <c:pt idx="11">
                  <c:v>19.399999999999999</c:v>
                </c:pt>
                <c:pt idx="12">
                  <c:v>19.3</c:v>
                </c:pt>
                <c:pt idx="13">
                  <c:v>22</c:v>
                </c:pt>
                <c:pt idx="14">
                  <c:v>20.100000000000001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A-4CFB-B6FB-16E816BF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6.5</c:v>
                </c:pt>
                <c:pt idx="1">
                  <c:v>15.7</c:v>
                </c:pt>
                <c:pt idx="2">
                  <c:v>19.2</c:v>
                </c:pt>
                <c:pt idx="3">
                  <c:v>8.9</c:v>
                </c:pt>
                <c:pt idx="4">
                  <c:v>8.6999999999999993</c:v>
                </c:pt>
                <c:pt idx="5">
                  <c:v>2.5</c:v>
                </c:pt>
                <c:pt idx="6">
                  <c:v>2.7</c:v>
                </c:pt>
                <c:pt idx="7">
                  <c:v>2.7</c:v>
                </c:pt>
                <c:pt idx="8">
                  <c:v>2.9</c:v>
                </c:pt>
                <c:pt idx="9">
                  <c:v>4</c:v>
                </c:pt>
                <c:pt idx="10">
                  <c:v>1.6</c:v>
                </c:pt>
                <c:pt idx="11">
                  <c:v>1.4</c:v>
                </c:pt>
                <c:pt idx="12">
                  <c:v>1</c:v>
                </c:pt>
                <c:pt idx="13">
                  <c:v>1.3</c:v>
                </c:pt>
                <c:pt idx="14">
                  <c:v>1.5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9-4A50-9299-B7AD93AF57E9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5.9</c:v>
                </c:pt>
                <c:pt idx="1">
                  <c:v>6.9</c:v>
                </c:pt>
                <c:pt idx="2">
                  <c:v>7.9</c:v>
                </c:pt>
                <c:pt idx="3">
                  <c:v>7.9</c:v>
                </c:pt>
                <c:pt idx="4">
                  <c:v>7.4</c:v>
                </c:pt>
                <c:pt idx="5">
                  <c:v>7.7</c:v>
                </c:pt>
                <c:pt idx="6">
                  <c:v>9.6999999999999993</c:v>
                </c:pt>
                <c:pt idx="7">
                  <c:v>9.1999999999999993</c:v>
                </c:pt>
                <c:pt idx="8">
                  <c:v>8.8000000000000007</c:v>
                </c:pt>
                <c:pt idx="9">
                  <c:v>9</c:v>
                </c:pt>
                <c:pt idx="10">
                  <c:v>5.6</c:v>
                </c:pt>
                <c:pt idx="11">
                  <c:v>9.1999999999999993</c:v>
                </c:pt>
                <c:pt idx="12">
                  <c:v>7.8</c:v>
                </c:pt>
                <c:pt idx="13">
                  <c:v>8.4</c:v>
                </c:pt>
                <c:pt idx="14">
                  <c:v>9.1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17.7</c:v>
                </c:pt>
                <c:pt idx="18">
                  <c:v>15.8</c:v>
                </c:pt>
                <c:pt idx="19">
                  <c:v>16.7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9-4A50-9299-B7AD93AF57E9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19.7</c:v>
                </c:pt>
                <c:pt idx="1">
                  <c:v>19.7</c:v>
                </c:pt>
                <c:pt idx="2">
                  <c:v>18.8</c:v>
                </c:pt>
                <c:pt idx="3">
                  <c:v>19.600000000000001</c:v>
                </c:pt>
                <c:pt idx="4">
                  <c:v>20.5</c:v>
                </c:pt>
                <c:pt idx="5">
                  <c:v>42.6</c:v>
                </c:pt>
                <c:pt idx="6">
                  <c:v>39.4</c:v>
                </c:pt>
                <c:pt idx="7">
                  <c:v>39.9</c:v>
                </c:pt>
                <c:pt idx="8">
                  <c:v>37.700000000000003</c:v>
                </c:pt>
                <c:pt idx="9">
                  <c:v>39.1</c:v>
                </c:pt>
                <c:pt idx="10">
                  <c:v>36.700000000000003</c:v>
                </c:pt>
                <c:pt idx="11">
                  <c:v>33.1</c:v>
                </c:pt>
                <c:pt idx="12">
                  <c:v>34.299999999999997</c:v>
                </c:pt>
                <c:pt idx="13">
                  <c:v>35.1</c:v>
                </c:pt>
                <c:pt idx="14">
                  <c:v>32.5</c:v>
                </c:pt>
                <c:pt idx="15">
                  <c:v>43.6</c:v>
                </c:pt>
                <c:pt idx="16">
                  <c:v>39.299999999999997</c:v>
                </c:pt>
                <c:pt idx="17">
                  <c:v>43</c:v>
                </c:pt>
                <c:pt idx="18">
                  <c:v>40.299999999999997</c:v>
                </c:pt>
                <c:pt idx="19">
                  <c:v>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9-4A50-9299-B7AD93AF57E9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3.5</c:v>
                </c:pt>
                <c:pt idx="1">
                  <c:v>4.5999999999999996</c:v>
                </c:pt>
                <c:pt idx="2">
                  <c:v>4</c:v>
                </c:pt>
                <c:pt idx="3">
                  <c:v>2.6</c:v>
                </c:pt>
                <c:pt idx="4">
                  <c:v>3.2</c:v>
                </c:pt>
                <c:pt idx="5">
                  <c:v>29.2</c:v>
                </c:pt>
                <c:pt idx="6">
                  <c:v>28.1</c:v>
                </c:pt>
                <c:pt idx="7">
                  <c:v>26.6</c:v>
                </c:pt>
                <c:pt idx="8">
                  <c:v>25.8</c:v>
                </c:pt>
                <c:pt idx="9">
                  <c:v>27.6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9-4A50-9299-B7AD93AF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Accuracy'!$AC$14:$AC$43</c:f>
              <c:numCache>
                <c:formatCode>General</c:formatCode>
                <c:ptCount val="30"/>
                <c:pt idx="0">
                  <c:v>33.614285714285714</c:v>
                </c:pt>
                <c:pt idx="1">
                  <c:v>35.285714285714285</c:v>
                </c:pt>
                <c:pt idx="2">
                  <c:v>37.01428571428572</c:v>
                </c:pt>
                <c:pt idx="3">
                  <c:v>34.842857142857142</c:v>
                </c:pt>
                <c:pt idx="4">
                  <c:v>33.885714285714286</c:v>
                </c:pt>
                <c:pt idx="5">
                  <c:v>50.6</c:v>
                </c:pt>
                <c:pt idx="6">
                  <c:v>52.057142857142857</c:v>
                </c:pt>
                <c:pt idx="7">
                  <c:v>52.942857142857136</c:v>
                </c:pt>
                <c:pt idx="8">
                  <c:v>52.771428571428565</c:v>
                </c:pt>
                <c:pt idx="9">
                  <c:v>52.442857142857143</c:v>
                </c:pt>
                <c:pt idx="10">
                  <c:v>50.142857142857146</c:v>
                </c:pt>
                <c:pt idx="11">
                  <c:v>52.157142857142851</c:v>
                </c:pt>
                <c:pt idx="12">
                  <c:v>53.314285714285724</c:v>
                </c:pt>
                <c:pt idx="13">
                  <c:v>53.071428571428562</c:v>
                </c:pt>
                <c:pt idx="14">
                  <c:v>52.042857142857144</c:v>
                </c:pt>
                <c:pt idx="15">
                  <c:v>59.916666666666664</c:v>
                </c:pt>
                <c:pt idx="16">
                  <c:v>61.966666666666669</c:v>
                </c:pt>
                <c:pt idx="17">
                  <c:v>62.95000000000001</c:v>
                </c:pt>
                <c:pt idx="18">
                  <c:v>63</c:v>
                </c:pt>
                <c:pt idx="19">
                  <c:v>62.066666666666663</c:v>
                </c:pt>
                <c:pt idx="20">
                  <c:v>60.283333333333331</c:v>
                </c:pt>
                <c:pt idx="21">
                  <c:v>64.86666666666666</c:v>
                </c:pt>
                <c:pt idx="22">
                  <c:v>65.173333333333332</c:v>
                </c:pt>
                <c:pt idx="23">
                  <c:v>63.608333333333327</c:v>
                </c:pt>
                <c:pt idx="24">
                  <c:v>64.283333333333331</c:v>
                </c:pt>
                <c:pt idx="25">
                  <c:v>70</c:v>
                </c:pt>
                <c:pt idx="26">
                  <c:v>69.316000000000003</c:v>
                </c:pt>
                <c:pt idx="27">
                  <c:v>71.260000000000005</c:v>
                </c:pt>
                <c:pt idx="28">
                  <c:v>71</c:v>
                </c:pt>
                <c:pt idx="29">
                  <c:v>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1-4126-9AA4-C54EADB77E99}"/>
            </c:ext>
          </c:extLst>
        </c:ser>
        <c:ser>
          <c:idx val="1"/>
          <c:order val="1"/>
          <c:tx>
            <c:strRef>
              <c:f>'Hamiltonian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Accuracy'!$AD$14:$AD$43</c:f>
              <c:numCache>
                <c:formatCode>General</c:formatCode>
                <c:ptCount val="30"/>
                <c:pt idx="0">
                  <c:v>45.328571428571422</c:v>
                </c:pt>
                <c:pt idx="1">
                  <c:v>45.785714285714278</c:v>
                </c:pt>
                <c:pt idx="2">
                  <c:v>46.01428571428572</c:v>
                </c:pt>
                <c:pt idx="3">
                  <c:v>45.757142857142853</c:v>
                </c:pt>
                <c:pt idx="4">
                  <c:v>45.24285714285714</c:v>
                </c:pt>
                <c:pt idx="5">
                  <c:v>66.657142857142873</c:v>
                </c:pt>
                <c:pt idx="6">
                  <c:v>66.315714285714279</c:v>
                </c:pt>
                <c:pt idx="7">
                  <c:v>66.814285714285703</c:v>
                </c:pt>
                <c:pt idx="8">
                  <c:v>65.528571428571439</c:v>
                </c:pt>
                <c:pt idx="9">
                  <c:v>62.271428571428565</c:v>
                </c:pt>
                <c:pt idx="10">
                  <c:v>67.957142857142856</c:v>
                </c:pt>
                <c:pt idx="11">
                  <c:v>68.142857142857139</c:v>
                </c:pt>
                <c:pt idx="12">
                  <c:v>68.05714285714285</c:v>
                </c:pt>
                <c:pt idx="13">
                  <c:v>66.571428571428569</c:v>
                </c:pt>
                <c:pt idx="14">
                  <c:v>63.828571428571436</c:v>
                </c:pt>
                <c:pt idx="15">
                  <c:v>74.299999999999983</c:v>
                </c:pt>
                <c:pt idx="16">
                  <c:v>74.685714285714283</c:v>
                </c:pt>
                <c:pt idx="17">
                  <c:v>74.114285714285714</c:v>
                </c:pt>
                <c:pt idx="18">
                  <c:v>73.814285714285703</c:v>
                </c:pt>
                <c:pt idx="19">
                  <c:v>72.571428571428584</c:v>
                </c:pt>
                <c:pt idx="20">
                  <c:v>84.633333333333326</c:v>
                </c:pt>
                <c:pt idx="21">
                  <c:v>84.333333333333329</c:v>
                </c:pt>
                <c:pt idx="22">
                  <c:v>84.783333333333331</c:v>
                </c:pt>
                <c:pt idx="23">
                  <c:v>83.483333333333334</c:v>
                </c:pt>
                <c:pt idx="24">
                  <c:v>80.466666666666683</c:v>
                </c:pt>
                <c:pt idx="25">
                  <c:v>87.660000000000011</c:v>
                </c:pt>
                <c:pt idx="26">
                  <c:v>88.56</c:v>
                </c:pt>
                <c:pt idx="27">
                  <c:v>88.1</c:v>
                </c:pt>
                <c:pt idx="28">
                  <c:v>86.18</c:v>
                </c:pt>
                <c:pt idx="29">
                  <c:v>81.02000000000001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1-4126-9AA4-C54EADB77E99}"/>
            </c:ext>
          </c:extLst>
        </c:ser>
        <c:ser>
          <c:idx val="2"/>
          <c:order val="2"/>
          <c:tx>
            <c:strRef>
              <c:f>'Hamiltonian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Accuracy'!$AE$14:$AE$43</c:f>
              <c:numCache>
                <c:formatCode>General</c:formatCode>
                <c:ptCount val="30"/>
                <c:pt idx="0">
                  <c:v>41.3</c:v>
                </c:pt>
                <c:pt idx="1">
                  <c:v>35.457142857142863</c:v>
                </c:pt>
                <c:pt idx="2">
                  <c:v>35.057142857142864</c:v>
                </c:pt>
                <c:pt idx="3">
                  <c:v>33.9</c:v>
                </c:pt>
                <c:pt idx="4">
                  <c:v>32.428571428571431</c:v>
                </c:pt>
                <c:pt idx="5">
                  <c:v>48.457142857142856</c:v>
                </c:pt>
                <c:pt idx="6">
                  <c:v>49</c:v>
                </c:pt>
                <c:pt idx="7">
                  <c:v>48.328571428571429</c:v>
                </c:pt>
                <c:pt idx="8">
                  <c:v>47.085714285714282</c:v>
                </c:pt>
                <c:pt idx="9">
                  <c:v>44.500000000000007</c:v>
                </c:pt>
                <c:pt idx="10">
                  <c:v>55.199999999999996</c:v>
                </c:pt>
                <c:pt idx="11">
                  <c:v>55.628571428571426</c:v>
                </c:pt>
                <c:pt idx="12">
                  <c:v>54.671428571428571</c:v>
                </c:pt>
                <c:pt idx="13">
                  <c:v>54.057142857142871</c:v>
                </c:pt>
                <c:pt idx="14">
                  <c:v>51.271428571428565</c:v>
                </c:pt>
                <c:pt idx="15">
                  <c:v>68.942857142857136</c:v>
                </c:pt>
                <c:pt idx="16">
                  <c:v>67.228571428571428</c:v>
                </c:pt>
                <c:pt idx="17">
                  <c:v>68.3</c:v>
                </c:pt>
                <c:pt idx="18">
                  <c:v>66.314285714285717</c:v>
                </c:pt>
                <c:pt idx="19">
                  <c:v>64.385714285714286</c:v>
                </c:pt>
                <c:pt idx="20">
                  <c:v>75.36666666666666</c:v>
                </c:pt>
                <c:pt idx="21">
                  <c:v>74.116666666666674</c:v>
                </c:pt>
                <c:pt idx="22">
                  <c:v>74</c:v>
                </c:pt>
                <c:pt idx="23">
                  <c:v>72.899999999999991</c:v>
                </c:pt>
                <c:pt idx="24">
                  <c:v>72.766666666666666</c:v>
                </c:pt>
                <c:pt idx="25">
                  <c:v>84.440000000000012</c:v>
                </c:pt>
                <c:pt idx="26">
                  <c:v>83.9</c:v>
                </c:pt>
                <c:pt idx="27">
                  <c:v>82.6</c:v>
                </c:pt>
                <c:pt idx="28">
                  <c:v>79.7</c:v>
                </c:pt>
                <c:pt idx="29">
                  <c:v>79.64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1-4126-9AA4-C54EADB77E99}"/>
            </c:ext>
          </c:extLst>
        </c:ser>
        <c:ser>
          <c:idx val="3"/>
          <c:order val="3"/>
          <c:tx>
            <c:strRef>
              <c:f>'Hamiltonian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Accuracy'!$AF$14:$AF$43</c:f>
              <c:numCache>
                <c:formatCode>General</c:formatCode>
                <c:ptCount val="30"/>
                <c:pt idx="0">
                  <c:v>24.1</c:v>
                </c:pt>
                <c:pt idx="1">
                  <c:v>25.228571428571428</c:v>
                </c:pt>
                <c:pt idx="2">
                  <c:v>24.614285714285717</c:v>
                </c:pt>
                <c:pt idx="3">
                  <c:v>23.714285714285715</c:v>
                </c:pt>
                <c:pt idx="4">
                  <c:v>23.642857142857142</c:v>
                </c:pt>
                <c:pt idx="5">
                  <c:v>53.357142857142847</c:v>
                </c:pt>
                <c:pt idx="6">
                  <c:v>54.357142857142868</c:v>
                </c:pt>
                <c:pt idx="7">
                  <c:v>54.514285714285712</c:v>
                </c:pt>
                <c:pt idx="8">
                  <c:v>53.514285714285712</c:v>
                </c:pt>
                <c:pt idx="9">
                  <c:v>50.857142857142854</c:v>
                </c:pt>
                <c:pt idx="10">
                  <c:v>60.428571428571431</c:v>
                </c:pt>
                <c:pt idx="11">
                  <c:v>59.914285714285711</c:v>
                </c:pt>
                <c:pt idx="12">
                  <c:v>60.4</c:v>
                </c:pt>
                <c:pt idx="13">
                  <c:v>59.671428571428571</c:v>
                </c:pt>
                <c:pt idx="14">
                  <c:v>57.928571428571431</c:v>
                </c:pt>
                <c:pt idx="15">
                  <c:v>59.599999999999987</c:v>
                </c:pt>
                <c:pt idx="16">
                  <c:v>57.314285714285724</c:v>
                </c:pt>
                <c:pt idx="17">
                  <c:v>58.585714285714282</c:v>
                </c:pt>
                <c:pt idx="18">
                  <c:v>57.228571428571435</c:v>
                </c:pt>
                <c:pt idx="19">
                  <c:v>54.9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91-4126-9AA4-C54EADB77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0.7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48.4</c:v>
                </c:pt>
                <c:pt idx="16">
                  <c:v>49.1</c:v>
                </c:pt>
                <c:pt idx="17">
                  <c:v>49.9</c:v>
                </c:pt>
                <c:pt idx="18">
                  <c:v>49.8</c:v>
                </c:pt>
                <c:pt idx="19">
                  <c:v>48.4</c:v>
                </c:pt>
                <c:pt idx="20">
                  <c:v>64</c:v>
                </c:pt>
                <c:pt idx="21">
                  <c:v>64.099999999999994</c:v>
                </c:pt>
                <c:pt idx="22">
                  <c:v>66.8</c:v>
                </c:pt>
                <c:pt idx="23">
                  <c:v>62.5</c:v>
                </c:pt>
                <c:pt idx="24">
                  <c:v>60.6</c:v>
                </c:pt>
                <c:pt idx="25">
                  <c:v>70.599999999999994</c:v>
                </c:pt>
                <c:pt idx="26">
                  <c:v>69.7</c:v>
                </c:pt>
                <c:pt idx="27">
                  <c:v>70.900000000000006</c:v>
                </c:pt>
                <c:pt idx="28">
                  <c:v>71.099999999999994</c:v>
                </c:pt>
                <c:pt idx="29">
                  <c:v>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6D7-BC7C-D5F58103C953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31.3</c:v>
                </c:pt>
                <c:pt idx="6">
                  <c:v>29.7</c:v>
                </c:pt>
                <c:pt idx="7">
                  <c:v>27.2</c:v>
                </c:pt>
                <c:pt idx="8">
                  <c:v>27.4</c:v>
                </c:pt>
                <c:pt idx="9">
                  <c:v>27.1</c:v>
                </c:pt>
                <c:pt idx="10">
                  <c:v>49.8</c:v>
                </c:pt>
                <c:pt idx="11">
                  <c:v>50.7</c:v>
                </c:pt>
                <c:pt idx="12">
                  <c:v>51.4</c:v>
                </c:pt>
                <c:pt idx="13">
                  <c:v>50.2</c:v>
                </c:pt>
                <c:pt idx="14">
                  <c:v>51.3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6D7-BC7C-D5F58103C953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50.1</c:v>
                </c:pt>
                <c:pt idx="2">
                  <c:v>49</c:v>
                </c:pt>
                <c:pt idx="3">
                  <c:v>50</c:v>
                </c:pt>
                <c:pt idx="4">
                  <c:v>48.6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61.8</c:v>
                </c:pt>
                <c:pt idx="20">
                  <c:v>74.5</c:v>
                </c:pt>
                <c:pt idx="21">
                  <c:v>74.3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71.099999999999994</c:v>
                </c:pt>
                <c:pt idx="25">
                  <c:v>80.7</c:v>
                </c:pt>
                <c:pt idx="26">
                  <c:v>78.8</c:v>
                </c:pt>
                <c:pt idx="27">
                  <c:v>80</c:v>
                </c:pt>
                <c:pt idx="28">
                  <c:v>82.4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9-46D7-BC7C-D5F58103C953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14.7</c:v>
                </c:pt>
                <c:pt idx="1">
                  <c:v>16.2</c:v>
                </c:pt>
                <c:pt idx="2">
                  <c:v>15.3</c:v>
                </c:pt>
                <c:pt idx="3">
                  <c:v>16.100000000000001</c:v>
                </c:pt>
                <c:pt idx="4">
                  <c:v>15.6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57.1</c:v>
                </c:pt>
                <c:pt idx="10">
                  <c:v>42.4</c:v>
                </c:pt>
                <c:pt idx="11">
                  <c:v>45.3</c:v>
                </c:pt>
                <c:pt idx="12">
                  <c:v>46.3</c:v>
                </c:pt>
                <c:pt idx="13">
                  <c:v>45</c:v>
                </c:pt>
                <c:pt idx="14">
                  <c:v>45.4</c:v>
                </c:pt>
                <c:pt idx="15">
                  <c:v>50.4</c:v>
                </c:pt>
                <c:pt idx="16">
                  <c:v>46</c:v>
                </c:pt>
                <c:pt idx="17">
                  <c:v>47.2</c:v>
                </c:pt>
                <c:pt idx="18">
                  <c:v>50.6</c:v>
                </c:pt>
                <c:pt idx="19">
                  <c:v>47.8</c:v>
                </c:pt>
                <c:pt idx="20">
                  <c:v>68.8</c:v>
                </c:pt>
                <c:pt idx="21">
                  <c:v>66</c:v>
                </c:pt>
                <c:pt idx="22">
                  <c:v>67.5</c:v>
                </c:pt>
                <c:pt idx="23">
                  <c:v>67.8</c:v>
                </c:pt>
                <c:pt idx="24">
                  <c:v>64.900000000000006</c:v>
                </c:pt>
                <c:pt idx="25">
                  <c:v>70.900000000000006</c:v>
                </c:pt>
                <c:pt idx="26">
                  <c:v>69.7</c:v>
                </c:pt>
                <c:pt idx="27">
                  <c:v>69.5</c:v>
                </c:pt>
                <c:pt idx="28">
                  <c:v>67.599999999999994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9-46D7-BC7C-D5F58103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49</c:v>
                </c:pt>
                <c:pt idx="1">
                  <c:v>48.1</c:v>
                </c:pt>
                <c:pt idx="2">
                  <c:v>50.2</c:v>
                </c:pt>
                <c:pt idx="3">
                  <c:v>51.5</c:v>
                </c:pt>
                <c:pt idx="4">
                  <c:v>47.9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48.9</c:v>
                </c:pt>
                <c:pt idx="11">
                  <c:v>49.8</c:v>
                </c:pt>
                <c:pt idx="12">
                  <c:v>49.3</c:v>
                </c:pt>
                <c:pt idx="13">
                  <c:v>46.7</c:v>
                </c:pt>
                <c:pt idx="14">
                  <c:v>48.7</c:v>
                </c:pt>
                <c:pt idx="15">
                  <c:v>50.3</c:v>
                </c:pt>
                <c:pt idx="16">
                  <c:v>53</c:v>
                </c:pt>
                <c:pt idx="17">
                  <c:v>53.6</c:v>
                </c:pt>
                <c:pt idx="18">
                  <c:v>53</c:v>
                </c:pt>
                <c:pt idx="19">
                  <c:v>52.8</c:v>
                </c:pt>
                <c:pt idx="20">
                  <c:v>59.3</c:v>
                </c:pt>
                <c:pt idx="21">
                  <c:v>59.8</c:v>
                </c:pt>
                <c:pt idx="22">
                  <c:v>62.5</c:v>
                </c:pt>
                <c:pt idx="23">
                  <c:v>59.6</c:v>
                </c:pt>
                <c:pt idx="24">
                  <c:v>58.6</c:v>
                </c:pt>
                <c:pt idx="25">
                  <c:v>66.599999999999994</c:v>
                </c:pt>
                <c:pt idx="26">
                  <c:v>68.7</c:v>
                </c:pt>
                <c:pt idx="27">
                  <c:v>69.900000000000006</c:v>
                </c:pt>
                <c:pt idx="28">
                  <c:v>69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606-A0B0-E8A0CFC1F213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606-A0B0-E8A0CFC1F213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51.6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50.9</c:v>
                </c:pt>
                <c:pt idx="8">
                  <c:v>52.8</c:v>
                </c:pt>
                <c:pt idx="9">
                  <c:v>51.3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51.9</c:v>
                </c:pt>
                <c:pt idx="15">
                  <c:v>68.099999999999994</c:v>
                </c:pt>
                <c:pt idx="16">
                  <c:v>67</c:v>
                </c:pt>
                <c:pt idx="17">
                  <c:v>68.5</c:v>
                </c:pt>
                <c:pt idx="18">
                  <c:v>70.400000000000006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76</c:v>
                </c:pt>
                <c:pt idx="22">
                  <c:v>76.400000000000006</c:v>
                </c:pt>
                <c:pt idx="23">
                  <c:v>75.3</c:v>
                </c:pt>
                <c:pt idx="24">
                  <c:v>73.3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606-A0B0-E8A0CFC1F213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25</c:v>
                </c:pt>
                <c:pt idx="1">
                  <c:v>24.8</c:v>
                </c:pt>
                <c:pt idx="2">
                  <c:v>27.1</c:v>
                </c:pt>
                <c:pt idx="3">
                  <c:v>26.8</c:v>
                </c:pt>
                <c:pt idx="4">
                  <c:v>25.8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4-4606-A0B0-E8A0CFC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49</c:v>
                </c:pt>
                <c:pt idx="1">
                  <c:v>49.5</c:v>
                </c:pt>
                <c:pt idx="2">
                  <c:v>48.1</c:v>
                </c:pt>
                <c:pt idx="3">
                  <c:v>50.3</c:v>
                </c:pt>
                <c:pt idx="4">
                  <c:v>46.4</c:v>
                </c:pt>
                <c:pt idx="5">
                  <c:v>47.9</c:v>
                </c:pt>
                <c:pt idx="6">
                  <c:v>49.8</c:v>
                </c:pt>
                <c:pt idx="7">
                  <c:v>50.7</c:v>
                </c:pt>
                <c:pt idx="8">
                  <c:v>49.2</c:v>
                </c:pt>
                <c:pt idx="9">
                  <c:v>50.6</c:v>
                </c:pt>
                <c:pt idx="10">
                  <c:v>44.6</c:v>
                </c:pt>
                <c:pt idx="11">
                  <c:v>46.3</c:v>
                </c:pt>
                <c:pt idx="12">
                  <c:v>45.6</c:v>
                </c:pt>
                <c:pt idx="13">
                  <c:v>44</c:v>
                </c:pt>
                <c:pt idx="14">
                  <c:v>44.4</c:v>
                </c:pt>
                <c:pt idx="15">
                  <c:v>51</c:v>
                </c:pt>
                <c:pt idx="16">
                  <c:v>54.1</c:v>
                </c:pt>
                <c:pt idx="17">
                  <c:v>53.5</c:v>
                </c:pt>
                <c:pt idx="18">
                  <c:v>52.2</c:v>
                </c:pt>
                <c:pt idx="19">
                  <c:v>53.5</c:v>
                </c:pt>
                <c:pt idx="20">
                  <c:v>60.7</c:v>
                </c:pt>
                <c:pt idx="21">
                  <c:v>60.3</c:v>
                </c:pt>
                <c:pt idx="22">
                  <c:v>61.7</c:v>
                </c:pt>
                <c:pt idx="23">
                  <c:v>59.2</c:v>
                </c:pt>
                <c:pt idx="24">
                  <c:v>59.7</c:v>
                </c:pt>
                <c:pt idx="25">
                  <c:v>67.099999999999994</c:v>
                </c:pt>
                <c:pt idx="26">
                  <c:v>67</c:v>
                </c:pt>
                <c:pt idx="27">
                  <c:v>67.900000000000006</c:v>
                </c:pt>
                <c:pt idx="28">
                  <c:v>68.3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5-439F-B43D-A4487A11952B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47.5</c:v>
                </c:pt>
                <c:pt idx="1">
                  <c:v>45.8</c:v>
                </c:pt>
                <c:pt idx="2">
                  <c:v>45.2</c:v>
                </c:pt>
                <c:pt idx="3">
                  <c:v>45</c:v>
                </c:pt>
                <c:pt idx="4">
                  <c:v>44.3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5-439F-B43D-A4487A11952B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48.1</c:v>
                </c:pt>
                <c:pt idx="1">
                  <c:v>46.4</c:v>
                </c:pt>
                <c:pt idx="2">
                  <c:v>47.9</c:v>
                </c:pt>
                <c:pt idx="3">
                  <c:v>46.4</c:v>
                </c:pt>
                <c:pt idx="4">
                  <c:v>46.8</c:v>
                </c:pt>
                <c:pt idx="5">
                  <c:v>52.4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62.6</c:v>
                </c:pt>
                <c:pt idx="16">
                  <c:v>64.400000000000006</c:v>
                </c:pt>
                <c:pt idx="17">
                  <c:v>63.9</c:v>
                </c:pt>
                <c:pt idx="18">
                  <c:v>63.5</c:v>
                </c:pt>
                <c:pt idx="19">
                  <c:v>65</c:v>
                </c:pt>
                <c:pt idx="20">
                  <c:v>75.900000000000006</c:v>
                </c:pt>
                <c:pt idx="21">
                  <c:v>75.900000000000006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80.7</c:v>
                </c:pt>
                <c:pt idx="28">
                  <c:v>80.099999999999994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5-439F-B43D-A4487A11952B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3.3</c:v>
                </c:pt>
                <c:pt idx="1">
                  <c:v>4</c:v>
                </c:pt>
                <c:pt idx="2">
                  <c:v>5.7</c:v>
                </c:pt>
                <c:pt idx="3">
                  <c:v>4.4000000000000004</c:v>
                </c:pt>
                <c:pt idx="4">
                  <c:v>4.8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5-439F-B43D-A4487A11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12.9</c:v>
                </c:pt>
                <c:pt idx="6">
                  <c:v>11.1</c:v>
                </c:pt>
                <c:pt idx="7">
                  <c:v>12.6</c:v>
                </c:pt>
                <c:pt idx="8">
                  <c:v>11.4</c:v>
                </c:pt>
                <c:pt idx="9">
                  <c:v>12</c:v>
                </c:pt>
                <c:pt idx="10">
                  <c:v>17</c:v>
                </c:pt>
                <c:pt idx="11">
                  <c:v>17.2</c:v>
                </c:pt>
                <c:pt idx="12">
                  <c:v>17.3</c:v>
                </c:pt>
                <c:pt idx="13">
                  <c:v>18.399999999999999</c:v>
                </c:pt>
                <c:pt idx="14">
                  <c:v>18.7</c:v>
                </c:pt>
                <c:pt idx="15">
                  <c:v>51.4</c:v>
                </c:pt>
                <c:pt idx="16">
                  <c:v>55.6</c:v>
                </c:pt>
                <c:pt idx="17">
                  <c:v>56.3</c:v>
                </c:pt>
                <c:pt idx="18">
                  <c:v>55.3</c:v>
                </c:pt>
                <c:pt idx="19">
                  <c:v>55.1</c:v>
                </c:pt>
                <c:pt idx="20">
                  <c:v>64.2</c:v>
                </c:pt>
                <c:pt idx="21">
                  <c:v>62.1</c:v>
                </c:pt>
                <c:pt idx="22">
                  <c:v>64</c:v>
                </c:pt>
                <c:pt idx="23">
                  <c:v>62</c:v>
                </c:pt>
                <c:pt idx="24">
                  <c:v>61</c:v>
                </c:pt>
                <c:pt idx="25">
                  <c:v>72.599999999999994</c:v>
                </c:pt>
                <c:pt idx="26">
                  <c:v>70.7</c:v>
                </c:pt>
                <c:pt idx="27">
                  <c:v>73.900000000000006</c:v>
                </c:pt>
                <c:pt idx="28">
                  <c:v>74.599999999999994</c:v>
                </c:pt>
                <c:pt idx="29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BF3-A17B-7207E6BBEDA2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42.9</c:v>
                </c:pt>
                <c:pt idx="6">
                  <c:v>41.6</c:v>
                </c:pt>
                <c:pt idx="7">
                  <c:v>41.2</c:v>
                </c:pt>
                <c:pt idx="8">
                  <c:v>40.700000000000003</c:v>
                </c:pt>
                <c:pt idx="9">
                  <c:v>39.5</c:v>
                </c:pt>
                <c:pt idx="10">
                  <c:v>53</c:v>
                </c:pt>
                <c:pt idx="11">
                  <c:v>53.8</c:v>
                </c:pt>
                <c:pt idx="12">
                  <c:v>54.9</c:v>
                </c:pt>
                <c:pt idx="13">
                  <c:v>56</c:v>
                </c:pt>
                <c:pt idx="14">
                  <c:v>54.9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BF3-A17B-7207E6BBEDA2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49.4</c:v>
                </c:pt>
                <c:pt idx="8">
                  <c:v>50.7</c:v>
                </c:pt>
                <c:pt idx="9">
                  <c:v>49.4</c:v>
                </c:pt>
                <c:pt idx="10">
                  <c:v>48</c:v>
                </c:pt>
                <c:pt idx="11">
                  <c:v>50</c:v>
                </c:pt>
                <c:pt idx="12">
                  <c:v>50.6</c:v>
                </c:pt>
                <c:pt idx="13">
                  <c:v>49.5</c:v>
                </c:pt>
                <c:pt idx="14">
                  <c:v>50.6</c:v>
                </c:pt>
                <c:pt idx="15">
                  <c:v>62.8</c:v>
                </c:pt>
                <c:pt idx="16">
                  <c:v>63.6</c:v>
                </c:pt>
                <c:pt idx="17">
                  <c:v>62.2</c:v>
                </c:pt>
                <c:pt idx="18">
                  <c:v>64.599999999999994</c:v>
                </c:pt>
                <c:pt idx="19">
                  <c:v>64.3</c:v>
                </c:pt>
                <c:pt idx="20">
                  <c:v>73.7</c:v>
                </c:pt>
                <c:pt idx="21">
                  <c:v>74.5</c:v>
                </c:pt>
                <c:pt idx="22">
                  <c:v>74.900000000000006</c:v>
                </c:pt>
                <c:pt idx="23">
                  <c:v>74.400000000000006</c:v>
                </c:pt>
                <c:pt idx="24">
                  <c:v>73.400000000000006</c:v>
                </c:pt>
                <c:pt idx="25">
                  <c:v>77</c:v>
                </c:pt>
                <c:pt idx="26">
                  <c:v>75.400000000000006</c:v>
                </c:pt>
                <c:pt idx="27">
                  <c:v>74.8</c:v>
                </c:pt>
                <c:pt idx="28">
                  <c:v>77.900000000000006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BF3-A17B-7207E6BBEDA2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40.299999999999997</c:v>
                </c:pt>
                <c:pt idx="6">
                  <c:v>41.6</c:v>
                </c:pt>
                <c:pt idx="7">
                  <c:v>38.6</c:v>
                </c:pt>
                <c:pt idx="8">
                  <c:v>39.6</c:v>
                </c:pt>
                <c:pt idx="9">
                  <c:v>37.9</c:v>
                </c:pt>
                <c:pt idx="10">
                  <c:v>47.7</c:v>
                </c:pt>
                <c:pt idx="11">
                  <c:v>50.1</c:v>
                </c:pt>
                <c:pt idx="12">
                  <c:v>50.9</c:v>
                </c:pt>
                <c:pt idx="13">
                  <c:v>49.7</c:v>
                </c:pt>
                <c:pt idx="14">
                  <c:v>50.8</c:v>
                </c:pt>
                <c:pt idx="15">
                  <c:v>56.7</c:v>
                </c:pt>
                <c:pt idx="16">
                  <c:v>55.7</c:v>
                </c:pt>
                <c:pt idx="17">
                  <c:v>54.5</c:v>
                </c:pt>
                <c:pt idx="18">
                  <c:v>57.3</c:v>
                </c:pt>
                <c:pt idx="19">
                  <c:v>54.1</c:v>
                </c:pt>
                <c:pt idx="20">
                  <c:v>67</c:v>
                </c:pt>
                <c:pt idx="21">
                  <c:v>67.5</c:v>
                </c:pt>
                <c:pt idx="22">
                  <c:v>65.8</c:v>
                </c:pt>
                <c:pt idx="23">
                  <c:v>66.3</c:v>
                </c:pt>
                <c:pt idx="24">
                  <c:v>66.099999999999994</c:v>
                </c:pt>
                <c:pt idx="25">
                  <c:v>82.5</c:v>
                </c:pt>
                <c:pt idx="26">
                  <c:v>79</c:v>
                </c:pt>
                <c:pt idx="27">
                  <c:v>80</c:v>
                </c:pt>
                <c:pt idx="28">
                  <c:v>81.099999999999994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BF3-A17B-7207E6BBE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49.3</c:v>
                </c:pt>
                <c:pt idx="1">
                  <c:v>51.7</c:v>
                </c:pt>
                <c:pt idx="2">
                  <c:v>51.6</c:v>
                </c:pt>
                <c:pt idx="3">
                  <c:v>52.4</c:v>
                </c:pt>
                <c:pt idx="4">
                  <c:v>51.6</c:v>
                </c:pt>
                <c:pt idx="5">
                  <c:v>47.7</c:v>
                </c:pt>
                <c:pt idx="6">
                  <c:v>49.9</c:v>
                </c:pt>
                <c:pt idx="7">
                  <c:v>50.8</c:v>
                </c:pt>
                <c:pt idx="8">
                  <c:v>49.4</c:v>
                </c:pt>
                <c:pt idx="9">
                  <c:v>50.7</c:v>
                </c:pt>
                <c:pt idx="10">
                  <c:v>44.3</c:v>
                </c:pt>
                <c:pt idx="11">
                  <c:v>46.8</c:v>
                </c:pt>
                <c:pt idx="12">
                  <c:v>47.3</c:v>
                </c:pt>
                <c:pt idx="13">
                  <c:v>46.2</c:v>
                </c:pt>
                <c:pt idx="14">
                  <c:v>45.6</c:v>
                </c:pt>
                <c:pt idx="15">
                  <c:v>47.7</c:v>
                </c:pt>
                <c:pt idx="16">
                  <c:v>50.1</c:v>
                </c:pt>
                <c:pt idx="17">
                  <c:v>50.8</c:v>
                </c:pt>
                <c:pt idx="18">
                  <c:v>49.6</c:v>
                </c:pt>
                <c:pt idx="19">
                  <c:v>50.4</c:v>
                </c:pt>
                <c:pt idx="20">
                  <c:v>68.3</c:v>
                </c:pt>
                <c:pt idx="21">
                  <c:v>67.400000000000006</c:v>
                </c:pt>
                <c:pt idx="22">
                  <c:v>68.8</c:v>
                </c:pt>
                <c:pt idx="23">
                  <c:v>70.599999999999994</c:v>
                </c:pt>
                <c:pt idx="24">
                  <c:v>66.3</c:v>
                </c:pt>
                <c:pt idx="25">
                  <c:v>74.3</c:v>
                </c:pt>
                <c:pt idx="26">
                  <c:v>72.7</c:v>
                </c:pt>
                <c:pt idx="27">
                  <c:v>75.2</c:v>
                </c:pt>
                <c:pt idx="28">
                  <c:v>76.3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F18-852D-40F6275E80CE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F18-852D-40F6275E80CE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48.6</c:v>
                </c:pt>
                <c:pt idx="3">
                  <c:v>49.3</c:v>
                </c:pt>
                <c:pt idx="4">
                  <c:v>49.3</c:v>
                </c:pt>
                <c:pt idx="5">
                  <c:v>53.9</c:v>
                </c:pt>
                <c:pt idx="6">
                  <c:v>53.5</c:v>
                </c:pt>
                <c:pt idx="7">
                  <c:v>50.5</c:v>
                </c:pt>
                <c:pt idx="8">
                  <c:v>52.9</c:v>
                </c:pt>
                <c:pt idx="9">
                  <c:v>51.2</c:v>
                </c:pt>
                <c:pt idx="10">
                  <c:v>48.9</c:v>
                </c:pt>
                <c:pt idx="11">
                  <c:v>51.5</c:v>
                </c:pt>
                <c:pt idx="12">
                  <c:v>51.9</c:v>
                </c:pt>
                <c:pt idx="13">
                  <c:v>49.9</c:v>
                </c:pt>
                <c:pt idx="14">
                  <c:v>52</c:v>
                </c:pt>
                <c:pt idx="15">
                  <c:v>68.400000000000006</c:v>
                </c:pt>
                <c:pt idx="16">
                  <c:v>67.2</c:v>
                </c:pt>
                <c:pt idx="17">
                  <c:v>68.599999999999994</c:v>
                </c:pt>
                <c:pt idx="18">
                  <c:v>70.3</c:v>
                </c:pt>
                <c:pt idx="19">
                  <c:v>68.400000000000006</c:v>
                </c:pt>
                <c:pt idx="20">
                  <c:v>77</c:v>
                </c:pt>
                <c:pt idx="21">
                  <c:v>76.2</c:v>
                </c:pt>
                <c:pt idx="22">
                  <c:v>76.3</c:v>
                </c:pt>
                <c:pt idx="23">
                  <c:v>75.400000000000006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79.2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9-4F18-852D-40F6275E80CE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9-4F18-852D-40F6275E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47.7</c:v>
                </c:pt>
                <c:pt idx="1">
                  <c:v>48.3</c:v>
                </c:pt>
                <c:pt idx="2">
                  <c:v>49.8</c:v>
                </c:pt>
                <c:pt idx="3">
                  <c:v>49.2</c:v>
                </c:pt>
                <c:pt idx="4">
                  <c:v>50.9</c:v>
                </c:pt>
                <c:pt idx="5">
                  <c:v>43.4</c:v>
                </c:pt>
                <c:pt idx="6">
                  <c:v>44.5</c:v>
                </c:pt>
                <c:pt idx="7">
                  <c:v>45</c:v>
                </c:pt>
                <c:pt idx="8">
                  <c:v>44.2</c:v>
                </c:pt>
                <c:pt idx="9">
                  <c:v>44.1</c:v>
                </c:pt>
                <c:pt idx="10">
                  <c:v>43.1</c:v>
                </c:pt>
                <c:pt idx="11">
                  <c:v>46.8</c:v>
                </c:pt>
                <c:pt idx="12">
                  <c:v>45.3</c:v>
                </c:pt>
                <c:pt idx="13">
                  <c:v>45.5</c:v>
                </c:pt>
                <c:pt idx="14">
                  <c:v>45.5</c:v>
                </c:pt>
                <c:pt idx="15">
                  <c:v>42.4</c:v>
                </c:pt>
                <c:pt idx="16">
                  <c:v>43</c:v>
                </c:pt>
                <c:pt idx="17">
                  <c:v>45</c:v>
                </c:pt>
                <c:pt idx="18">
                  <c:v>45.6</c:v>
                </c:pt>
                <c:pt idx="19">
                  <c:v>42.1</c:v>
                </c:pt>
                <c:pt idx="20">
                  <c:v>47.9</c:v>
                </c:pt>
                <c:pt idx="21">
                  <c:v>46.9</c:v>
                </c:pt>
                <c:pt idx="22">
                  <c:v>47.7</c:v>
                </c:pt>
                <c:pt idx="23">
                  <c:v>48.8</c:v>
                </c:pt>
                <c:pt idx="24">
                  <c:v>46.4</c:v>
                </c:pt>
                <c:pt idx="25">
                  <c:v>48.3</c:v>
                </c:pt>
                <c:pt idx="26">
                  <c:v>47.1</c:v>
                </c:pt>
                <c:pt idx="27">
                  <c:v>52</c:v>
                </c:pt>
                <c:pt idx="28">
                  <c:v>51.3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B-4BD3-867B-9422AECC59B1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B-4BD3-867B-9422AECC59B1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48.6</c:v>
                </c:pt>
                <c:pt idx="1">
                  <c:v>50.2</c:v>
                </c:pt>
                <c:pt idx="2">
                  <c:v>48.4</c:v>
                </c:pt>
                <c:pt idx="3">
                  <c:v>48.5</c:v>
                </c:pt>
                <c:pt idx="4">
                  <c:v>50.6</c:v>
                </c:pt>
                <c:pt idx="5">
                  <c:v>49</c:v>
                </c:pt>
                <c:pt idx="6">
                  <c:v>45.2</c:v>
                </c:pt>
                <c:pt idx="7">
                  <c:v>47.5</c:v>
                </c:pt>
                <c:pt idx="8">
                  <c:v>44.3</c:v>
                </c:pt>
                <c:pt idx="9">
                  <c:v>43.2</c:v>
                </c:pt>
                <c:pt idx="10">
                  <c:v>47.2</c:v>
                </c:pt>
                <c:pt idx="11">
                  <c:v>50.3</c:v>
                </c:pt>
                <c:pt idx="12">
                  <c:v>50.1</c:v>
                </c:pt>
                <c:pt idx="13">
                  <c:v>48.1</c:v>
                </c:pt>
                <c:pt idx="14">
                  <c:v>47.6</c:v>
                </c:pt>
                <c:pt idx="15">
                  <c:v>52</c:v>
                </c:pt>
                <c:pt idx="16">
                  <c:v>52.4</c:v>
                </c:pt>
                <c:pt idx="17">
                  <c:v>52.9</c:v>
                </c:pt>
                <c:pt idx="18">
                  <c:v>51.6</c:v>
                </c:pt>
                <c:pt idx="19">
                  <c:v>50.4</c:v>
                </c:pt>
                <c:pt idx="20">
                  <c:v>51.8</c:v>
                </c:pt>
                <c:pt idx="21">
                  <c:v>52</c:v>
                </c:pt>
                <c:pt idx="22">
                  <c:v>51.8</c:v>
                </c:pt>
                <c:pt idx="23">
                  <c:v>52.3</c:v>
                </c:pt>
                <c:pt idx="24">
                  <c:v>51.5</c:v>
                </c:pt>
                <c:pt idx="25">
                  <c:v>58.2</c:v>
                </c:pt>
                <c:pt idx="26">
                  <c:v>55.7</c:v>
                </c:pt>
                <c:pt idx="27">
                  <c:v>57</c:v>
                </c:pt>
                <c:pt idx="28">
                  <c:v>57.8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B-4BD3-867B-9422AECC59B1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</c:v>
                </c:pt>
                <c:pt idx="1">
                  <c:v>45.8</c:v>
                </c:pt>
                <c:pt idx="2">
                  <c:v>47.1</c:v>
                </c:pt>
                <c:pt idx="3">
                  <c:v>48.1</c:v>
                </c:pt>
                <c:pt idx="4">
                  <c:v>48.3</c:v>
                </c:pt>
                <c:pt idx="5">
                  <c:v>51.2</c:v>
                </c:pt>
                <c:pt idx="6">
                  <c:v>50.2</c:v>
                </c:pt>
                <c:pt idx="7">
                  <c:v>51.2</c:v>
                </c:pt>
                <c:pt idx="8">
                  <c:v>49.3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B-4BD3-867B-9422AECC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33.4</c:v>
                </c:pt>
                <c:pt idx="1">
                  <c:v>32.799999999999997</c:v>
                </c:pt>
                <c:pt idx="2">
                  <c:v>30.2</c:v>
                </c:pt>
                <c:pt idx="3">
                  <c:v>35.700000000000003</c:v>
                </c:pt>
                <c:pt idx="4">
                  <c:v>39.6</c:v>
                </c:pt>
                <c:pt idx="5">
                  <c:v>29.7</c:v>
                </c:pt>
                <c:pt idx="6">
                  <c:v>43</c:v>
                </c:pt>
                <c:pt idx="7">
                  <c:v>42.1</c:v>
                </c:pt>
                <c:pt idx="8">
                  <c:v>42.4</c:v>
                </c:pt>
                <c:pt idx="9">
                  <c:v>40.700000000000003</c:v>
                </c:pt>
                <c:pt idx="10">
                  <c:v>29.2</c:v>
                </c:pt>
                <c:pt idx="11">
                  <c:v>28.5</c:v>
                </c:pt>
                <c:pt idx="12">
                  <c:v>31.4</c:v>
                </c:pt>
                <c:pt idx="13">
                  <c:v>28.3</c:v>
                </c:pt>
                <c:pt idx="14">
                  <c:v>31.5</c:v>
                </c:pt>
                <c:pt idx="15">
                  <c:v>37.200000000000003</c:v>
                </c:pt>
                <c:pt idx="16">
                  <c:v>37.1</c:v>
                </c:pt>
                <c:pt idx="17">
                  <c:v>34.5</c:v>
                </c:pt>
                <c:pt idx="18">
                  <c:v>37.700000000000003</c:v>
                </c:pt>
                <c:pt idx="19">
                  <c:v>36.6</c:v>
                </c:pt>
                <c:pt idx="20">
                  <c:v>35.799999999999997</c:v>
                </c:pt>
                <c:pt idx="21">
                  <c:v>38.200000000000003</c:v>
                </c:pt>
                <c:pt idx="22">
                  <c:v>34.9</c:v>
                </c:pt>
                <c:pt idx="23">
                  <c:v>34.5</c:v>
                </c:pt>
                <c:pt idx="24">
                  <c:v>34.200000000000003</c:v>
                </c:pt>
                <c:pt idx="25">
                  <c:v>12.5</c:v>
                </c:pt>
                <c:pt idx="26">
                  <c:v>14.2</c:v>
                </c:pt>
                <c:pt idx="27">
                  <c:v>10.3</c:v>
                </c:pt>
                <c:pt idx="28">
                  <c:v>8.6999999999999993</c:v>
                </c:pt>
                <c:pt idx="2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9-48E8-9070-68C5825A5B29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13.6</c:v>
                </c:pt>
                <c:pt idx="1">
                  <c:v>16</c:v>
                </c:pt>
                <c:pt idx="2">
                  <c:v>14.3</c:v>
                </c:pt>
                <c:pt idx="3">
                  <c:v>13.8</c:v>
                </c:pt>
                <c:pt idx="4">
                  <c:v>15</c:v>
                </c:pt>
                <c:pt idx="5">
                  <c:v>35.9</c:v>
                </c:pt>
                <c:pt idx="6">
                  <c:v>33.1</c:v>
                </c:pt>
                <c:pt idx="7">
                  <c:v>33</c:v>
                </c:pt>
                <c:pt idx="8">
                  <c:v>35.700000000000003</c:v>
                </c:pt>
                <c:pt idx="9">
                  <c:v>31.3</c:v>
                </c:pt>
                <c:pt idx="10">
                  <c:v>36.1</c:v>
                </c:pt>
                <c:pt idx="11">
                  <c:v>37.6</c:v>
                </c:pt>
                <c:pt idx="12">
                  <c:v>36.799999999999997</c:v>
                </c:pt>
                <c:pt idx="13">
                  <c:v>38.299999999999997</c:v>
                </c:pt>
                <c:pt idx="14">
                  <c:v>36.299999999999997</c:v>
                </c:pt>
                <c:pt idx="15">
                  <c:v>46.7</c:v>
                </c:pt>
                <c:pt idx="16">
                  <c:v>45.9</c:v>
                </c:pt>
                <c:pt idx="17">
                  <c:v>45.8</c:v>
                </c:pt>
                <c:pt idx="18">
                  <c:v>44.8</c:v>
                </c:pt>
                <c:pt idx="19">
                  <c:v>46.3</c:v>
                </c:pt>
                <c:pt idx="20">
                  <c:v>57</c:v>
                </c:pt>
                <c:pt idx="21">
                  <c:v>56</c:v>
                </c:pt>
                <c:pt idx="22">
                  <c:v>53.8</c:v>
                </c:pt>
                <c:pt idx="23">
                  <c:v>55.6</c:v>
                </c:pt>
                <c:pt idx="24">
                  <c:v>56</c:v>
                </c:pt>
                <c:pt idx="25">
                  <c:v>61.8</c:v>
                </c:pt>
                <c:pt idx="26">
                  <c:v>58.7</c:v>
                </c:pt>
                <c:pt idx="27">
                  <c:v>62.8</c:v>
                </c:pt>
                <c:pt idx="28">
                  <c:v>60.6</c:v>
                </c:pt>
                <c:pt idx="2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9-48E8-9070-68C5825A5B29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31.6</c:v>
                </c:pt>
                <c:pt idx="1">
                  <c:v>34.299999999999997</c:v>
                </c:pt>
                <c:pt idx="2">
                  <c:v>33</c:v>
                </c:pt>
                <c:pt idx="3">
                  <c:v>31.1</c:v>
                </c:pt>
                <c:pt idx="4">
                  <c:v>30.1</c:v>
                </c:pt>
                <c:pt idx="5">
                  <c:v>31.7</c:v>
                </c:pt>
                <c:pt idx="6">
                  <c:v>29.6</c:v>
                </c:pt>
                <c:pt idx="7">
                  <c:v>28.7</c:v>
                </c:pt>
                <c:pt idx="8">
                  <c:v>33.4</c:v>
                </c:pt>
                <c:pt idx="9">
                  <c:v>31.7</c:v>
                </c:pt>
                <c:pt idx="10">
                  <c:v>40.700000000000003</c:v>
                </c:pt>
                <c:pt idx="11">
                  <c:v>38.1</c:v>
                </c:pt>
                <c:pt idx="12">
                  <c:v>40.299999999999997</c:v>
                </c:pt>
                <c:pt idx="13">
                  <c:v>38.299999999999997</c:v>
                </c:pt>
                <c:pt idx="14">
                  <c:v>38.200000000000003</c:v>
                </c:pt>
                <c:pt idx="15">
                  <c:v>37.5</c:v>
                </c:pt>
                <c:pt idx="16">
                  <c:v>39.299999999999997</c:v>
                </c:pt>
                <c:pt idx="17">
                  <c:v>37.4</c:v>
                </c:pt>
                <c:pt idx="18">
                  <c:v>38.799999999999997</c:v>
                </c:pt>
                <c:pt idx="19">
                  <c:v>38.1</c:v>
                </c:pt>
                <c:pt idx="20">
                  <c:v>45.9</c:v>
                </c:pt>
                <c:pt idx="21">
                  <c:v>46.7</c:v>
                </c:pt>
                <c:pt idx="22">
                  <c:v>50.2</c:v>
                </c:pt>
                <c:pt idx="23">
                  <c:v>45.5</c:v>
                </c:pt>
                <c:pt idx="24">
                  <c:v>48.4</c:v>
                </c:pt>
                <c:pt idx="25">
                  <c:v>41.8</c:v>
                </c:pt>
                <c:pt idx="26">
                  <c:v>43.2</c:v>
                </c:pt>
                <c:pt idx="27">
                  <c:v>46.4</c:v>
                </c:pt>
                <c:pt idx="28">
                  <c:v>43</c:v>
                </c:pt>
                <c:pt idx="2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9-48E8-9070-68C5825A5B29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30.3</c:v>
                </c:pt>
                <c:pt idx="1">
                  <c:v>25.3</c:v>
                </c:pt>
                <c:pt idx="2">
                  <c:v>28.9</c:v>
                </c:pt>
                <c:pt idx="3">
                  <c:v>27.2</c:v>
                </c:pt>
                <c:pt idx="4">
                  <c:v>27.8</c:v>
                </c:pt>
                <c:pt idx="5">
                  <c:v>38.6</c:v>
                </c:pt>
                <c:pt idx="6">
                  <c:v>38.299999999999997</c:v>
                </c:pt>
                <c:pt idx="7">
                  <c:v>38.299999999999997</c:v>
                </c:pt>
                <c:pt idx="8">
                  <c:v>39.799999999999997</c:v>
                </c:pt>
                <c:pt idx="9">
                  <c:v>40.9</c:v>
                </c:pt>
                <c:pt idx="10">
                  <c:v>50.5</c:v>
                </c:pt>
                <c:pt idx="11">
                  <c:v>45.1</c:v>
                </c:pt>
                <c:pt idx="12">
                  <c:v>46.9</c:v>
                </c:pt>
                <c:pt idx="13">
                  <c:v>46.4</c:v>
                </c:pt>
                <c:pt idx="14">
                  <c:v>47</c:v>
                </c:pt>
                <c:pt idx="15">
                  <c:v>45.3</c:v>
                </c:pt>
                <c:pt idx="16">
                  <c:v>48.1</c:v>
                </c:pt>
                <c:pt idx="17">
                  <c:v>47.1</c:v>
                </c:pt>
                <c:pt idx="18">
                  <c:v>46.3</c:v>
                </c:pt>
                <c:pt idx="19">
                  <c:v>49.4</c:v>
                </c:pt>
                <c:pt idx="20">
                  <c:v>47</c:v>
                </c:pt>
                <c:pt idx="21">
                  <c:v>47.3</c:v>
                </c:pt>
                <c:pt idx="22">
                  <c:v>50</c:v>
                </c:pt>
                <c:pt idx="23">
                  <c:v>44.5</c:v>
                </c:pt>
                <c:pt idx="24">
                  <c:v>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9-48E8-9070-68C5825A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F-49F0-B72C-C2CC24D15177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45.2</c:v>
                </c:pt>
                <c:pt idx="1">
                  <c:v>42.3</c:v>
                </c:pt>
                <c:pt idx="2">
                  <c:v>38.1</c:v>
                </c:pt>
                <c:pt idx="3">
                  <c:v>35.700000000000003</c:v>
                </c:pt>
                <c:pt idx="4">
                  <c:v>25.5</c:v>
                </c:pt>
                <c:pt idx="5">
                  <c:v>61.3</c:v>
                </c:pt>
                <c:pt idx="6">
                  <c:v>59.9</c:v>
                </c:pt>
                <c:pt idx="7">
                  <c:v>58.1</c:v>
                </c:pt>
                <c:pt idx="8">
                  <c:v>60.8</c:v>
                </c:pt>
                <c:pt idx="9">
                  <c:v>59.1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F-49F0-B72C-C2CC24D15177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67</c:v>
                </c:pt>
                <c:pt idx="2">
                  <c:v>66.400000000000006</c:v>
                </c:pt>
                <c:pt idx="3">
                  <c:v>63</c:v>
                </c:pt>
                <c:pt idx="4">
                  <c:v>57.3</c:v>
                </c:pt>
                <c:pt idx="5">
                  <c:v>65.3</c:v>
                </c:pt>
                <c:pt idx="6">
                  <c:v>64.2</c:v>
                </c:pt>
                <c:pt idx="7">
                  <c:v>61.3</c:v>
                </c:pt>
                <c:pt idx="8">
                  <c:v>60</c:v>
                </c:pt>
                <c:pt idx="9">
                  <c:v>55.4</c:v>
                </c:pt>
                <c:pt idx="10">
                  <c:v>91.7</c:v>
                </c:pt>
                <c:pt idx="11">
                  <c:v>91.7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92.4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F-49F0-B72C-C2CC24D15177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48.3</c:v>
                </c:pt>
                <c:pt idx="13">
                  <c:v>50.3</c:v>
                </c:pt>
                <c:pt idx="14">
                  <c:v>48.6</c:v>
                </c:pt>
                <c:pt idx="15">
                  <c:v>50.3</c:v>
                </c:pt>
                <c:pt idx="16">
                  <c:v>49.9</c:v>
                </c:pt>
                <c:pt idx="17">
                  <c:v>48.3</c:v>
                </c:pt>
                <c:pt idx="18">
                  <c:v>50.5</c:v>
                </c:pt>
                <c:pt idx="19">
                  <c:v>48.6</c:v>
                </c:pt>
                <c:pt idx="20">
                  <c:v>85.5</c:v>
                </c:pt>
                <c:pt idx="21">
                  <c:v>89</c:v>
                </c:pt>
                <c:pt idx="22">
                  <c:v>87.4</c:v>
                </c:pt>
                <c:pt idx="23">
                  <c:v>87.9</c:v>
                </c:pt>
                <c:pt idx="24">
                  <c:v>83.3</c:v>
                </c:pt>
                <c:pt idx="25">
                  <c:v>80.5</c:v>
                </c:pt>
                <c:pt idx="26">
                  <c:v>80.400000000000006</c:v>
                </c:pt>
                <c:pt idx="27">
                  <c:v>78.599999999999994</c:v>
                </c:pt>
                <c:pt idx="28">
                  <c:v>75</c:v>
                </c:pt>
                <c:pt idx="2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F-49F0-B72C-C2CC24D1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85.7</c:v>
                </c:pt>
                <c:pt idx="1">
                  <c:v>84.4</c:v>
                </c:pt>
                <c:pt idx="2">
                  <c:v>87.8</c:v>
                </c:pt>
                <c:pt idx="3">
                  <c:v>88</c:v>
                </c:pt>
                <c:pt idx="4">
                  <c:v>86.2</c:v>
                </c:pt>
                <c:pt idx="5">
                  <c:v>86.4</c:v>
                </c:pt>
                <c:pt idx="6">
                  <c:v>85.1</c:v>
                </c:pt>
                <c:pt idx="7">
                  <c:v>87</c:v>
                </c:pt>
                <c:pt idx="8">
                  <c:v>87.1</c:v>
                </c:pt>
                <c:pt idx="9">
                  <c:v>84.5</c:v>
                </c:pt>
                <c:pt idx="10">
                  <c:v>83.3</c:v>
                </c:pt>
                <c:pt idx="11">
                  <c:v>83.2</c:v>
                </c:pt>
                <c:pt idx="12">
                  <c:v>87.1</c:v>
                </c:pt>
                <c:pt idx="13">
                  <c:v>88.9</c:v>
                </c:pt>
                <c:pt idx="14">
                  <c:v>89.9</c:v>
                </c:pt>
                <c:pt idx="15">
                  <c:v>89</c:v>
                </c:pt>
                <c:pt idx="16">
                  <c:v>90.6</c:v>
                </c:pt>
                <c:pt idx="17">
                  <c:v>92.6</c:v>
                </c:pt>
                <c:pt idx="18">
                  <c:v>93.9</c:v>
                </c:pt>
                <c:pt idx="19">
                  <c:v>93.2</c:v>
                </c:pt>
                <c:pt idx="20">
                  <c:v>91.3</c:v>
                </c:pt>
                <c:pt idx="21">
                  <c:v>92.1</c:v>
                </c:pt>
                <c:pt idx="22">
                  <c:v>94.1</c:v>
                </c:pt>
                <c:pt idx="23">
                  <c:v>94.7</c:v>
                </c:pt>
                <c:pt idx="24">
                  <c:v>94.2</c:v>
                </c:pt>
                <c:pt idx="25">
                  <c:v>93.8</c:v>
                </c:pt>
                <c:pt idx="26">
                  <c:v>93.6</c:v>
                </c:pt>
                <c:pt idx="27">
                  <c:v>94.2</c:v>
                </c:pt>
                <c:pt idx="28">
                  <c:v>95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176-A620-FA9265EC00E9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176-A620-FA9265EC00E9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76.099999999999994</c:v>
                </c:pt>
                <c:pt idx="1">
                  <c:v>74.5</c:v>
                </c:pt>
                <c:pt idx="2">
                  <c:v>73</c:v>
                </c:pt>
                <c:pt idx="3">
                  <c:v>72.099999999999994</c:v>
                </c:pt>
                <c:pt idx="4">
                  <c:v>67.900000000000006</c:v>
                </c:pt>
                <c:pt idx="5">
                  <c:v>88.7</c:v>
                </c:pt>
                <c:pt idx="6">
                  <c:v>87</c:v>
                </c:pt>
                <c:pt idx="7">
                  <c:v>87.9</c:v>
                </c:pt>
                <c:pt idx="8">
                  <c:v>90</c:v>
                </c:pt>
                <c:pt idx="9">
                  <c:v>87.2</c:v>
                </c:pt>
                <c:pt idx="10">
                  <c:v>82.1</c:v>
                </c:pt>
                <c:pt idx="11">
                  <c:v>81.099999999999994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89.9</c:v>
                </c:pt>
                <c:pt idx="16">
                  <c:v>90.9</c:v>
                </c:pt>
                <c:pt idx="17">
                  <c:v>91.4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5-4176-A620-FA9265EC00E9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58.4</c:v>
                </c:pt>
                <c:pt idx="7">
                  <c:v>58.6</c:v>
                </c:pt>
                <c:pt idx="8">
                  <c:v>59.7</c:v>
                </c:pt>
                <c:pt idx="9">
                  <c:v>58.9</c:v>
                </c:pt>
                <c:pt idx="10">
                  <c:v>91.2</c:v>
                </c:pt>
                <c:pt idx="11">
                  <c:v>92.4</c:v>
                </c:pt>
                <c:pt idx="12">
                  <c:v>91.7</c:v>
                </c:pt>
                <c:pt idx="13">
                  <c:v>91.2</c:v>
                </c:pt>
                <c:pt idx="14">
                  <c:v>84.5</c:v>
                </c:pt>
                <c:pt idx="15">
                  <c:v>81.900000000000006</c:v>
                </c:pt>
                <c:pt idx="16">
                  <c:v>85.3</c:v>
                </c:pt>
                <c:pt idx="17">
                  <c:v>84.6</c:v>
                </c:pt>
                <c:pt idx="18">
                  <c:v>85.4</c:v>
                </c:pt>
                <c:pt idx="19">
                  <c:v>84.4</c:v>
                </c:pt>
                <c:pt idx="20">
                  <c:v>92.9</c:v>
                </c:pt>
                <c:pt idx="21">
                  <c:v>93.1</c:v>
                </c:pt>
                <c:pt idx="22">
                  <c:v>92.4</c:v>
                </c:pt>
                <c:pt idx="23">
                  <c:v>92.6</c:v>
                </c:pt>
                <c:pt idx="24">
                  <c:v>89.9</c:v>
                </c:pt>
                <c:pt idx="25">
                  <c:v>82.8</c:v>
                </c:pt>
                <c:pt idx="26">
                  <c:v>81.599999999999994</c:v>
                </c:pt>
                <c:pt idx="27">
                  <c:v>81</c:v>
                </c:pt>
                <c:pt idx="28">
                  <c:v>75</c:v>
                </c:pt>
                <c:pt idx="29">
                  <c:v>67.599999999999994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5-4176-A620-FA9265EC0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86.2</c:v>
                </c:pt>
                <c:pt idx="1">
                  <c:v>86.8</c:v>
                </c:pt>
                <c:pt idx="2">
                  <c:v>88.3</c:v>
                </c:pt>
                <c:pt idx="3">
                  <c:v>90.7</c:v>
                </c:pt>
                <c:pt idx="4">
                  <c:v>87.5</c:v>
                </c:pt>
                <c:pt idx="5">
                  <c:v>86.6</c:v>
                </c:pt>
                <c:pt idx="6">
                  <c:v>87.5</c:v>
                </c:pt>
                <c:pt idx="7">
                  <c:v>88.4</c:v>
                </c:pt>
                <c:pt idx="8">
                  <c:v>87.5</c:v>
                </c:pt>
                <c:pt idx="9">
                  <c:v>82.8</c:v>
                </c:pt>
                <c:pt idx="10">
                  <c:v>83.6</c:v>
                </c:pt>
                <c:pt idx="11">
                  <c:v>84.8</c:v>
                </c:pt>
                <c:pt idx="12">
                  <c:v>87</c:v>
                </c:pt>
                <c:pt idx="13">
                  <c:v>88.6</c:v>
                </c:pt>
                <c:pt idx="14">
                  <c:v>87.8</c:v>
                </c:pt>
                <c:pt idx="15">
                  <c:v>91</c:v>
                </c:pt>
                <c:pt idx="16">
                  <c:v>91.5</c:v>
                </c:pt>
                <c:pt idx="17">
                  <c:v>93.6</c:v>
                </c:pt>
                <c:pt idx="18">
                  <c:v>94.2</c:v>
                </c:pt>
                <c:pt idx="19">
                  <c:v>93</c:v>
                </c:pt>
                <c:pt idx="20">
                  <c:v>92.2</c:v>
                </c:pt>
                <c:pt idx="21">
                  <c:v>92</c:v>
                </c:pt>
                <c:pt idx="22">
                  <c:v>93.6</c:v>
                </c:pt>
                <c:pt idx="23">
                  <c:v>94.7</c:v>
                </c:pt>
                <c:pt idx="24">
                  <c:v>94.2</c:v>
                </c:pt>
                <c:pt idx="25">
                  <c:v>94.4</c:v>
                </c:pt>
                <c:pt idx="26">
                  <c:v>94.5</c:v>
                </c:pt>
                <c:pt idx="27">
                  <c:v>94.9</c:v>
                </c:pt>
                <c:pt idx="28">
                  <c:v>95.7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7-4BAC-96F6-49991A9A6D4C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90.1</c:v>
                </c:pt>
                <c:pt idx="1">
                  <c:v>90.9</c:v>
                </c:pt>
                <c:pt idx="2">
                  <c:v>88.4</c:v>
                </c:pt>
                <c:pt idx="3">
                  <c:v>87.4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7-4BAC-96F6-49991A9A6D4C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67.7</c:v>
                </c:pt>
                <c:pt idx="2">
                  <c:v>66.099999999999994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74.599999999999994</c:v>
                </c:pt>
                <c:pt idx="11">
                  <c:v>72.8</c:v>
                </c:pt>
                <c:pt idx="12">
                  <c:v>74.099999999999994</c:v>
                </c:pt>
                <c:pt idx="13">
                  <c:v>75.7</c:v>
                </c:pt>
                <c:pt idx="14">
                  <c:v>71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83.4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93.3</c:v>
                </c:pt>
                <c:pt idx="26">
                  <c:v>93.4</c:v>
                </c:pt>
                <c:pt idx="27">
                  <c:v>92.9</c:v>
                </c:pt>
                <c:pt idx="28">
                  <c:v>94.8</c:v>
                </c:pt>
                <c:pt idx="29">
                  <c:v>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7-4BAC-96F6-49991A9A6D4C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76.099999999999994</c:v>
                </c:pt>
                <c:pt idx="6">
                  <c:v>80.599999999999994</c:v>
                </c:pt>
                <c:pt idx="7">
                  <c:v>79.5</c:v>
                </c:pt>
                <c:pt idx="8">
                  <c:v>82</c:v>
                </c:pt>
                <c:pt idx="9">
                  <c:v>82.4</c:v>
                </c:pt>
                <c:pt idx="10">
                  <c:v>79.5</c:v>
                </c:pt>
                <c:pt idx="11">
                  <c:v>79.7</c:v>
                </c:pt>
                <c:pt idx="12">
                  <c:v>81.099999999999994</c:v>
                </c:pt>
                <c:pt idx="13">
                  <c:v>77.2</c:v>
                </c:pt>
                <c:pt idx="14">
                  <c:v>73.599999999999994</c:v>
                </c:pt>
                <c:pt idx="15">
                  <c:v>92</c:v>
                </c:pt>
                <c:pt idx="16">
                  <c:v>93.8</c:v>
                </c:pt>
                <c:pt idx="17">
                  <c:v>94.1</c:v>
                </c:pt>
                <c:pt idx="18">
                  <c:v>95.3</c:v>
                </c:pt>
                <c:pt idx="19">
                  <c:v>94.9</c:v>
                </c:pt>
                <c:pt idx="20">
                  <c:v>90</c:v>
                </c:pt>
                <c:pt idx="21">
                  <c:v>92.5</c:v>
                </c:pt>
                <c:pt idx="22">
                  <c:v>92.1</c:v>
                </c:pt>
                <c:pt idx="23">
                  <c:v>93.5</c:v>
                </c:pt>
                <c:pt idx="24">
                  <c:v>94.1</c:v>
                </c:pt>
                <c:pt idx="25">
                  <c:v>66.2</c:v>
                </c:pt>
                <c:pt idx="26">
                  <c:v>63.8</c:v>
                </c:pt>
                <c:pt idx="27">
                  <c:v>61.6</c:v>
                </c:pt>
                <c:pt idx="28">
                  <c:v>59.3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7-4BAC-96F6-49991A9A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33.799999999999997</c:v>
                </c:pt>
                <c:pt idx="6">
                  <c:v>34.5</c:v>
                </c:pt>
                <c:pt idx="7">
                  <c:v>34.799999999999997</c:v>
                </c:pt>
                <c:pt idx="8">
                  <c:v>37.5</c:v>
                </c:pt>
                <c:pt idx="9">
                  <c:v>36.5</c:v>
                </c:pt>
                <c:pt idx="10">
                  <c:v>60.4</c:v>
                </c:pt>
                <c:pt idx="11">
                  <c:v>56.3</c:v>
                </c:pt>
                <c:pt idx="12">
                  <c:v>53.1</c:v>
                </c:pt>
                <c:pt idx="13">
                  <c:v>52.6</c:v>
                </c:pt>
                <c:pt idx="14">
                  <c:v>47.6</c:v>
                </c:pt>
                <c:pt idx="15">
                  <c:v>92.5</c:v>
                </c:pt>
                <c:pt idx="16">
                  <c:v>93.1</c:v>
                </c:pt>
                <c:pt idx="17">
                  <c:v>93.1</c:v>
                </c:pt>
                <c:pt idx="18">
                  <c:v>93.7</c:v>
                </c:pt>
                <c:pt idx="19">
                  <c:v>94.1</c:v>
                </c:pt>
                <c:pt idx="20">
                  <c:v>92.6</c:v>
                </c:pt>
                <c:pt idx="21">
                  <c:v>82.6</c:v>
                </c:pt>
                <c:pt idx="22">
                  <c:v>93.4</c:v>
                </c:pt>
                <c:pt idx="23">
                  <c:v>94.8</c:v>
                </c:pt>
                <c:pt idx="24">
                  <c:v>94.1</c:v>
                </c:pt>
                <c:pt idx="25">
                  <c:v>94</c:v>
                </c:pt>
                <c:pt idx="26">
                  <c:v>93.2</c:v>
                </c:pt>
                <c:pt idx="27">
                  <c:v>94</c:v>
                </c:pt>
                <c:pt idx="28">
                  <c:v>95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0-49DC-8943-FD32EC154F99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48.6</c:v>
                </c:pt>
                <c:pt idx="7">
                  <c:v>47.8</c:v>
                </c:pt>
                <c:pt idx="8">
                  <c:v>48.7</c:v>
                </c:pt>
                <c:pt idx="9">
                  <c:v>47.4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0-49DC-8943-FD32EC154F99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52.8</c:v>
                </c:pt>
                <c:pt idx="7">
                  <c:v>50.9</c:v>
                </c:pt>
                <c:pt idx="8">
                  <c:v>52.5</c:v>
                </c:pt>
                <c:pt idx="9">
                  <c:v>50</c:v>
                </c:pt>
                <c:pt idx="10">
                  <c:v>89.7</c:v>
                </c:pt>
                <c:pt idx="11">
                  <c:v>90</c:v>
                </c:pt>
                <c:pt idx="12">
                  <c:v>88.7</c:v>
                </c:pt>
                <c:pt idx="13">
                  <c:v>86</c:v>
                </c:pt>
                <c:pt idx="14">
                  <c:v>80.7</c:v>
                </c:pt>
                <c:pt idx="15">
                  <c:v>91.6</c:v>
                </c:pt>
                <c:pt idx="16">
                  <c:v>91.5</c:v>
                </c:pt>
                <c:pt idx="17">
                  <c:v>91.5</c:v>
                </c:pt>
                <c:pt idx="18">
                  <c:v>94.6</c:v>
                </c:pt>
                <c:pt idx="19">
                  <c:v>92.8</c:v>
                </c:pt>
                <c:pt idx="20">
                  <c:v>93.4</c:v>
                </c:pt>
                <c:pt idx="21">
                  <c:v>93.2</c:v>
                </c:pt>
                <c:pt idx="22">
                  <c:v>93.3</c:v>
                </c:pt>
                <c:pt idx="23">
                  <c:v>93.9</c:v>
                </c:pt>
                <c:pt idx="24">
                  <c:v>94.7</c:v>
                </c:pt>
                <c:pt idx="25">
                  <c:v>93.3</c:v>
                </c:pt>
                <c:pt idx="26">
                  <c:v>93.8</c:v>
                </c:pt>
                <c:pt idx="27">
                  <c:v>92.9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0-49DC-8943-FD32EC154F99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48.4</c:v>
                </c:pt>
                <c:pt idx="13">
                  <c:v>50.4</c:v>
                </c:pt>
                <c:pt idx="14">
                  <c:v>48.7</c:v>
                </c:pt>
                <c:pt idx="15">
                  <c:v>56.3</c:v>
                </c:pt>
                <c:pt idx="16">
                  <c:v>57.8</c:v>
                </c:pt>
                <c:pt idx="17">
                  <c:v>56</c:v>
                </c:pt>
                <c:pt idx="18">
                  <c:v>57.2</c:v>
                </c:pt>
                <c:pt idx="19">
                  <c:v>55.2</c:v>
                </c:pt>
                <c:pt idx="20">
                  <c:v>84.9</c:v>
                </c:pt>
                <c:pt idx="21">
                  <c:v>88.2</c:v>
                </c:pt>
                <c:pt idx="22">
                  <c:v>87.3</c:v>
                </c:pt>
                <c:pt idx="23">
                  <c:v>86.2</c:v>
                </c:pt>
                <c:pt idx="24">
                  <c:v>80.900000000000006</c:v>
                </c:pt>
                <c:pt idx="25">
                  <c:v>83.2</c:v>
                </c:pt>
                <c:pt idx="26">
                  <c:v>82.6</c:v>
                </c:pt>
                <c:pt idx="27">
                  <c:v>80.2</c:v>
                </c:pt>
                <c:pt idx="28">
                  <c:v>76.599999999999994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0-49DC-8943-FD32EC15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79.599999999999994</c:v>
                </c:pt>
                <c:pt idx="1">
                  <c:v>78.400000000000006</c:v>
                </c:pt>
                <c:pt idx="2">
                  <c:v>78.099999999999994</c:v>
                </c:pt>
                <c:pt idx="3">
                  <c:v>79.900000000000006</c:v>
                </c:pt>
                <c:pt idx="4">
                  <c:v>79.5</c:v>
                </c:pt>
                <c:pt idx="5">
                  <c:v>77.099999999999994</c:v>
                </c:pt>
                <c:pt idx="6">
                  <c:v>78.400000000000006</c:v>
                </c:pt>
                <c:pt idx="7">
                  <c:v>78.3</c:v>
                </c:pt>
                <c:pt idx="8">
                  <c:v>78.3</c:v>
                </c:pt>
                <c:pt idx="9">
                  <c:v>74.8</c:v>
                </c:pt>
                <c:pt idx="10">
                  <c:v>73.7</c:v>
                </c:pt>
                <c:pt idx="11">
                  <c:v>74.900000000000006</c:v>
                </c:pt>
                <c:pt idx="12">
                  <c:v>77.7</c:v>
                </c:pt>
                <c:pt idx="13">
                  <c:v>79.5</c:v>
                </c:pt>
                <c:pt idx="14">
                  <c:v>79</c:v>
                </c:pt>
                <c:pt idx="15">
                  <c:v>82.8</c:v>
                </c:pt>
                <c:pt idx="16">
                  <c:v>82.1</c:v>
                </c:pt>
                <c:pt idx="17">
                  <c:v>85.4</c:v>
                </c:pt>
                <c:pt idx="18">
                  <c:v>88.2</c:v>
                </c:pt>
                <c:pt idx="19">
                  <c:v>87.7</c:v>
                </c:pt>
                <c:pt idx="20">
                  <c:v>88.2</c:v>
                </c:pt>
                <c:pt idx="21">
                  <c:v>88.6</c:v>
                </c:pt>
                <c:pt idx="22">
                  <c:v>91.3</c:v>
                </c:pt>
                <c:pt idx="23">
                  <c:v>92.3</c:v>
                </c:pt>
                <c:pt idx="24">
                  <c:v>92.7</c:v>
                </c:pt>
                <c:pt idx="25">
                  <c:v>91.4</c:v>
                </c:pt>
                <c:pt idx="26">
                  <c:v>91.5</c:v>
                </c:pt>
                <c:pt idx="27">
                  <c:v>92.4</c:v>
                </c:pt>
                <c:pt idx="28">
                  <c:v>93.4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7-4329-8A5A-4BA15808A92C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7-4329-8A5A-4BA15808A92C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74.900000000000006</c:v>
                </c:pt>
                <c:pt idx="1">
                  <c:v>72.5</c:v>
                </c:pt>
                <c:pt idx="2">
                  <c:v>70.7</c:v>
                </c:pt>
                <c:pt idx="3">
                  <c:v>65</c:v>
                </c:pt>
                <c:pt idx="4">
                  <c:v>64.2</c:v>
                </c:pt>
                <c:pt idx="5">
                  <c:v>88.7</c:v>
                </c:pt>
                <c:pt idx="6">
                  <c:v>86.9</c:v>
                </c:pt>
                <c:pt idx="7">
                  <c:v>87.9</c:v>
                </c:pt>
                <c:pt idx="8">
                  <c:v>90.1</c:v>
                </c:pt>
                <c:pt idx="9">
                  <c:v>87.3</c:v>
                </c:pt>
                <c:pt idx="10">
                  <c:v>82.2</c:v>
                </c:pt>
                <c:pt idx="11">
                  <c:v>79.599999999999994</c:v>
                </c:pt>
                <c:pt idx="12">
                  <c:v>80</c:v>
                </c:pt>
                <c:pt idx="13">
                  <c:v>75.099999999999994</c:v>
                </c:pt>
                <c:pt idx="14">
                  <c:v>69.599999999999994</c:v>
                </c:pt>
                <c:pt idx="15">
                  <c:v>89.7</c:v>
                </c:pt>
                <c:pt idx="16">
                  <c:v>91</c:v>
                </c:pt>
                <c:pt idx="17">
                  <c:v>91.5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94.3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93.4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7-4329-8A5A-4BA15808A92C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58.9</c:v>
                </c:pt>
                <c:pt idx="6">
                  <c:v>58.2</c:v>
                </c:pt>
                <c:pt idx="7">
                  <c:v>58.5</c:v>
                </c:pt>
                <c:pt idx="8">
                  <c:v>59.7</c:v>
                </c:pt>
                <c:pt idx="9">
                  <c:v>58.7</c:v>
                </c:pt>
                <c:pt idx="10">
                  <c:v>91.4</c:v>
                </c:pt>
                <c:pt idx="11">
                  <c:v>92.6</c:v>
                </c:pt>
                <c:pt idx="12">
                  <c:v>91.5</c:v>
                </c:pt>
                <c:pt idx="13">
                  <c:v>90.8</c:v>
                </c:pt>
                <c:pt idx="14">
                  <c:v>85</c:v>
                </c:pt>
                <c:pt idx="15">
                  <c:v>81.900000000000006</c:v>
                </c:pt>
                <c:pt idx="16">
                  <c:v>84.9</c:v>
                </c:pt>
                <c:pt idx="17">
                  <c:v>84.7</c:v>
                </c:pt>
                <c:pt idx="18">
                  <c:v>85.7</c:v>
                </c:pt>
                <c:pt idx="19">
                  <c:v>84.8</c:v>
                </c:pt>
                <c:pt idx="20">
                  <c:v>92.9</c:v>
                </c:pt>
                <c:pt idx="21">
                  <c:v>93.2</c:v>
                </c:pt>
                <c:pt idx="22">
                  <c:v>92.7</c:v>
                </c:pt>
                <c:pt idx="23">
                  <c:v>92.9</c:v>
                </c:pt>
                <c:pt idx="24">
                  <c:v>90.4</c:v>
                </c:pt>
                <c:pt idx="25">
                  <c:v>82.5</c:v>
                </c:pt>
                <c:pt idx="26">
                  <c:v>81.8</c:v>
                </c:pt>
                <c:pt idx="27">
                  <c:v>81.2</c:v>
                </c:pt>
                <c:pt idx="28">
                  <c:v>75.400000000000006</c:v>
                </c:pt>
                <c:pt idx="29">
                  <c:v>67.599999999999994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7-4329-8A5A-4BA15808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83.4</c:v>
                </c:pt>
                <c:pt idx="1">
                  <c:v>83.3</c:v>
                </c:pt>
                <c:pt idx="2">
                  <c:v>87</c:v>
                </c:pt>
                <c:pt idx="3">
                  <c:v>87.5</c:v>
                </c:pt>
                <c:pt idx="4">
                  <c:v>86.2</c:v>
                </c:pt>
                <c:pt idx="5">
                  <c:v>49.1</c:v>
                </c:pt>
                <c:pt idx="6">
                  <c:v>43.5</c:v>
                </c:pt>
                <c:pt idx="7">
                  <c:v>42.9</c:v>
                </c:pt>
                <c:pt idx="8">
                  <c:v>38.200000000000003</c:v>
                </c:pt>
                <c:pt idx="9">
                  <c:v>36.700000000000003</c:v>
                </c:pt>
                <c:pt idx="10">
                  <c:v>64.2</c:v>
                </c:pt>
                <c:pt idx="11">
                  <c:v>57.7</c:v>
                </c:pt>
                <c:pt idx="12">
                  <c:v>57.2</c:v>
                </c:pt>
                <c:pt idx="13">
                  <c:v>53.1</c:v>
                </c:pt>
                <c:pt idx="14">
                  <c:v>53.1</c:v>
                </c:pt>
                <c:pt idx="15">
                  <c:v>61</c:v>
                </c:pt>
                <c:pt idx="16">
                  <c:v>54.6</c:v>
                </c:pt>
                <c:pt idx="17">
                  <c:v>48.3</c:v>
                </c:pt>
                <c:pt idx="18">
                  <c:v>40.6</c:v>
                </c:pt>
                <c:pt idx="19">
                  <c:v>34.9</c:v>
                </c:pt>
                <c:pt idx="20">
                  <c:v>64.5</c:v>
                </c:pt>
                <c:pt idx="21">
                  <c:v>59.4</c:v>
                </c:pt>
                <c:pt idx="22">
                  <c:v>50.8</c:v>
                </c:pt>
                <c:pt idx="23">
                  <c:v>43.7</c:v>
                </c:pt>
                <c:pt idx="24">
                  <c:v>39.9</c:v>
                </c:pt>
                <c:pt idx="25">
                  <c:v>66.3</c:v>
                </c:pt>
                <c:pt idx="26">
                  <c:v>59.7</c:v>
                </c:pt>
                <c:pt idx="27">
                  <c:v>51.5</c:v>
                </c:pt>
                <c:pt idx="28">
                  <c:v>42.2</c:v>
                </c:pt>
                <c:pt idx="29">
                  <c:v>37.130000000000003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C-4503-9431-B0DA45EC5163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69</c:v>
                </c:pt>
                <c:pt idx="6">
                  <c:v>62.5</c:v>
                </c:pt>
                <c:pt idx="7">
                  <c:v>60.4</c:v>
                </c:pt>
                <c:pt idx="8">
                  <c:v>54.3</c:v>
                </c:pt>
                <c:pt idx="9">
                  <c:v>50.8</c:v>
                </c:pt>
                <c:pt idx="10">
                  <c:v>66.5</c:v>
                </c:pt>
                <c:pt idx="11">
                  <c:v>60.8</c:v>
                </c:pt>
                <c:pt idx="12">
                  <c:v>54.8</c:v>
                </c:pt>
                <c:pt idx="13">
                  <c:v>47.4</c:v>
                </c:pt>
                <c:pt idx="14">
                  <c:v>45.1</c:v>
                </c:pt>
                <c:pt idx="15">
                  <c:v>69.099999999999994</c:v>
                </c:pt>
                <c:pt idx="16">
                  <c:v>61.7</c:v>
                </c:pt>
                <c:pt idx="17">
                  <c:v>55.7</c:v>
                </c:pt>
                <c:pt idx="18">
                  <c:v>44.9</c:v>
                </c:pt>
                <c:pt idx="19">
                  <c:v>37.799999999999997</c:v>
                </c:pt>
                <c:pt idx="20">
                  <c:v>66.8</c:v>
                </c:pt>
                <c:pt idx="21">
                  <c:v>62</c:v>
                </c:pt>
                <c:pt idx="22">
                  <c:v>53.9</c:v>
                </c:pt>
                <c:pt idx="23">
                  <c:v>45.7</c:v>
                </c:pt>
                <c:pt idx="24">
                  <c:v>39.4</c:v>
                </c:pt>
                <c:pt idx="25">
                  <c:v>66.599999999999994</c:v>
                </c:pt>
                <c:pt idx="26">
                  <c:v>57.6</c:v>
                </c:pt>
                <c:pt idx="27">
                  <c:v>53.3</c:v>
                </c:pt>
                <c:pt idx="28">
                  <c:v>44.5</c:v>
                </c:pt>
                <c:pt idx="29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C-4503-9431-B0DA45EC5163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74.7</c:v>
                </c:pt>
                <c:pt idx="1">
                  <c:v>73.400000000000006</c:v>
                </c:pt>
                <c:pt idx="2">
                  <c:v>72.400000000000006</c:v>
                </c:pt>
                <c:pt idx="3">
                  <c:v>72.599999999999994</c:v>
                </c:pt>
                <c:pt idx="4">
                  <c:v>67.599999999999994</c:v>
                </c:pt>
                <c:pt idx="5">
                  <c:v>27.5</c:v>
                </c:pt>
                <c:pt idx="6">
                  <c:v>23.2</c:v>
                </c:pt>
                <c:pt idx="7">
                  <c:v>20</c:v>
                </c:pt>
                <c:pt idx="8">
                  <c:v>15</c:v>
                </c:pt>
                <c:pt idx="9">
                  <c:v>8.9</c:v>
                </c:pt>
                <c:pt idx="10">
                  <c:v>31.5</c:v>
                </c:pt>
                <c:pt idx="11">
                  <c:v>30.7</c:v>
                </c:pt>
                <c:pt idx="12">
                  <c:v>26.3</c:v>
                </c:pt>
                <c:pt idx="13">
                  <c:v>21.6</c:v>
                </c:pt>
                <c:pt idx="14">
                  <c:v>12.3</c:v>
                </c:pt>
                <c:pt idx="15">
                  <c:v>37.5</c:v>
                </c:pt>
                <c:pt idx="16">
                  <c:v>38.799999999999997</c:v>
                </c:pt>
                <c:pt idx="17">
                  <c:v>35.4</c:v>
                </c:pt>
                <c:pt idx="18">
                  <c:v>29.3</c:v>
                </c:pt>
                <c:pt idx="19">
                  <c:v>21.7</c:v>
                </c:pt>
                <c:pt idx="20">
                  <c:v>44.7</c:v>
                </c:pt>
                <c:pt idx="21">
                  <c:v>42.1</c:v>
                </c:pt>
                <c:pt idx="22">
                  <c:v>37.6</c:v>
                </c:pt>
                <c:pt idx="23">
                  <c:v>29.6</c:v>
                </c:pt>
                <c:pt idx="24">
                  <c:v>22.9</c:v>
                </c:pt>
                <c:pt idx="25">
                  <c:v>44.6</c:v>
                </c:pt>
                <c:pt idx="26">
                  <c:v>43.2</c:v>
                </c:pt>
                <c:pt idx="27">
                  <c:v>44.1</c:v>
                </c:pt>
                <c:pt idx="28">
                  <c:v>40</c:v>
                </c:pt>
                <c:pt idx="29">
                  <c:v>38.200000000000003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C-4503-9431-B0DA45EC5163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</c:v>
                </c:pt>
                <c:pt idx="6">
                  <c:v>3.3</c:v>
                </c:pt>
                <c:pt idx="7">
                  <c:v>1.9</c:v>
                </c:pt>
                <c:pt idx="8">
                  <c:v>1.4</c:v>
                </c:pt>
                <c:pt idx="9">
                  <c:v>0.9</c:v>
                </c:pt>
                <c:pt idx="10">
                  <c:v>11.8</c:v>
                </c:pt>
                <c:pt idx="11">
                  <c:v>10</c:v>
                </c:pt>
                <c:pt idx="12">
                  <c:v>7.6</c:v>
                </c:pt>
                <c:pt idx="13">
                  <c:v>4</c:v>
                </c:pt>
                <c:pt idx="14">
                  <c:v>2.2000000000000002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C-4503-9431-B0DA45EC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6</c:v>
                </c:pt>
                <c:pt idx="1">
                  <c:v>8.1999999999999993</c:v>
                </c:pt>
                <c:pt idx="2">
                  <c:v>12.5</c:v>
                </c:pt>
                <c:pt idx="3">
                  <c:v>5.93</c:v>
                </c:pt>
                <c:pt idx="4">
                  <c:v>5.8</c:v>
                </c:pt>
                <c:pt idx="5">
                  <c:v>1.3</c:v>
                </c:pt>
                <c:pt idx="6">
                  <c:v>1.9</c:v>
                </c:pt>
                <c:pt idx="7">
                  <c:v>1.31</c:v>
                </c:pt>
                <c:pt idx="8">
                  <c:v>1.9</c:v>
                </c:pt>
                <c:pt idx="9">
                  <c:v>1</c:v>
                </c:pt>
                <c:pt idx="10">
                  <c:v>1.5</c:v>
                </c:pt>
                <c:pt idx="11">
                  <c:v>1.3</c:v>
                </c:pt>
                <c:pt idx="12">
                  <c:v>1.5</c:v>
                </c:pt>
                <c:pt idx="13">
                  <c:v>1.7</c:v>
                </c:pt>
                <c:pt idx="14">
                  <c:v>1.1000000000000001</c:v>
                </c:pt>
                <c:pt idx="15">
                  <c:v>0.5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0-4C66-96E6-936ED875ADEC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8.6</c:v>
                </c:pt>
                <c:pt idx="7">
                  <c:v>7.6</c:v>
                </c:pt>
                <c:pt idx="8">
                  <c:v>11</c:v>
                </c:pt>
                <c:pt idx="9">
                  <c:v>12.4</c:v>
                </c:pt>
                <c:pt idx="10">
                  <c:v>4.8</c:v>
                </c:pt>
                <c:pt idx="11">
                  <c:v>5.2</c:v>
                </c:pt>
                <c:pt idx="12">
                  <c:v>6.5</c:v>
                </c:pt>
                <c:pt idx="13">
                  <c:v>6.5</c:v>
                </c:pt>
                <c:pt idx="14">
                  <c:v>11.6</c:v>
                </c:pt>
                <c:pt idx="15">
                  <c:v>1.2</c:v>
                </c:pt>
                <c:pt idx="16">
                  <c:v>0.6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0-4C66-96E6-936ED875ADEC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2.4</c:v>
                </c:pt>
                <c:pt idx="1">
                  <c:v>1.2</c:v>
                </c:pt>
                <c:pt idx="2">
                  <c:v>2.2000000000000002</c:v>
                </c:pt>
                <c:pt idx="3">
                  <c:v>1.4</c:v>
                </c:pt>
                <c:pt idx="4">
                  <c:v>2.1</c:v>
                </c:pt>
                <c:pt idx="5">
                  <c:v>0.2</c:v>
                </c:pt>
                <c:pt idx="6">
                  <c:v>0.7</c:v>
                </c:pt>
                <c:pt idx="7">
                  <c:v>0.8</c:v>
                </c:pt>
                <c:pt idx="8">
                  <c:v>0.3</c:v>
                </c:pt>
                <c:pt idx="9">
                  <c:v>1.5</c:v>
                </c:pt>
                <c:pt idx="10">
                  <c:v>2.7</c:v>
                </c:pt>
                <c:pt idx="11">
                  <c:v>1.3</c:v>
                </c:pt>
                <c:pt idx="12">
                  <c:v>3.3</c:v>
                </c:pt>
                <c:pt idx="13">
                  <c:v>1.2</c:v>
                </c:pt>
                <c:pt idx="14">
                  <c:v>2.7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0-4C66-96E6-936ED875ADEC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0-4C66-96E6-936ED875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</c:v>
                </c:pt>
                <c:pt idx="6">
                  <c:v>2.2000000000000002</c:v>
                </c:pt>
                <c:pt idx="7">
                  <c:v>2.1</c:v>
                </c:pt>
                <c:pt idx="8">
                  <c:v>1.1000000000000001</c:v>
                </c:pt>
                <c:pt idx="9">
                  <c:v>0.7</c:v>
                </c:pt>
                <c:pt idx="10">
                  <c:v>31.2</c:v>
                </c:pt>
                <c:pt idx="11">
                  <c:v>43.6</c:v>
                </c:pt>
                <c:pt idx="12">
                  <c:v>38.4</c:v>
                </c:pt>
                <c:pt idx="13">
                  <c:v>36.799999999999997</c:v>
                </c:pt>
                <c:pt idx="14">
                  <c:v>32.200000000000003</c:v>
                </c:pt>
                <c:pt idx="15">
                  <c:v>35.200000000000003</c:v>
                </c:pt>
                <c:pt idx="16">
                  <c:v>45.2</c:v>
                </c:pt>
                <c:pt idx="17">
                  <c:v>47.5</c:v>
                </c:pt>
                <c:pt idx="18">
                  <c:v>45.54</c:v>
                </c:pt>
                <c:pt idx="19">
                  <c:v>38.6</c:v>
                </c:pt>
                <c:pt idx="20">
                  <c:v>33</c:v>
                </c:pt>
                <c:pt idx="21">
                  <c:v>47.9</c:v>
                </c:pt>
                <c:pt idx="22">
                  <c:v>47.9</c:v>
                </c:pt>
                <c:pt idx="23">
                  <c:v>45.9</c:v>
                </c:pt>
                <c:pt idx="24">
                  <c:v>40</c:v>
                </c:pt>
                <c:pt idx="25">
                  <c:v>35.6</c:v>
                </c:pt>
                <c:pt idx="26">
                  <c:v>46.64</c:v>
                </c:pt>
                <c:pt idx="27">
                  <c:v>45.67</c:v>
                </c:pt>
                <c:pt idx="28">
                  <c:v>44.4</c:v>
                </c:pt>
                <c:pt idx="29">
                  <c:v>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D-4A84-B33A-8BDC7D0AE29B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</c:v>
                </c:pt>
                <c:pt idx="11">
                  <c:v>3.3</c:v>
                </c:pt>
                <c:pt idx="12">
                  <c:v>3.9</c:v>
                </c:pt>
                <c:pt idx="13">
                  <c:v>3.9</c:v>
                </c:pt>
                <c:pt idx="14">
                  <c:v>5.9</c:v>
                </c:pt>
                <c:pt idx="15">
                  <c:v>50</c:v>
                </c:pt>
                <c:pt idx="16">
                  <c:v>51.5</c:v>
                </c:pt>
                <c:pt idx="17">
                  <c:v>47.4</c:v>
                </c:pt>
                <c:pt idx="18">
                  <c:v>50.4</c:v>
                </c:pt>
                <c:pt idx="19">
                  <c:v>44.7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47.6</c:v>
                </c:pt>
                <c:pt idx="25">
                  <c:v>48.2</c:v>
                </c:pt>
                <c:pt idx="26">
                  <c:v>48.2</c:v>
                </c:pt>
                <c:pt idx="27">
                  <c:v>49.2</c:v>
                </c:pt>
                <c:pt idx="28">
                  <c:v>51.4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D-4A84-B33A-8BDC7D0AE29B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30</c:v>
                </c:pt>
                <c:pt idx="1">
                  <c:v>38.5</c:v>
                </c:pt>
                <c:pt idx="2">
                  <c:v>34.700000000000003</c:v>
                </c:pt>
                <c:pt idx="3">
                  <c:v>36</c:v>
                </c:pt>
                <c:pt idx="4">
                  <c:v>33.5</c:v>
                </c:pt>
                <c:pt idx="5">
                  <c:v>39.1</c:v>
                </c:pt>
                <c:pt idx="6">
                  <c:v>37.9</c:v>
                </c:pt>
                <c:pt idx="7">
                  <c:v>38.5</c:v>
                </c:pt>
                <c:pt idx="8">
                  <c:v>36.1</c:v>
                </c:pt>
                <c:pt idx="9">
                  <c:v>36</c:v>
                </c:pt>
                <c:pt idx="10">
                  <c:v>40.700000000000003</c:v>
                </c:pt>
                <c:pt idx="11">
                  <c:v>36.299999999999997</c:v>
                </c:pt>
                <c:pt idx="12">
                  <c:v>35.299999999999997</c:v>
                </c:pt>
                <c:pt idx="13">
                  <c:v>38.299999999999997</c:v>
                </c:pt>
                <c:pt idx="14">
                  <c:v>39.1</c:v>
                </c:pt>
                <c:pt idx="15">
                  <c:v>38</c:v>
                </c:pt>
                <c:pt idx="16">
                  <c:v>34.799999999999997</c:v>
                </c:pt>
                <c:pt idx="17">
                  <c:v>37.799999999999997</c:v>
                </c:pt>
                <c:pt idx="18">
                  <c:v>36.9</c:v>
                </c:pt>
                <c:pt idx="19">
                  <c:v>37.299999999999997</c:v>
                </c:pt>
                <c:pt idx="20">
                  <c:v>33.299999999999997</c:v>
                </c:pt>
                <c:pt idx="21">
                  <c:v>33.5</c:v>
                </c:pt>
                <c:pt idx="22">
                  <c:v>35.1</c:v>
                </c:pt>
                <c:pt idx="23">
                  <c:v>36.299999999999997</c:v>
                </c:pt>
                <c:pt idx="24">
                  <c:v>38.4</c:v>
                </c:pt>
                <c:pt idx="25">
                  <c:v>51.5</c:v>
                </c:pt>
                <c:pt idx="26">
                  <c:v>49.8</c:v>
                </c:pt>
                <c:pt idx="27">
                  <c:v>50.9</c:v>
                </c:pt>
                <c:pt idx="28">
                  <c:v>51.7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D-4A84-B33A-8BDC7D0AE29B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52.5</c:v>
                </c:pt>
                <c:pt idx="6">
                  <c:v>50.1</c:v>
                </c:pt>
                <c:pt idx="7">
                  <c:v>51.9</c:v>
                </c:pt>
                <c:pt idx="8">
                  <c:v>51.1</c:v>
                </c:pt>
                <c:pt idx="9">
                  <c:v>52.3</c:v>
                </c:pt>
                <c:pt idx="10">
                  <c:v>52.2</c:v>
                </c:pt>
                <c:pt idx="11">
                  <c:v>48.1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52.5</c:v>
                </c:pt>
                <c:pt idx="16">
                  <c:v>48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50.2</c:v>
                </c:pt>
                <c:pt idx="21">
                  <c:v>48.1</c:v>
                </c:pt>
                <c:pt idx="22">
                  <c:v>50.9</c:v>
                </c:pt>
                <c:pt idx="23">
                  <c:v>51</c:v>
                </c:pt>
                <c:pt idx="24">
                  <c:v>50.9</c:v>
                </c:pt>
                <c:pt idx="25">
                  <c:v>49.3</c:v>
                </c:pt>
                <c:pt idx="26">
                  <c:v>47</c:v>
                </c:pt>
                <c:pt idx="27">
                  <c:v>51.3</c:v>
                </c:pt>
                <c:pt idx="28">
                  <c:v>50.2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FD-4A84-B33A-8BDC7D0A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57.4</c:v>
                </c:pt>
                <c:pt idx="1">
                  <c:v>47.2</c:v>
                </c:pt>
                <c:pt idx="2">
                  <c:v>47.9</c:v>
                </c:pt>
                <c:pt idx="3">
                  <c:v>46.7</c:v>
                </c:pt>
                <c:pt idx="4">
                  <c:v>45.1</c:v>
                </c:pt>
                <c:pt idx="5">
                  <c:v>41.59</c:v>
                </c:pt>
                <c:pt idx="6">
                  <c:v>37.5</c:v>
                </c:pt>
                <c:pt idx="7">
                  <c:v>34.700000000000003</c:v>
                </c:pt>
                <c:pt idx="8">
                  <c:v>29</c:v>
                </c:pt>
                <c:pt idx="9">
                  <c:v>30.5</c:v>
                </c:pt>
                <c:pt idx="10">
                  <c:v>61.8</c:v>
                </c:pt>
                <c:pt idx="11">
                  <c:v>51.2</c:v>
                </c:pt>
                <c:pt idx="12">
                  <c:v>49.5</c:v>
                </c:pt>
                <c:pt idx="13">
                  <c:v>47.2</c:v>
                </c:pt>
                <c:pt idx="14">
                  <c:v>47.2</c:v>
                </c:pt>
                <c:pt idx="15">
                  <c:v>62.2</c:v>
                </c:pt>
                <c:pt idx="16">
                  <c:v>48.4</c:v>
                </c:pt>
                <c:pt idx="17">
                  <c:v>47.7</c:v>
                </c:pt>
                <c:pt idx="18">
                  <c:v>45.5</c:v>
                </c:pt>
                <c:pt idx="19">
                  <c:v>41.1</c:v>
                </c:pt>
                <c:pt idx="20">
                  <c:v>63</c:v>
                </c:pt>
                <c:pt idx="21">
                  <c:v>48.5</c:v>
                </c:pt>
                <c:pt idx="22">
                  <c:v>48.6</c:v>
                </c:pt>
                <c:pt idx="23">
                  <c:v>46.9</c:v>
                </c:pt>
                <c:pt idx="24">
                  <c:v>48</c:v>
                </c:pt>
                <c:pt idx="25">
                  <c:v>59.62</c:v>
                </c:pt>
                <c:pt idx="26">
                  <c:v>50.4</c:v>
                </c:pt>
                <c:pt idx="27">
                  <c:v>48.7</c:v>
                </c:pt>
                <c:pt idx="28">
                  <c:v>50.3</c:v>
                </c:pt>
                <c:pt idx="2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3D6-808E-FC4EF5C9BFF0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3D6-808E-FC4EF5C9BFF0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48.6</c:v>
                </c:pt>
                <c:pt idx="1">
                  <c:v>50.9</c:v>
                </c:pt>
                <c:pt idx="2">
                  <c:v>47</c:v>
                </c:pt>
                <c:pt idx="3">
                  <c:v>45.3</c:v>
                </c:pt>
                <c:pt idx="4">
                  <c:v>42.6</c:v>
                </c:pt>
                <c:pt idx="5">
                  <c:v>43.6</c:v>
                </c:pt>
                <c:pt idx="6">
                  <c:v>37.1</c:v>
                </c:pt>
                <c:pt idx="7">
                  <c:v>40.5</c:v>
                </c:pt>
                <c:pt idx="8">
                  <c:v>37.299999999999997</c:v>
                </c:pt>
                <c:pt idx="9">
                  <c:v>38.799999999999997</c:v>
                </c:pt>
                <c:pt idx="10">
                  <c:v>35.700000000000003</c:v>
                </c:pt>
                <c:pt idx="11">
                  <c:v>33.5</c:v>
                </c:pt>
                <c:pt idx="12">
                  <c:v>36.299999999999997</c:v>
                </c:pt>
                <c:pt idx="13">
                  <c:v>33.4</c:v>
                </c:pt>
                <c:pt idx="14">
                  <c:v>36.799999999999997</c:v>
                </c:pt>
                <c:pt idx="15">
                  <c:v>34.799999999999997</c:v>
                </c:pt>
                <c:pt idx="16">
                  <c:v>36.1</c:v>
                </c:pt>
                <c:pt idx="17">
                  <c:v>34.700000000000003</c:v>
                </c:pt>
                <c:pt idx="18">
                  <c:v>38</c:v>
                </c:pt>
                <c:pt idx="19">
                  <c:v>36.9</c:v>
                </c:pt>
                <c:pt idx="20">
                  <c:v>28.9</c:v>
                </c:pt>
                <c:pt idx="21">
                  <c:v>32.9</c:v>
                </c:pt>
                <c:pt idx="22">
                  <c:v>35.4</c:v>
                </c:pt>
                <c:pt idx="23">
                  <c:v>33.4</c:v>
                </c:pt>
                <c:pt idx="24">
                  <c:v>38.299999999999997</c:v>
                </c:pt>
                <c:pt idx="25">
                  <c:v>50.8</c:v>
                </c:pt>
                <c:pt idx="26">
                  <c:v>48.9</c:v>
                </c:pt>
                <c:pt idx="27">
                  <c:v>51.6</c:v>
                </c:pt>
                <c:pt idx="28">
                  <c:v>53.7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3D6-808E-FC4EF5C9BFF0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51.8</c:v>
                </c:pt>
                <c:pt idx="7">
                  <c:v>51</c:v>
                </c:pt>
                <c:pt idx="8">
                  <c:v>50.1</c:v>
                </c:pt>
                <c:pt idx="9">
                  <c:v>52.5</c:v>
                </c:pt>
                <c:pt idx="10">
                  <c:v>54.3</c:v>
                </c:pt>
                <c:pt idx="11">
                  <c:v>51.3</c:v>
                </c:pt>
                <c:pt idx="12">
                  <c:v>52.3</c:v>
                </c:pt>
                <c:pt idx="13">
                  <c:v>54.4</c:v>
                </c:pt>
                <c:pt idx="14">
                  <c:v>53.7</c:v>
                </c:pt>
                <c:pt idx="15">
                  <c:v>51.4</c:v>
                </c:pt>
                <c:pt idx="16">
                  <c:v>48.3</c:v>
                </c:pt>
                <c:pt idx="17">
                  <c:v>51.4</c:v>
                </c:pt>
                <c:pt idx="18">
                  <c:v>52.2</c:v>
                </c:pt>
                <c:pt idx="19">
                  <c:v>51.8</c:v>
                </c:pt>
                <c:pt idx="20">
                  <c:v>51.8</c:v>
                </c:pt>
                <c:pt idx="21">
                  <c:v>48.2</c:v>
                </c:pt>
                <c:pt idx="22">
                  <c:v>51</c:v>
                </c:pt>
                <c:pt idx="23">
                  <c:v>52</c:v>
                </c:pt>
                <c:pt idx="24">
                  <c:v>52.3</c:v>
                </c:pt>
                <c:pt idx="25">
                  <c:v>48.3</c:v>
                </c:pt>
                <c:pt idx="26">
                  <c:v>48.4</c:v>
                </c:pt>
                <c:pt idx="27">
                  <c:v>51</c:v>
                </c:pt>
                <c:pt idx="28">
                  <c:v>49.5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0-43D6-808E-FC4EF5C9B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66</c:v>
                </c:pt>
                <c:pt idx="1">
                  <c:v>52.91</c:v>
                </c:pt>
                <c:pt idx="2">
                  <c:v>52.3</c:v>
                </c:pt>
                <c:pt idx="3">
                  <c:v>53.2</c:v>
                </c:pt>
                <c:pt idx="4">
                  <c:v>47.7</c:v>
                </c:pt>
                <c:pt idx="5">
                  <c:v>69.900000000000006</c:v>
                </c:pt>
                <c:pt idx="6">
                  <c:v>60.5</c:v>
                </c:pt>
                <c:pt idx="7">
                  <c:v>55.6</c:v>
                </c:pt>
                <c:pt idx="8">
                  <c:v>51.9</c:v>
                </c:pt>
                <c:pt idx="9">
                  <c:v>46.4</c:v>
                </c:pt>
                <c:pt idx="10">
                  <c:v>66.099999999999994</c:v>
                </c:pt>
                <c:pt idx="11">
                  <c:v>59.8</c:v>
                </c:pt>
                <c:pt idx="12">
                  <c:v>58.8</c:v>
                </c:pt>
                <c:pt idx="13">
                  <c:v>54.7</c:v>
                </c:pt>
                <c:pt idx="14">
                  <c:v>49.4</c:v>
                </c:pt>
                <c:pt idx="15">
                  <c:v>56.9</c:v>
                </c:pt>
                <c:pt idx="16">
                  <c:v>52.4</c:v>
                </c:pt>
                <c:pt idx="17">
                  <c:v>49.95</c:v>
                </c:pt>
                <c:pt idx="18">
                  <c:v>47</c:v>
                </c:pt>
                <c:pt idx="19">
                  <c:v>44.5</c:v>
                </c:pt>
                <c:pt idx="20">
                  <c:v>57.5</c:v>
                </c:pt>
                <c:pt idx="21">
                  <c:v>54.1</c:v>
                </c:pt>
                <c:pt idx="22">
                  <c:v>49.75</c:v>
                </c:pt>
                <c:pt idx="23">
                  <c:v>47.6</c:v>
                </c:pt>
                <c:pt idx="24">
                  <c:v>44.86</c:v>
                </c:pt>
                <c:pt idx="25">
                  <c:v>58</c:v>
                </c:pt>
                <c:pt idx="26">
                  <c:v>53.9</c:v>
                </c:pt>
                <c:pt idx="27">
                  <c:v>51.1</c:v>
                </c:pt>
                <c:pt idx="28">
                  <c:v>49.18</c:v>
                </c:pt>
                <c:pt idx="29">
                  <c:v>46.67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4D8-A146-CFFB69524733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4D8-A146-CFFB69524733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39.4</c:v>
                </c:pt>
                <c:pt idx="1">
                  <c:v>44.3</c:v>
                </c:pt>
                <c:pt idx="2">
                  <c:v>39.1</c:v>
                </c:pt>
                <c:pt idx="3">
                  <c:v>37.5</c:v>
                </c:pt>
                <c:pt idx="4">
                  <c:v>37.200000000000003</c:v>
                </c:pt>
                <c:pt idx="5">
                  <c:v>37.6</c:v>
                </c:pt>
                <c:pt idx="6">
                  <c:v>32.9</c:v>
                </c:pt>
                <c:pt idx="7">
                  <c:v>35.5</c:v>
                </c:pt>
                <c:pt idx="8">
                  <c:v>36</c:v>
                </c:pt>
                <c:pt idx="9">
                  <c:v>37.700000000000003</c:v>
                </c:pt>
                <c:pt idx="10">
                  <c:v>37</c:v>
                </c:pt>
                <c:pt idx="11">
                  <c:v>33.5</c:v>
                </c:pt>
                <c:pt idx="12">
                  <c:v>34.6</c:v>
                </c:pt>
                <c:pt idx="13">
                  <c:v>38.299999999999997</c:v>
                </c:pt>
                <c:pt idx="14">
                  <c:v>36.200000000000003</c:v>
                </c:pt>
                <c:pt idx="15">
                  <c:v>37.700000000000003</c:v>
                </c:pt>
                <c:pt idx="16">
                  <c:v>35.9</c:v>
                </c:pt>
                <c:pt idx="17">
                  <c:v>35.5</c:v>
                </c:pt>
                <c:pt idx="18">
                  <c:v>36.4</c:v>
                </c:pt>
                <c:pt idx="19">
                  <c:v>36.9</c:v>
                </c:pt>
                <c:pt idx="20">
                  <c:v>32.1</c:v>
                </c:pt>
                <c:pt idx="21">
                  <c:v>31.9</c:v>
                </c:pt>
                <c:pt idx="22">
                  <c:v>34.6</c:v>
                </c:pt>
                <c:pt idx="23">
                  <c:v>33.299999999999997</c:v>
                </c:pt>
                <c:pt idx="24">
                  <c:v>39.700000000000003</c:v>
                </c:pt>
                <c:pt idx="25">
                  <c:v>49.7</c:v>
                </c:pt>
                <c:pt idx="26">
                  <c:v>49.4</c:v>
                </c:pt>
                <c:pt idx="27">
                  <c:v>51.2</c:v>
                </c:pt>
                <c:pt idx="28">
                  <c:v>52.3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9-44D8-A146-CFFB69524733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47.8</c:v>
                </c:pt>
                <c:pt idx="6">
                  <c:v>52</c:v>
                </c:pt>
                <c:pt idx="7">
                  <c:v>50</c:v>
                </c:pt>
                <c:pt idx="8">
                  <c:v>50.7</c:v>
                </c:pt>
                <c:pt idx="9">
                  <c:v>52.2</c:v>
                </c:pt>
                <c:pt idx="10">
                  <c:v>54.9</c:v>
                </c:pt>
                <c:pt idx="11">
                  <c:v>53</c:v>
                </c:pt>
                <c:pt idx="12">
                  <c:v>53</c:v>
                </c:pt>
                <c:pt idx="13">
                  <c:v>52.8</c:v>
                </c:pt>
                <c:pt idx="14">
                  <c:v>55.3</c:v>
                </c:pt>
                <c:pt idx="15">
                  <c:v>51.4</c:v>
                </c:pt>
                <c:pt idx="16">
                  <c:v>48.9</c:v>
                </c:pt>
                <c:pt idx="17">
                  <c:v>51.4</c:v>
                </c:pt>
                <c:pt idx="18">
                  <c:v>51.1</c:v>
                </c:pt>
                <c:pt idx="19">
                  <c:v>52.1</c:v>
                </c:pt>
                <c:pt idx="20">
                  <c:v>51.8</c:v>
                </c:pt>
                <c:pt idx="21">
                  <c:v>48.4</c:v>
                </c:pt>
                <c:pt idx="22">
                  <c:v>50.6</c:v>
                </c:pt>
                <c:pt idx="23">
                  <c:v>51.6</c:v>
                </c:pt>
                <c:pt idx="24">
                  <c:v>52.2</c:v>
                </c:pt>
                <c:pt idx="25">
                  <c:v>46.9</c:v>
                </c:pt>
                <c:pt idx="26">
                  <c:v>47.9</c:v>
                </c:pt>
                <c:pt idx="27">
                  <c:v>49.9</c:v>
                </c:pt>
                <c:pt idx="28">
                  <c:v>49.9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9-44D8-A146-CFFB6952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</c:v>
                </c:pt>
                <c:pt idx="6">
                  <c:v>0.4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44.4</c:v>
                </c:pt>
                <c:pt idx="11">
                  <c:v>40.5</c:v>
                </c:pt>
                <c:pt idx="12">
                  <c:v>39.08</c:v>
                </c:pt>
                <c:pt idx="13">
                  <c:v>35.799999999999997</c:v>
                </c:pt>
                <c:pt idx="14">
                  <c:v>32.700000000000003</c:v>
                </c:pt>
                <c:pt idx="15">
                  <c:v>47.7</c:v>
                </c:pt>
                <c:pt idx="16">
                  <c:v>49.9</c:v>
                </c:pt>
                <c:pt idx="17">
                  <c:v>46.2</c:v>
                </c:pt>
                <c:pt idx="18">
                  <c:v>46.5</c:v>
                </c:pt>
                <c:pt idx="19">
                  <c:v>44.1</c:v>
                </c:pt>
                <c:pt idx="20">
                  <c:v>47.2</c:v>
                </c:pt>
                <c:pt idx="21">
                  <c:v>51.3</c:v>
                </c:pt>
                <c:pt idx="22">
                  <c:v>46.9</c:v>
                </c:pt>
                <c:pt idx="23">
                  <c:v>47.5</c:v>
                </c:pt>
                <c:pt idx="24">
                  <c:v>44.9</c:v>
                </c:pt>
                <c:pt idx="25">
                  <c:v>53.1</c:v>
                </c:pt>
                <c:pt idx="26">
                  <c:v>49</c:v>
                </c:pt>
                <c:pt idx="27">
                  <c:v>49.7</c:v>
                </c:pt>
                <c:pt idx="28">
                  <c:v>45.4</c:v>
                </c:pt>
                <c:pt idx="29">
                  <c:v>35.299999999999997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CF5-B35E-1E18C085586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</c:v>
                </c:pt>
                <c:pt idx="6">
                  <c:v>6.4</c:v>
                </c:pt>
                <c:pt idx="7">
                  <c:v>7.2</c:v>
                </c:pt>
                <c:pt idx="8">
                  <c:v>11.2</c:v>
                </c:pt>
                <c:pt idx="9">
                  <c:v>13.9</c:v>
                </c:pt>
                <c:pt idx="10">
                  <c:v>53.2</c:v>
                </c:pt>
                <c:pt idx="11">
                  <c:v>47.4</c:v>
                </c:pt>
                <c:pt idx="12">
                  <c:v>45.3</c:v>
                </c:pt>
                <c:pt idx="13">
                  <c:v>49.9</c:v>
                </c:pt>
                <c:pt idx="14">
                  <c:v>48.5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CF5-B35E-1E18C085586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25.8</c:v>
                </c:pt>
                <c:pt idx="6">
                  <c:v>25.2</c:v>
                </c:pt>
                <c:pt idx="7">
                  <c:v>26.1</c:v>
                </c:pt>
                <c:pt idx="8">
                  <c:v>27.6</c:v>
                </c:pt>
                <c:pt idx="9">
                  <c:v>26.6</c:v>
                </c:pt>
                <c:pt idx="10">
                  <c:v>27</c:v>
                </c:pt>
                <c:pt idx="11">
                  <c:v>26.1</c:v>
                </c:pt>
                <c:pt idx="12">
                  <c:v>26.3</c:v>
                </c:pt>
                <c:pt idx="13">
                  <c:v>25.1</c:v>
                </c:pt>
                <c:pt idx="14">
                  <c:v>26.4</c:v>
                </c:pt>
                <c:pt idx="15">
                  <c:v>24.2</c:v>
                </c:pt>
                <c:pt idx="16">
                  <c:v>25.6</c:v>
                </c:pt>
                <c:pt idx="17">
                  <c:v>26.2</c:v>
                </c:pt>
                <c:pt idx="18">
                  <c:v>26.5</c:v>
                </c:pt>
                <c:pt idx="19">
                  <c:v>24.4</c:v>
                </c:pt>
                <c:pt idx="20">
                  <c:v>20.7</c:v>
                </c:pt>
                <c:pt idx="21">
                  <c:v>24.3</c:v>
                </c:pt>
                <c:pt idx="22">
                  <c:v>28.4</c:v>
                </c:pt>
                <c:pt idx="23">
                  <c:v>30.2</c:v>
                </c:pt>
                <c:pt idx="24">
                  <c:v>34.299999999999997</c:v>
                </c:pt>
                <c:pt idx="25">
                  <c:v>53.5</c:v>
                </c:pt>
                <c:pt idx="26">
                  <c:v>50.4</c:v>
                </c:pt>
                <c:pt idx="27">
                  <c:v>50.5</c:v>
                </c:pt>
                <c:pt idx="28">
                  <c:v>52.7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CF5-B35E-1E18C085586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53.8</c:v>
                </c:pt>
                <c:pt idx="6">
                  <c:v>50.7</c:v>
                </c:pt>
                <c:pt idx="7">
                  <c:v>50</c:v>
                </c:pt>
                <c:pt idx="8">
                  <c:v>54.5</c:v>
                </c:pt>
                <c:pt idx="9">
                  <c:v>52.3</c:v>
                </c:pt>
                <c:pt idx="10">
                  <c:v>52.6</c:v>
                </c:pt>
                <c:pt idx="11">
                  <c:v>48.5</c:v>
                </c:pt>
                <c:pt idx="12">
                  <c:v>51.1</c:v>
                </c:pt>
                <c:pt idx="13">
                  <c:v>51.7</c:v>
                </c:pt>
                <c:pt idx="14">
                  <c:v>52.3</c:v>
                </c:pt>
                <c:pt idx="15">
                  <c:v>52.1</c:v>
                </c:pt>
                <c:pt idx="16">
                  <c:v>48.1</c:v>
                </c:pt>
                <c:pt idx="17">
                  <c:v>51.3</c:v>
                </c:pt>
                <c:pt idx="18">
                  <c:v>51.7</c:v>
                </c:pt>
                <c:pt idx="19">
                  <c:v>52.2</c:v>
                </c:pt>
                <c:pt idx="20">
                  <c:v>51.4</c:v>
                </c:pt>
                <c:pt idx="21">
                  <c:v>47.9</c:v>
                </c:pt>
                <c:pt idx="22">
                  <c:v>51.6</c:v>
                </c:pt>
                <c:pt idx="23">
                  <c:v>51.9</c:v>
                </c:pt>
                <c:pt idx="24">
                  <c:v>51.5</c:v>
                </c:pt>
                <c:pt idx="25">
                  <c:v>47.8</c:v>
                </c:pt>
                <c:pt idx="26">
                  <c:v>48.5</c:v>
                </c:pt>
                <c:pt idx="27">
                  <c:v>51.2</c:v>
                </c:pt>
                <c:pt idx="28">
                  <c:v>49.5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9-4CF5-B35E-1E18C085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20</c:v>
                </c:pt>
                <c:pt idx="1">
                  <c:v>15</c:v>
                </c:pt>
                <c:pt idx="2">
                  <c:v>13.8</c:v>
                </c:pt>
                <c:pt idx="3">
                  <c:v>13.2</c:v>
                </c:pt>
                <c:pt idx="4">
                  <c:v>10.7</c:v>
                </c:pt>
                <c:pt idx="5">
                  <c:v>40.200000000000003</c:v>
                </c:pt>
                <c:pt idx="6">
                  <c:v>26.4</c:v>
                </c:pt>
                <c:pt idx="7">
                  <c:v>26.3</c:v>
                </c:pt>
                <c:pt idx="8">
                  <c:v>24</c:v>
                </c:pt>
                <c:pt idx="9">
                  <c:v>18</c:v>
                </c:pt>
                <c:pt idx="10">
                  <c:v>22.3</c:v>
                </c:pt>
                <c:pt idx="11">
                  <c:v>19.7</c:v>
                </c:pt>
                <c:pt idx="12">
                  <c:v>20.6</c:v>
                </c:pt>
                <c:pt idx="13">
                  <c:v>16.899999999999999</c:v>
                </c:pt>
                <c:pt idx="14">
                  <c:v>16.100000000000001</c:v>
                </c:pt>
                <c:pt idx="15">
                  <c:v>48.4</c:v>
                </c:pt>
                <c:pt idx="16">
                  <c:v>31.1</c:v>
                </c:pt>
                <c:pt idx="17">
                  <c:v>28.3</c:v>
                </c:pt>
                <c:pt idx="18">
                  <c:v>24.9</c:v>
                </c:pt>
                <c:pt idx="19">
                  <c:v>20.100000000000001</c:v>
                </c:pt>
                <c:pt idx="20">
                  <c:v>45.3</c:v>
                </c:pt>
                <c:pt idx="21">
                  <c:v>41.3</c:v>
                </c:pt>
                <c:pt idx="22">
                  <c:v>37.700000000000003</c:v>
                </c:pt>
                <c:pt idx="23">
                  <c:v>32.799999999999997</c:v>
                </c:pt>
                <c:pt idx="24">
                  <c:v>25.1</c:v>
                </c:pt>
                <c:pt idx="25">
                  <c:v>54.3</c:v>
                </c:pt>
                <c:pt idx="26">
                  <c:v>36.799999999999997</c:v>
                </c:pt>
                <c:pt idx="27">
                  <c:v>34</c:v>
                </c:pt>
                <c:pt idx="28">
                  <c:v>28.1</c:v>
                </c:pt>
                <c:pt idx="29">
                  <c:v>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9-49E6-81AA-CB07C380B916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9-49E6-81AA-CB07C380B916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50.3</c:v>
                </c:pt>
                <c:pt idx="1">
                  <c:v>50.1</c:v>
                </c:pt>
                <c:pt idx="2">
                  <c:v>46.9</c:v>
                </c:pt>
                <c:pt idx="3">
                  <c:v>46.1</c:v>
                </c:pt>
                <c:pt idx="4">
                  <c:v>43</c:v>
                </c:pt>
                <c:pt idx="5">
                  <c:v>45.2</c:v>
                </c:pt>
                <c:pt idx="6">
                  <c:v>40</c:v>
                </c:pt>
                <c:pt idx="7">
                  <c:v>40.200000000000003</c:v>
                </c:pt>
                <c:pt idx="8">
                  <c:v>36.799999999999997</c:v>
                </c:pt>
                <c:pt idx="9">
                  <c:v>38</c:v>
                </c:pt>
                <c:pt idx="10">
                  <c:v>39.1</c:v>
                </c:pt>
                <c:pt idx="11">
                  <c:v>35</c:v>
                </c:pt>
                <c:pt idx="12">
                  <c:v>31.8</c:v>
                </c:pt>
                <c:pt idx="13">
                  <c:v>28.9</c:v>
                </c:pt>
                <c:pt idx="14">
                  <c:v>29.9</c:v>
                </c:pt>
                <c:pt idx="15">
                  <c:v>38</c:v>
                </c:pt>
                <c:pt idx="16">
                  <c:v>35.5</c:v>
                </c:pt>
                <c:pt idx="17">
                  <c:v>49</c:v>
                </c:pt>
                <c:pt idx="18">
                  <c:v>28.6</c:v>
                </c:pt>
                <c:pt idx="19">
                  <c:v>32.5</c:v>
                </c:pt>
                <c:pt idx="20">
                  <c:v>33.5</c:v>
                </c:pt>
                <c:pt idx="21">
                  <c:v>27.5</c:v>
                </c:pt>
                <c:pt idx="22">
                  <c:v>26.2</c:v>
                </c:pt>
                <c:pt idx="23">
                  <c:v>26.1</c:v>
                </c:pt>
                <c:pt idx="24">
                  <c:v>31</c:v>
                </c:pt>
                <c:pt idx="25">
                  <c:v>50.6</c:v>
                </c:pt>
                <c:pt idx="26">
                  <c:v>49.3</c:v>
                </c:pt>
                <c:pt idx="27">
                  <c:v>51.3</c:v>
                </c:pt>
                <c:pt idx="28">
                  <c:v>53.2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9-49E6-81AA-CB07C380B916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52.1</c:v>
                </c:pt>
                <c:pt idx="7">
                  <c:v>50.1</c:v>
                </c:pt>
                <c:pt idx="8">
                  <c:v>50.1</c:v>
                </c:pt>
                <c:pt idx="9">
                  <c:v>52.6</c:v>
                </c:pt>
                <c:pt idx="10">
                  <c:v>53.4</c:v>
                </c:pt>
                <c:pt idx="11">
                  <c:v>50.9</c:v>
                </c:pt>
                <c:pt idx="12">
                  <c:v>51.7</c:v>
                </c:pt>
                <c:pt idx="13">
                  <c:v>53.6</c:v>
                </c:pt>
                <c:pt idx="14">
                  <c:v>54.1</c:v>
                </c:pt>
                <c:pt idx="15">
                  <c:v>51.4</c:v>
                </c:pt>
                <c:pt idx="16">
                  <c:v>48.1</c:v>
                </c:pt>
                <c:pt idx="17">
                  <c:v>50.6</c:v>
                </c:pt>
                <c:pt idx="18">
                  <c:v>51.2</c:v>
                </c:pt>
                <c:pt idx="19">
                  <c:v>51.7</c:v>
                </c:pt>
                <c:pt idx="20">
                  <c:v>51.5</c:v>
                </c:pt>
                <c:pt idx="21">
                  <c:v>48</c:v>
                </c:pt>
                <c:pt idx="22">
                  <c:v>50.8</c:v>
                </c:pt>
                <c:pt idx="23">
                  <c:v>52</c:v>
                </c:pt>
                <c:pt idx="24">
                  <c:v>52.4</c:v>
                </c:pt>
                <c:pt idx="25">
                  <c:v>48</c:v>
                </c:pt>
                <c:pt idx="26">
                  <c:v>47.9</c:v>
                </c:pt>
                <c:pt idx="27">
                  <c:v>51.1</c:v>
                </c:pt>
                <c:pt idx="28">
                  <c:v>49.3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9-49E6-81AA-CB07C380B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39.299999999999997</c:v>
                </c:pt>
                <c:pt idx="1">
                  <c:v>32.4</c:v>
                </c:pt>
                <c:pt idx="2">
                  <c:v>35.51</c:v>
                </c:pt>
                <c:pt idx="3">
                  <c:v>35.6</c:v>
                </c:pt>
                <c:pt idx="4">
                  <c:v>32.200000000000003</c:v>
                </c:pt>
                <c:pt idx="5">
                  <c:v>67.5</c:v>
                </c:pt>
                <c:pt idx="6">
                  <c:v>56.7</c:v>
                </c:pt>
                <c:pt idx="7">
                  <c:v>58.9</c:v>
                </c:pt>
                <c:pt idx="8">
                  <c:v>47.8</c:v>
                </c:pt>
                <c:pt idx="9">
                  <c:v>42.9</c:v>
                </c:pt>
                <c:pt idx="10">
                  <c:v>71</c:v>
                </c:pt>
                <c:pt idx="11">
                  <c:v>57.4</c:v>
                </c:pt>
                <c:pt idx="12">
                  <c:v>55.28</c:v>
                </c:pt>
                <c:pt idx="13">
                  <c:v>53.3</c:v>
                </c:pt>
                <c:pt idx="14">
                  <c:v>44.2</c:v>
                </c:pt>
                <c:pt idx="15">
                  <c:v>66.8</c:v>
                </c:pt>
                <c:pt idx="16">
                  <c:v>56</c:v>
                </c:pt>
                <c:pt idx="17">
                  <c:v>57.3</c:v>
                </c:pt>
                <c:pt idx="18">
                  <c:v>47</c:v>
                </c:pt>
                <c:pt idx="19">
                  <c:v>41.8</c:v>
                </c:pt>
                <c:pt idx="20">
                  <c:v>66.900000000000006</c:v>
                </c:pt>
                <c:pt idx="21">
                  <c:v>54.7</c:v>
                </c:pt>
                <c:pt idx="22">
                  <c:v>56.1</c:v>
                </c:pt>
                <c:pt idx="23">
                  <c:v>50.8</c:v>
                </c:pt>
                <c:pt idx="24">
                  <c:v>42.1</c:v>
                </c:pt>
                <c:pt idx="25">
                  <c:v>64.7</c:v>
                </c:pt>
                <c:pt idx="26">
                  <c:v>57.9</c:v>
                </c:pt>
                <c:pt idx="27">
                  <c:v>54.7</c:v>
                </c:pt>
                <c:pt idx="28">
                  <c:v>49.6</c:v>
                </c:pt>
                <c:pt idx="2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B16-B93B-5C2B49D7D2D5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73.900000000000006</c:v>
                </c:pt>
                <c:pt idx="6">
                  <c:v>60.3</c:v>
                </c:pt>
                <c:pt idx="7">
                  <c:v>54.1</c:v>
                </c:pt>
                <c:pt idx="8">
                  <c:v>44.8</c:v>
                </c:pt>
                <c:pt idx="9">
                  <c:v>30</c:v>
                </c:pt>
                <c:pt idx="10">
                  <c:v>77.3</c:v>
                </c:pt>
                <c:pt idx="11">
                  <c:v>63.4</c:v>
                </c:pt>
                <c:pt idx="12">
                  <c:v>56.9</c:v>
                </c:pt>
                <c:pt idx="13">
                  <c:v>48.6</c:v>
                </c:pt>
                <c:pt idx="14">
                  <c:v>33.6</c:v>
                </c:pt>
                <c:pt idx="15">
                  <c:v>76.5</c:v>
                </c:pt>
                <c:pt idx="16">
                  <c:v>62.8</c:v>
                </c:pt>
                <c:pt idx="17">
                  <c:v>57.3</c:v>
                </c:pt>
                <c:pt idx="18">
                  <c:v>47.5</c:v>
                </c:pt>
                <c:pt idx="19">
                  <c:v>32.1</c:v>
                </c:pt>
                <c:pt idx="20">
                  <c:v>74</c:v>
                </c:pt>
                <c:pt idx="21">
                  <c:v>60</c:v>
                </c:pt>
                <c:pt idx="22">
                  <c:v>55.2</c:v>
                </c:pt>
                <c:pt idx="23">
                  <c:v>46.2</c:v>
                </c:pt>
                <c:pt idx="24">
                  <c:v>31.5</c:v>
                </c:pt>
                <c:pt idx="25">
                  <c:v>72.3</c:v>
                </c:pt>
                <c:pt idx="26">
                  <c:v>58.6</c:v>
                </c:pt>
                <c:pt idx="27">
                  <c:v>52</c:v>
                </c:pt>
                <c:pt idx="28">
                  <c:v>46.8</c:v>
                </c:pt>
                <c:pt idx="29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D-4B16-B93B-5C2B49D7D2D5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50.5</c:v>
                </c:pt>
                <c:pt idx="1">
                  <c:v>50.7</c:v>
                </c:pt>
                <c:pt idx="2">
                  <c:v>48.6</c:v>
                </c:pt>
                <c:pt idx="3">
                  <c:v>47.5</c:v>
                </c:pt>
                <c:pt idx="4">
                  <c:v>48.4</c:v>
                </c:pt>
                <c:pt idx="5">
                  <c:v>52.3</c:v>
                </c:pt>
                <c:pt idx="6">
                  <c:v>43.1</c:v>
                </c:pt>
                <c:pt idx="7">
                  <c:v>47.4</c:v>
                </c:pt>
                <c:pt idx="8">
                  <c:v>45.1</c:v>
                </c:pt>
                <c:pt idx="9">
                  <c:v>44.3</c:v>
                </c:pt>
                <c:pt idx="10">
                  <c:v>52.6</c:v>
                </c:pt>
                <c:pt idx="11">
                  <c:v>50.7</c:v>
                </c:pt>
                <c:pt idx="12">
                  <c:v>51.5</c:v>
                </c:pt>
                <c:pt idx="13">
                  <c:v>50.6</c:v>
                </c:pt>
                <c:pt idx="14">
                  <c:v>47.4</c:v>
                </c:pt>
                <c:pt idx="15">
                  <c:v>38</c:v>
                </c:pt>
                <c:pt idx="16">
                  <c:v>38.200000000000003</c:v>
                </c:pt>
                <c:pt idx="17">
                  <c:v>39.299999999999997</c:v>
                </c:pt>
                <c:pt idx="18">
                  <c:v>39.4</c:v>
                </c:pt>
                <c:pt idx="19">
                  <c:v>37.4</c:v>
                </c:pt>
                <c:pt idx="20">
                  <c:v>42.7</c:v>
                </c:pt>
                <c:pt idx="21">
                  <c:v>45.7</c:v>
                </c:pt>
                <c:pt idx="22">
                  <c:v>45.3</c:v>
                </c:pt>
                <c:pt idx="23">
                  <c:v>44.3</c:v>
                </c:pt>
                <c:pt idx="24">
                  <c:v>37.200000000000003</c:v>
                </c:pt>
                <c:pt idx="25">
                  <c:v>46.2</c:v>
                </c:pt>
                <c:pt idx="26">
                  <c:v>43.8</c:v>
                </c:pt>
                <c:pt idx="27">
                  <c:v>41.8</c:v>
                </c:pt>
                <c:pt idx="28">
                  <c:v>40.1</c:v>
                </c:pt>
                <c:pt idx="29">
                  <c:v>29.8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D-4B16-B93B-5C2B49D7D2D5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33.299999999999997</c:v>
                </c:pt>
                <c:pt idx="6">
                  <c:v>28.1</c:v>
                </c:pt>
                <c:pt idx="7">
                  <c:v>23.6</c:v>
                </c:pt>
                <c:pt idx="8">
                  <c:v>21.7</c:v>
                </c:pt>
                <c:pt idx="9">
                  <c:v>17.399999999999999</c:v>
                </c:pt>
                <c:pt idx="10">
                  <c:v>36.700000000000003</c:v>
                </c:pt>
                <c:pt idx="11">
                  <c:v>24.8</c:v>
                </c:pt>
                <c:pt idx="12">
                  <c:v>22.4</c:v>
                </c:pt>
                <c:pt idx="13">
                  <c:v>15.6</c:v>
                </c:pt>
                <c:pt idx="14">
                  <c:v>13.4</c:v>
                </c:pt>
                <c:pt idx="15">
                  <c:v>33.1</c:v>
                </c:pt>
                <c:pt idx="16">
                  <c:v>21.2</c:v>
                </c:pt>
                <c:pt idx="17">
                  <c:v>20.100000000000001</c:v>
                </c:pt>
                <c:pt idx="18">
                  <c:v>14.1</c:v>
                </c:pt>
                <c:pt idx="19">
                  <c:v>8.8000000000000007</c:v>
                </c:pt>
                <c:pt idx="20">
                  <c:v>37</c:v>
                </c:pt>
                <c:pt idx="21">
                  <c:v>31.7</c:v>
                </c:pt>
                <c:pt idx="22">
                  <c:v>25</c:v>
                </c:pt>
                <c:pt idx="23">
                  <c:v>21.6</c:v>
                </c:pt>
                <c:pt idx="24">
                  <c:v>13.4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D-4B16-B93B-5C2B49D7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10.79</c:v>
                </c:pt>
                <c:pt idx="2">
                  <c:v>14.3</c:v>
                </c:pt>
                <c:pt idx="3">
                  <c:v>8.5</c:v>
                </c:pt>
                <c:pt idx="4">
                  <c:v>0.2</c:v>
                </c:pt>
                <c:pt idx="5">
                  <c:v>0.1</c:v>
                </c:pt>
                <c:pt idx="6">
                  <c:v>1.9</c:v>
                </c:pt>
                <c:pt idx="7">
                  <c:v>0.4</c:v>
                </c:pt>
                <c:pt idx="8">
                  <c:v>0.2</c:v>
                </c:pt>
                <c:pt idx="9">
                  <c:v>0.2</c:v>
                </c:pt>
                <c:pt idx="10">
                  <c:v>19.399999999999999</c:v>
                </c:pt>
                <c:pt idx="11">
                  <c:v>11.1</c:v>
                </c:pt>
                <c:pt idx="12">
                  <c:v>7.51</c:v>
                </c:pt>
                <c:pt idx="13">
                  <c:v>6.8</c:v>
                </c:pt>
                <c:pt idx="14">
                  <c:v>3.2</c:v>
                </c:pt>
                <c:pt idx="15">
                  <c:v>27.1</c:v>
                </c:pt>
                <c:pt idx="16">
                  <c:v>21.6</c:v>
                </c:pt>
                <c:pt idx="17">
                  <c:v>16.2</c:v>
                </c:pt>
                <c:pt idx="18">
                  <c:v>13.4</c:v>
                </c:pt>
                <c:pt idx="19">
                  <c:v>7.3</c:v>
                </c:pt>
                <c:pt idx="20">
                  <c:v>6.8</c:v>
                </c:pt>
                <c:pt idx="21">
                  <c:v>7.1</c:v>
                </c:pt>
                <c:pt idx="22">
                  <c:v>4.5</c:v>
                </c:pt>
                <c:pt idx="23">
                  <c:v>4.78</c:v>
                </c:pt>
                <c:pt idx="24">
                  <c:v>3.3</c:v>
                </c:pt>
                <c:pt idx="25">
                  <c:v>2.2000000000000002</c:v>
                </c:pt>
                <c:pt idx="26">
                  <c:v>1.7</c:v>
                </c:pt>
                <c:pt idx="27">
                  <c:v>2.4</c:v>
                </c:pt>
                <c:pt idx="28">
                  <c:v>1.9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2-4626-B5E3-B1A3F361FC69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26.5</c:v>
                </c:pt>
                <c:pt idx="6">
                  <c:v>19.3</c:v>
                </c:pt>
                <c:pt idx="7">
                  <c:v>15.2</c:v>
                </c:pt>
                <c:pt idx="8">
                  <c:v>14.2</c:v>
                </c:pt>
                <c:pt idx="9">
                  <c:v>9.3000000000000007</c:v>
                </c:pt>
                <c:pt idx="10">
                  <c:v>42.5</c:v>
                </c:pt>
                <c:pt idx="11">
                  <c:v>35.1</c:v>
                </c:pt>
                <c:pt idx="12">
                  <c:v>33.6</c:v>
                </c:pt>
                <c:pt idx="13">
                  <c:v>29.2</c:v>
                </c:pt>
                <c:pt idx="14">
                  <c:v>24.6</c:v>
                </c:pt>
                <c:pt idx="15">
                  <c:v>43</c:v>
                </c:pt>
                <c:pt idx="16">
                  <c:v>35.700000000000003</c:v>
                </c:pt>
                <c:pt idx="17">
                  <c:v>33.6</c:v>
                </c:pt>
                <c:pt idx="18">
                  <c:v>29.3</c:v>
                </c:pt>
                <c:pt idx="19">
                  <c:v>24.1</c:v>
                </c:pt>
                <c:pt idx="20">
                  <c:v>40.6</c:v>
                </c:pt>
                <c:pt idx="21">
                  <c:v>31.3</c:v>
                </c:pt>
                <c:pt idx="22">
                  <c:v>26.7</c:v>
                </c:pt>
                <c:pt idx="23">
                  <c:v>21.2</c:v>
                </c:pt>
                <c:pt idx="24">
                  <c:v>14.7</c:v>
                </c:pt>
                <c:pt idx="25">
                  <c:v>29.2</c:v>
                </c:pt>
                <c:pt idx="26">
                  <c:v>19</c:v>
                </c:pt>
                <c:pt idx="27">
                  <c:v>15.3</c:v>
                </c:pt>
                <c:pt idx="28">
                  <c:v>11.3</c:v>
                </c:pt>
                <c:pt idx="29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2-4626-B5E3-B1A3F361FC69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1.2</c:v>
                </c:pt>
                <c:pt idx="1">
                  <c:v>1.4</c:v>
                </c:pt>
                <c:pt idx="2">
                  <c:v>1.1000000000000001</c:v>
                </c:pt>
                <c:pt idx="3">
                  <c:v>2.8</c:v>
                </c:pt>
                <c:pt idx="4">
                  <c:v>4.3</c:v>
                </c:pt>
                <c:pt idx="5">
                  <c:v>33.799999999999997</c:v>
                </c:pt>
                <c:pt idx="6">
                  <c:v>37.700000000000003</c:v>
                </c:pt>
                <c:pt idx="7">
                  <c:v>35</c:v>
                </c:pt>
                <c:pt idx="8">
                  <c:v>33.4</c:v>
                </c:pt>
                <c:pt idx="9">
                  <c:v>27.6</c:v>
                </c:pt>
                <c:pt idx="10">
                  <c:v>7.8</c:v>
                </c:pt>
                <c:pt idx="11">
                  <c:v>6</c:v>
                </c:pt>
                <c:pt idx="12">
                  <c:v>7.4</c:v>
                </c:pt>
                <c:pt idx="13">
                  <c:v>7.9</c:v>
                </c:pt>
                <c:pt idx="14">
                  <c:v>8.1</c:v>
                </c:pt>
                <c:pt idx="15">
                  <c:v>6.3</c:v>
                </c:pt>
                <c:pt idx="16">
                  <c:v>7</c:v>
                </c:pt>
                <c:pt idx="17">
                  <c:v>5.8</c:v>
                </c:pt>
                <c:pt idx="18">
                  <c:v>5.3</c:v>
                </c:pt>
                <c:pt idx="19">
                  <c:v>4.5999999999999996</c:v>
                </c:pt>
                <c:pt idx="20">
                  <c:v>2.8</c:v>
                </c:pt>
                <c:pt idx="21">
                  <c:v>2.8</c:v>
                </c:pt>
                <c:pt idx="22">
                  <c:v>2.4</c:v>
                </c:pt>
                <c:pt idx="23">
                  <c:v>2</c:v>
                </c:pt>
                <c:pt idx="24">
                  <c:v>1.5</c:v>
                </c:pt>
                <c:pt idx="25">
                  <c:v>2.2000000000000002</c:v>
                </c:pt>
                <c:pt idx="26">
                  <c:v>1.8</c:v>
                </c:pt>
                <c:pt idx="27">
                  <c:v>1.4</c:v>
                </c:pt>
                <c:pt idx="28">
                  <c:v>1.7</c:v>
                </c:pt>
                <c:pt idx="29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2-4626-B5E3-B1A3F361FC69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0.3</c:v>
                </c:pt>
                <c:pt idx="16">
                  <c:v>0.1</c:v>
                </c:pt>
                <c:pt idx="17">
                  <c:v>0.2</c:v>
                </c:pt>
                <c:pt idx="18">
                  <c:v>0.3</c:v>
                </c:pt>
                <c:pt idx="19">
                  <c:v>0</c:v>
                </c:pt>
                <c:pt idx="20">
                  <c:v>0.6</c:v>
                </c:pt>
                <c:pt idx="21">
                  <c:v>0.3</c:v>
                </c:pt>
                <c:pt idx="22">
                  <c:v>0.3</c:v>
                </c:pt>
                <c:pt idx="23">
                  <c:v>0.1</c:v>
                </c:pt>
                <c:pt idx="24">
                  <c:v>0.5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32-4626-B5E3-B1A3F361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36.5</c:v>
                </c:pt>
                <c:pt idx="6">
                  <c:v>42.6</c:v>
                </c:pt>
                <c:pt idx="7">
                  <c:v>34.799999999999997</c:v>
                </c:pt>
                <c:pt idx="8">
                  <c:v>32.6</c:v>
                </c:pt>
                <c:pt idx="9">
                  <c:v>33</c:v>
                </c:pt>
                <c:pt idx="10">
                  <c:v>42.2</c:v>
                </c:pt>
                <c:pt idx="11">
                  <c:v>48.8</c:v>
                </c:pt>
                <c:pt idx="12">
                  <c:v>43.2</c:v>
                </c:pt>
                <c:pt idx="13">
                  <c:v>39.5</c:v>
                </c:pt>
                <c:pt idx="14">
                  <c:v>39.700000000000003</c:v>
                </c:pt>
                <c:pt idx="15">
                  <c:v>48.6</c:v>
                </c:pt>
                <c:pt idx="16">
                  <c:v>50.6</c:v>
                </c:pt>
                <c:pt idx="17">
                  <c:v>48.5</c:v>
                </c:pt>
                <c:pt idx="18">
                  <c:v>47.6</c:v>
                </c:pt>
                <c:pt idx="19">
                  <c:v>49.3</c:v>
                </c:pt>
                <c:pt idx="20">
                  <c:v>52.6</c:v>
                </c:pt>
                <c:pt idx="21">
                  <c:v>47.8</c:v>
                </c:pt>
                <c:pt idx="22">
                  <c:v>47.2</c:v>
                </c:pt>
                <c:pt idx="23">
                  <c:v>48.5</c:v>
                </c:pt>
                <c:pt idx="24">
                  <c:v>49.4</c:v>
                </c:pt>
                <c:pt idx="25">
                  <c:v>54.1</c:v>
                </c:pt>
                <c:pt idx="26">
                  <c:v>48</c:v>
                </c:pt>
                <c:pt idx="27">
                  <c:v>48.6</c:v>
                </c:pt>
                <c:pt idx="28">
                  <c:v>46.4</c:v>
                </c:pt>
                <c:pt idx="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9-461F-AAB1-DF303265A39F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30.8</c:v>
                </c:pt>
                <c:pt idx="6">
                  <c:v>13.7</c:v>
                </c:pt>
                <c:pt idx="7">
                  <c:v>8.5</c:v>
                </c:pt>
                <c:pt idx="8">
                  <c:v>8</c:v>
                </c:pt>
                <c:pt idx="9">
                  <c:v>8.4</c:v>
                </c:pt>
                <c:pt idx="10">
                  <c:v>46.8</c:v>
                </c:pt>
                <c:pt idx="11">
                  <c:v>31.3</c:v>
                </c:pt>
                <c:pt idx="12">
                  <c:v>28.2</c:v>
                </c:pt>
                <c:pt idx="13">
                  <c:v>24.6</c:v>
                </c:pt>
                <c:pt idx="14">
                  <c:v>29.1</c:v>
                </c:pt>
                <c:pt idx="15">
                  <c:v>49.3</c:v>
                </c:pt>
                <c:pt idx="16">
                  <c:v>49.1</c:v>
                </c:pt>
                <c:pt idx="17">
                  <c:v>53.2</c:v>
                </c:pt>
                <c:pt idx="18">
                  <c:v>50.9</c:v>
                </c:pt>
                <c:pt idx="19">
                  <c:v>55.6</c:v>
                </c:pt>
                <c:pt idx="20">
                  <c:v>51.2</c:v>
                </c:pt>
                <c:pt idx="21">
                  <c:v>57.9</c:v>
                </c:pt>
                <c:pt idx="22">
                  <c:v>54.3</c:v>
                </c:pt>
                <c:pt idx="23">
                  <c:v>59.6</c:v>
                </c:pt>
                <c:pt idx="24">
                  <c:v>60.3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</c:v>
                </c:pt>
                <c:pt idx="29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9-461F-AAB1-DF303265A39F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43.1</c:v>
                </c:pt>
                <c:pt idx="1">
                  <c:v>37.4</c:v>
                </c:pt>
                <c:pt idx="2">
                  <c:v>37.799999999999997</c:v>
                </c:pt>
                <c:pt idx="3">
                  <c:v>34.299999999999997</c:v>
                </c:pt>
                <c:pt idx="4">
                  <c:v>33.299999999999997</c:v>
                </c:pt>
                <c:pt idx="5">
                  <c:v>40.4</c:v>
                </c:pt>
                <c:pt idx="6">
                  <c:v>42.2</c:v>
                </c:pt>
                <c:pt idx="7">
                  <c:v>43.2</c:v>
                </c:pt>
                <c:pt idx="8">
                  <c:v>44.5</c:v>
                </c:pt>
                <c:pt idx="9">
                  <c:v>44.8</c:v>
                </c:pt>
                <c:pt idx="10">
                  <c:v>42.2</c:v>
                </c:pt>
                <c:pt idx="11">
                  <c:v>46.3</c:v>
                </c:pt>
                <c:pt idx="12">
                  <c:v>46.2</c:v>
                </c:pt>
                <c:pt idx="13">
                  <c:v>45.1</c:v>
                </c:pt>
                <c:pt idx="14">
                  <c:v>39.799999999999997</c:v>
                </c:pt>
                <c:pt idx="15">
                  <c:v>35.299999999999997</c:v>
                </c:pt>
                <c:pt idx="16">
                  <c:v>37.4</c:v>
                </c:pt>
                <c:pt idx="17">
                  <c:v>36.5</c:v>
                </c:pt>
                <c:pt idx="18">
                  <c:v>36.200000000000003</c:v>
                </c:pt>
                <c:pt idx="19">
                  <c:v>33.700000000000003</c:v>
                </c:pt>
                <c:pt idx="20">
                  <c:v>35.799999999999997</c:v>
                </c:pt>
                <c:pt idx="21">
                  <c:v>54.7</c:v>
                </c:pt>
                <c:pt idx="22">
                  <c:v>46.4</c:v>
                </c:pt>
                <c:pt idx="23">
                  <c:v>46.7</c:v>
                </c:pt>
                <c:pt idx="24">
                  <c:v>44.2</c:v>
                </c:pt>
                <c:pt idx="25">
                  <c:v>49.8</c:v>
                </c:pt>
                <c:pt idx="26">
                  <c:v>60</c:v>
                </c:pt>
                <c:pt idx="27">
                  <c:v>57.1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9-461F-AAB1-DF303265A39F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51.1</c:v>
                </c:pt>
                <c:pt idx="1">
                  <c:v>51.1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51.6</c:v>
                </c:pt>
                <c:pt idx="6">
                  <c:v>50.4</c:v>
                </c:pt>
                <c:pt idx="7">
                  <c:v>48.5</c:v>
                </c:pt>
                <c:pt idx="8">
                  <c:v>47.5</c:v>
                </c:pt>
                <c:pt idx="9">
                  <c:v>46.6</c:v>
                </c:pt>
                <c:pt idx="10">
                  <c:v>48.7</c:v>
                </c:pt>
                <c:pt idx="11">
                  <c:v>49.6</c:v>
                </c:pt>
                <c:pt idx="12">
                  <c:v>51.8</c:v>
                </c:pt>
                <c:pt idx="13">
                  <c:v>52.3</c:v>
                </c:pt>
                <c:pt idx="14">
                  <c:v>52.8</c:v>
                </c:pt>
                <c:pt idx="15">
                  <c:v>48.9</c:v>
                </c:pt>
                <c:pt idx="16">
                  <c:v>52.7</c:v>
                </c:pt>
                <c:pt idx="17">
                  <c:v>49.1</c:v>
                </c:pt>
                <c:pt idx="18">
                  <c:v>47.4</c:v>
                </c:pt>
                <c:pt idx="19">
                  <c:v>47.4</c:v>
                </c:pt>
                <c:pt idx="20">
                  <c:v>50.6</c:v>
                </c:pt>
                <c:pt idx="21">
                  <c:v>65</c:v>
                </c:pt>
                <c:pt idx="22">
                  <c:v>61.7</c:v>
                </c:pt>
                <c:pt idx="23">
                  <c:v>59.5</c:v>
                </c:pt>
                <c:pt idx="24">
                  <c:v>59.6</c:v>
                </c:pt>
                <c:pt idx="25">
                  <c:v>49.1</c:v>
                </c:pt>
                <c:pt idx="26">
                  <c:v>67.900000000000006</c:v>
                </c:pt>
                <c:pt idx="27">
                  <c:v>67.5</c:v>
                </c:pt>
                <c:pt idx="28">
                  <c:v>66.2</c:v>
                </c:pt>
                <c:pt idx="29">
                  <c:v>62.7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9-461F-AAB1-DF303265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52.3</c:v>
                </c:pt>
                <c:pt idx="1">
                  <c:v>48.7</c:v>
                </c:pt>
                <c:pt idx="2">
                  <c:v>43.9</c:v>
                </c:pt>
                <c:pt idx="3">
                  <c:v>47.4</c:v>
                </c:pt>
                <c:pt idx="4">
                  <c:v>48.6</c:v>
                </c:pt>
                <c:pt idx="5">
                  <c:v>54</c:v>
                </c:pt>
                <c:pt idx="6">
                  <c:v>49.1</c:v>
                </c:pt>
                <c:pt idx="7">
                  <c:v>50.8</c:v>
                </c:pt>
                <c:pt idx="8">
                  <c:v>52.6</c:v>
                </c:pt>
                <c:pt idx="9">
                  <c:v>52.8</c:v>
                </c:pt>
                <c:pt idx="10">
                  <c:v>61.4</c:v>
                </c:pt>
                <c:pt idx="11">
                  <c:v>59.5</c:v>
                </c:pt>
                <c:pt idx="12">
                  <c:v>55.4</c:v>
                </c:pt>
                <c:pt idx="13">
                  <c:v>59.3</c:v>
                </c:pt>
                <c:pt idx="14">
                  <c:v>56.6</c:v>
                </c:pt>
                <c:pt idx="15">
                  <c:v>67.400000000000006</c:v>
                </c:pt>
                <c:pt idx="16">
                  <c:v>64.5</c:v>
                </c:pt>
                <c:pt idx="17">
                  <c:v>66.5</c:v>
                </c:pt>
                <c:pt idx="18">
                  <c:v>65.5</c:v>
                </c:pt>
                <c:pt idx="19">
                  <c:v>69.7</c:v>
                </c:pt>
                <c:pt idx="20">
                  <c:v>66.900000000000006</c:v>
                </c:pt>
                <c:pt idx="21">
                  <c:v>62.7</c:v>
                </c:pt>
                <c:pt idx="22">
                  <c:v>65.5</c:v>
                </c:pt>
                <c:pt idx="23">
                  <c:v>63.9</c:v>
                </c:pt>
                <c:pt idx="24">
                  <c:v>66.3</c:v>
                </c:pt>
                <c:pt idx="25">
                  <c:v>64.099999999999994</c:v>
                </c:pt>
                <c:pt idx="26">
                  <c:v>60.4</c:v>
                </c:pt>
                <c:pt idx="27">
                  <c:v>57.5</c:v>
                </c:pt>
                <c:pt idx="28">
                  <c:v>60.2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5-4B70-A956-123B58533584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52.5</c:v>
                </c:pt>
                <c:pt idx="4">
                  <c:v>53.2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5-4B70-A956-123B58533584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50.6</c:v>
                </c:pt>
                <c:pt idx="1">
                  <c:v>41.1</c:v>
                </c:pt>
                <c:pt idx="2">
                  <c:v>41.3</c:v>
                </c:pt>
                <c:pt idx="3">
                  <c:v>39.299999999999997</c:v>
                </c:pt>
                <c:pt idx="4">
                  <c:v>37.6</c:v>
                </c:pt>
                <c:pt idx="5">
                  <c:v>28.8</c:v>
                </c:pt>
                <c:pt idx="6">
                  <c:v>27.9</c:v>
                </c:pt>
                <c:pt idx="7">
                  <c:v>25.8</c:v>
                </c:pt>
                <c:pt idx="8">
                  <c:v>25.2</c:v>
                </c:pt>
                <c:pt idx="9">
                  <c:v>26.3</c:v>
                </c:pt>
                <c:pt idx="10">
                  <c:v>26.5</c:v>
                </c:pt>
                <c:pt idx="11">
                  <c:v>25.3</c:v>
                </c:pt>
                <c:pt idx="12">
                  <c:v>26.8</c:v>
                </c:pt>
                <c:pt idx="13">
                  <c:v>27.5</c:v>
                </c:pt>
                <c:pt idx="14">
                  <c:v>27.3</c:v>
                </c:pt>
                <c:pt idx="15">
                  <c:v>29.5</c:v>
                </c:pt>
                <c:pt idx="16">
                  <c:v>25</c:v>
                </c:pt>
                <c:pt idx="17">
                  <c:v>28.7</c:v>
                </c:pt>
                <c:pt idx="18">
                  <c:v>25</c:v>
                </c:pt>
                <c:pt idx="19">
                  <c:v>25.3</c:v>
                </c:pt>
                <c:pt idx="20">
                  <c:v>23.6</c:v>
                </c:pt>
                <c:pt idx="21">
                  <c:v>40.700000000000003</c:v>
                </c:pt>
                <c:pt idx="22">
                  <c:v>41.9</c:v>
                </c:pt>
                <c:pt idx="23">
                  <c:v>43.7</c:v>
                </c:pt>
                <c:pt idx="24">
                  <c:v>37.5</c:v>
                </c:pt>
                <c:pt idx="25">
                  <c:v>50.6</c:v>
                </c:pt>
                <c:pt idx="26">
                  <c:v>62</c:v>
                </c:pt>
                <c:pt idx="27">
                  <c:v>58.5</c:v>
                </c:pt>
                <c:pt idx="28">
                  <c:v>56.9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5-4B70-A956-123B58533584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0.7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51.1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52.2</c:v>
                </c:pt>
                <c:pt idx="15">
                  <c:v>49.5</c:v>
                </c:pt>
                <c:pt idx="16">
                  <c:v>50.7</c:v>
                </c:pt>
                <c:pt idx="17">
                  <c:v>49.7</c:v>
                </c:pt>
                <c:pt idx="18">
                  <c:v>49</c:v>
                </c:pt>
                <c:pt idx="19">
                  <c:v>48</c:v>
                </c:pt>
                <c:pt idx="20">
                  <c:v>47.1</c:v>
                </c:pt>
                <c:pt idx="21">
                  <c:v>62.8</c:v>
                </c:pt>
                <c:pt idx="22">
                  <c:v>59.2</c:v>
                </c:pt>
                <c:pt idx="23">
                  <c:v>56.7</c:v>
                </c:pt>
                <c:pt idx="24">
                  <c:v>57.8</c:v>
                </c:pt>
                <c:pt idx="25">
                  <c:v>49.4</c:v>
                </c:pt>
                <c:pt idx="26">
                  <c:v>62.6</c:v>
                </c:pt>
                <c:pt idx="27">
                  <c:v>64</c:v>
                </c:pt>
                <c:pt idx="28">
                  <c:v>64.2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5-4B70-A956-123B5853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57.8</c:v>
                </c:pt>
                <c:pt idx="1">
                  <c:v>52.1</c:v>
                </c:pt>
                <c:pt idx="2">
                  <c:v>52.4</c:v>
                </c:pt>
                <c:pt idx="3">
                  <c:v>53</c:v>
                </c:pt>
                <c:pt idx="4">
                  <c:v>55.7</c:v>
                </c:pt>
                <c:pt idx="5">
                  <c:v>54</c:v>
                </c:pt>
                <c:pt idx="6">
                  <c:v>57.2</c:v>
                </c:pt>
                <c:pt idx="7">
                  <c:v>53.9</c:v>
                </c:pt>
                <c:pt idx="8">
                  <c:v>58.1</c:v>
                </c:pt>
                <c:pt idx="9">
                  <c:v>56.8</c:v>
                </c:pt>
                <c:pt idx="10">
                  <c:v>62.7</c:v>
                </c:pt>
                <c:pt idx="11">
                  <c:v>64.900000000000006</c:v>
                </c:pt>
                <c:pt idx="12">
                  <c:v>60.4</c:v>
                </c:pt>
                <c:pt idx="13">
                  <c:v>65.599999999999994</c:v>
                </c:pt>
                <c:pt idx="14">
                  <c:v>66</c:v>
                </c:pt>
                <c:pt idx="15">
                  <c:v>70</c:v>
                </c:pt>
                <c:pt idx="16">
                  <c:v>68.2</c:v>
                </c:pt>
                <c:pt idx="17">
                  <c:v>67.5</c:v>
                </c:pt>
                <c:pt idx="18">
                  <c:v>73.8</c:v>
                </c:pt>
                <c:pt idx="19">
                  <c:v>74.400000000000006</c:v>
                </c:pt>
                <c:pt idx="20">
                  <c:v>67.900000000000006</c:v>
                </c:pt>
                <c:pt idx="21">
                  <c:v>67.3</c:v>
                </c:pt>
                <c:pt idx="22">
                  <c:v>67.3</c:v>
                </c:pt>
                <c:pt idx="23">
                  <c:v>69.8</c:v>
                </c:pt>
                <c:pt idx="24">
                  <c:v>73</c:v>
                </c:pt>
                <c:pt idx="25">
                  <c:v>65.400000000000006</c:v>
                </c:pt>
                <c:pt idx="26">
                  <c:v>62.1</c:v>
                </c:pt>
                <c:pt idx="27">
                  <c:v>64.7</c:v>
                </c:pt>
                <c:pt idx="28">
                  <c:v>67.099999999999994</c:v>
                </c:pt>
                <c:pt idx="29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8-4FF7-96AB-5181A554CC5A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8-4FF7-96AB-5181A554CC5A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42.2</c:v>
                </c:pt>
                <c:pt idx="1">
                  <c:v>33.700000000000003</c:v>
                </c:pt>
                <c:pt idx="2">
                  <c:v>31.9</c:v>
                </c:pt>
                <c:pt idx="3">
                  <c:v>27.6</c:v>
                </c:pt>
                <c:pt idx="4">
                  <c:v>25.4</c:v>
                </c:pt>
                <c:pt idx="5">
                  <c:v>28.1</c:v>
                </c:pt>
                <c:pt idx="6">
                  <c:v>27.1</c:v>
                </c:pt>
                <c:pt idx="7">
                  <c:v>33.1</c:v>
                </c:pt>
                <c:pt idx="8">
                  <c:v>31</c:v>
                </c:pt>
                <c:pt idx="9">
                  <c:v>29.4</c:v>
                </c:pt>
                <c:pt idx="10">
                  <c:v>35.9</c:v>
                </c:pt>
                <c:pt idx="11">
                  <c:v>40.4</c:v>
                </c:pt>
                <c:pt idx="12">
                  <c:v>35.4</c:v>
                </c:pt>
                <c:pt idx="13">
                  <c:v>38.200000000000003</c:v>
                </c:pt>
                <c:pt idx="14">
                  <c:v>34.299999999999997</c:v>
                </c:pt>
                <c:pt idx="15">
                  <c:v>30.1</c:v>
                </c:pt>
                <c:pt idx="16">
                  <c:v>28.6</c:v>
                </c:pt>
                <c:pt idx="17">
                  <c:v>28.1</c:v>
                </c:pt>
                <c:pt idx="18">
                  <c:v>25.9</c:v>
                </c:pt>
                <c:pt idx="19">
                  <c:v>30.2</c:v>
                </c:pt>
                <c:pt idx="20">
                  <c:v>50.7</c:v>
                </c:pt>
                <c:pt idx="21">
                  <c:v>58.7</c:v>
                </c:pt>
                <c:pt idx="22">
                  <c:v>55.9</c:v>
                </c:pt>
                <c:pt idx="23">
                  <c:v>55.7</c:v>
                </c:pt>
                <c:pt idx="24">
                  <c:v>56.2</c:v>
                </c:pt>
                <c:pt idx="25">
                  <c:v>50.2</c:v>
                </c:pt>
                <c:pt idx="26">
                  <c:v>61.2</c:v>
                </c:pt>
                <c:pt idx="27">
                  <c:v>57.8</c:v>
                </c:pt>
                <c:pt idx="28">
                  <c:v>55.9</c:v>
                </c:pt>
                <c:pt idx="29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8-4FF7-96AB-5181A554CC5A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1.4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0.3</c:v>
                </c:pt>
                <c:pt idx="5">
                  <c:v>51.1</c:v>
                </c:pt>
                <c:pt idx="6">
                  <c:v>50.9</c:v>
                </c:pt>
                <c:pt idx="7">
                  <c:v>49.5</c:v>
                </c:pt>
                <c:pt idx="8">
                  <c:v>48.5</c:v>
                </c:pt>
                <c:pt idx="9">
                  <c:v>48.1</c:v>
                </c:pt>
                <c:pt idx="10">
                  <c:v>48.7</c:v>
                </c:pt>
                <c:pt idx="11">
                  <c:v>48.9</c:v>
                </c:pt>
                <c:pt idx="12">
                  <c:v>50.5</c:v>
                </c:pt>
                <c:pt idx="13">
                  <c:v>51.5</c:v>
                </c:pt>
                <c:pt idx="14">
                  <c:v>52.2</c:v>
                </c:pt>
                <c:pt idx="15">
                  <c:v>48.7</c:v>
                </c:pt>
                <c:pt idx="16">
                  <c:v>53.8</c:v>
                </c:pt>
                <c:pt idx="17">
                  <c:v>51</c:v>
                </c:pt>
                <c:pt idx="18">
                  <c:v>49.6</c:v>
                </c:pt>
                <c:pt idx="19">
                  <c:v>49.7</c:v>
                </c:pt>
                <c:pt idx="20">
                  <c:v>50.4</c:v>
                </c:pt>
                <c:pt idx="21">
                  <c:v>51.3</c:v>
                </c:pt>
                <c:pt idx="22">
                  <c:v>47.6</c:v>
                </c:pt>
                <c:pt idx="23">
                  <c:v>47.2</c:v>
                </c:pt>
                <c:pt idx="24">
                  <c:v>46.9</c:v>
                </c:pt>
                <c:pt idx="25">
                  <c:v>52.5</c:v>
                </c:pt>
                <c:pt idx="26">
                  <c:v>55.8</c:v>
                </c:pt>
                <c:pt idx="27">
                  <c:v>55.8</c:v>
                </c:pt>
                <c:pt idx="28">
                  <c:v>54.1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8-4FF7-96AB-5181A554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32.299999999999997</c:v>
                </c:pt>
                <c:pt idx="6">
                  <c:v>39.1</c:v>
                </c:pt>
                <c:pt idx="7">
                  <c:v>26.3</c:v>
                </c:pt>
                <c:pt idx="8">
                  <c:v>24.8</c:v>
                </c:pt>
                <c:pt idx="9">
                  <c:v>23.9</c:v>
                </c:pt>
                <c:pt idx="10">
                  <c:v>43.4</c:v>
                </c:pt>
                <c:pt idx="11">
                  <c:v>47.7</c:v>
                </c:pt>
                <c:pt idx="12">
                  <c:v>44.2</c:v>
                </c:pt>
                <c:pt idx="13">
                  <c:v>39.799999999999997</c:v>
                </c:pt>
                <c:pt idx="14">
                  <c:v>44.4</c:v>
                </c:pt>
                <c:pt idx="15">
                  <c:v>48.2</c:v>
                </c:pt>
                <c:pt idx="16">
                  <c:v>50.2</c:v>
                </c:pt>
                <c:pt idx="17">
                  <c:v>50.6</c:v>
                </c:pt>
                <c:pt idx="18">
                  <c:v>48.6</c:v>
                </c:pt>
                <c:pt idx="19">
                  <c:v>51</c:v>
                </c:pt>
                <c:pt idx="20">
                  <c:v>50.1</c:v>
                </c:pt>
                <c:pt idx="21">
                  <c:v>52.5</c:v>
                </c:pt>
                <c:pt idx="22">
                  <c:v>48.9</c:v>
                </c:pt>
                <c:pt idx="23">
                  <c:v>48.3</c:v>
                </c:pt>
                <c:pt idx="24">
                  <c:v>47.7</c:v>
                </c:pt>
                <c:pt idx="25">
                  <c:v>56.1</c:v>
                </c:pt>
                <c:pt idx="26">
                  <c:v>43.5</c:v>
                </c:pt>
                <c:pt idx="27">
                  <c:v>41.8</c:v>
                </c:pt>
                <c:pt idx="28">
                  <c:v>45.3</c:v>
                </c:pt>
                <c:pt idx="29">
                  <c:v>41.1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E-4A9E-9AB5-331A78A6B491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51.5</c:v>
                </c:pt>
                <c:pt idx="7">
                  <c:v>50.2</c:v>
                </c:pt>
                <c:pt idx="8">
                  <c:v>52.1</c:v>
                </c:pt>
                <c:pt idx="9">
                  <c:v>53.2</c:v>
                </c:pt>
                <c:pt idx="10">
                  <c:v>50.6</c:v>
                </c:pt>
                <c:pt idx="11">
                  <c:v>48.5</c:v>
                </c:pt>
                <c:pt idx="12">
                  <c:v>51.2</c:v>
                </c:pt>
                <c:pt idx="13">
                  <c:v>50.2</c:v>
                </c:pt>
                <c:pt idx="14">
                  <c:v>50.5</c:v>
                </c:pt>
                <c:pt idx="15">
                  <c:v>49.9</c:v>
                </c:pt>
                <c:pt idx="16">
                  <c:v>51.6</c:v>
                </c:pt>
                <c:pt idx="17">
                  <c:v>49.3</c:v>
                </c:pt>
                <c:pt idx="18">
                  <c:v>48.8</c:v>
                </c:pt>
                <c:pt idx="19">
                  <c:v>49.2</c:v>
                </c:pt>
                <c:pt idx="20">
                  <c:v>51.2</c:v>
                </c:pt>
                <c:pt idx="21">
                  <c:v>56.3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E-4A9E-9AB5-331A78A6B491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35.700000000000003</c:v>
                </c:pt>
                <c:pt idx="7">
                  <c:v>32.799999999999997</c:v>
                </c:pt>
                <c:pt idx="8">
                  <c:v>35.9</c:v>
                </c:pt>
                <c:pt idx="9">
                  <c:v>34.200000000000003</c:v>
                </c:pt>
                <c:pt idx="10">
                  <c:v>24.5</c:v>
                </c:pt>
                <c:pt idx="11">
                  <c:v>27</c:v>
                </c:pt>
                <c:pt idx="12">
                  <c:v>28.9</c:v>
                </c:pt>
                <c:pt idx="13">
                  <c:v>27.5</c:v>
                </c:pt>
                <c:pt idx="14">
                  <c:v>29.7</c:v>
                </c:pt>
                <c:pt idx="15">
                  <c:v>24.3</c:v>
                </c:pt>
                <c:pt idx="16">
                  <c:v>29.6</c:v>
                </c:pt>
                <c:pt idx="17">
                  <c:v>23.7</c:v>
                </c:pt>
                <c:pt idx="18">
                  <c:v>27.9</c:v>
                </c:pt>
                <c:pt idx="19">
                  <c:v>27.2</c:v>
                </c:pt>
                <c:pt idx="20">
                  <c:v>27</c:v>
                </c:pt>
                <c:pt idx="21">
                  <c:v>32.299999999999997</c:v>
                </c:pt>
                <c:pt idx="22">
                  <c:v>33.1</c:v>
                </c:pt>
                <c:pt idx="23">
                  <c:v>35.5</c:v>
                </c:pt>
                <c:pt idx="24">
                  <c:v>35.4</c:v>
                </c:pt>
                <c:pt idx="25">
                  <c:v>49.9</c:v>
                </c:pt>
                <c:pt idx="26">
                  <c:v>57.5</c:v>
                </c:pt>
                <c:pt idx="27">
                  <c:v>54.7</c:v>
                </c:pt>
                <c:pt idx="28">
                  <c:v>54.1</c:v>
                </c:pt>
                <c:pt idx="2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E-4A9E-9AB5-331A78A6B491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5.8</c:v>
                </c:pt>
                <c:pt idx="1">
                  <c:v>8.3000000000000007</c:v>
                </c:pt>
                <c:pt idx="2">
                  <c:v>5.9</c:v>
                </c:pt>
                <c:pt idx="3">
                  <c:v>4.5</c:v>
                </c:pt>
                <c:pt idx="4">
                  <c:v>4.7</c:v>
                </c:pt>
                <c:pt idx="5">
                  <c:v>51.3</c:v>
                </c:pt>
                <c:pt idx="6">
                  <c:v>45.4</c:v>
                </c:pt>
                <c:pt idx="7">
                  <c:v>42.4</c:v>
                </c:pt>
                <c:pt idx="8">
                  <c:v>36</c:v>
                </c:pt>
                <c:pt idx="9">
                  <c:v>37.1</c:v>
                </c:pt>
                <c:pt idx="10">
                  <c:v>49.7</c:v>
                </c:pt>
                <c:pt idx="11">
                  <c:v>48.7</c:v>
                </c:pt>
                <c:pt idx="12">
                  <c:v>50.7</c:v>
                </c:pt>
                <c:pt idx="13">
                  <c:v>51.4</c:v>
                </c:pt>
                <c:pt idx="14">
                  <c:v>51.9</c:v>
                </c:pt>
                <c:pt idx="15">
                  <c:v>48.9</c:v>
                </c:pt>
                <c:pt idx="16">
                  <c:v>54.9</c:v>
                </c:pt>
                <c:pt idx="17">
                  <c:v>52.1</c:v>
                </c:pt>
                <c:pt idx="18">
                  <c:v>50.6</c:v>
                </c:pt>
                <c:pt idx="19">
                  <c:v>50.3</c:v>
                </c:pt>
                <c:pt idx="20">
                  <c:v>47.5</c:v>
                </c:pt>
                <c:pt idx="21">
                  <c:v>67.599999999999994</c:v>
                </c:pt>
                <c:pt idx="22">
                  <c:v>61.8</c:v>
                </c:pt>
                <c:pt idx="23">
                  <c:v>58.2</c:v>
                </c:pt>
                <c:pt idx="24">
                  <c:v>57.7</c:v>
                </c:pt>
                <c:pt idx="25">
                  <c:v>48.6</c:v>
                </c:pt>
                <c:pt idx="26">
                  <c:v>76.2</c:v>
                </c:pt>
                <c:pt idx="27">
                  <c:v>72.099999999999994</c:v>
                </c:pt>
                <c:pt idx="28">
                  <c:v>73.099999999999994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E-4A9E-9AB5-331A78A6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62.8</c:v>
                </c:pt>
                <c:pt idx="1">
                  <c:v>53.8</c:v>
                </c:pt>
                <c:pt idx="2">
                  <c:v>56.4</c:v>
                </c:pt>
                <c:pt idx="3">
                  <c:v>56.6</c:v>
                </c:pt>
                <c:pt idx="4">
                  <c:v>56</c:v>
                </c:pt>
                <c:pt idx="5">
                  <c:v>58.1</c:v>
                </c:pt>
                <c:pt idx="6">
                  <c:v>62.5</c:v>
                </c:pt>
                <c:pt idx="7">
                  <c:v>62.8</c:v>
                </c:pt>
                <c:pt idx="8">
                  <c:v>64.900000000000006</c:v>
                </c:pt>
                <c:pt idx="9">
                  <c:v>67</c:v>
                </c:pt>
                <c:pt idx="10">
                  <c:v>69.099999999999994</c:v>
                </c:pt>
                <c:pt idx="11">
                  <c:v>62.5</c:v>
                </c:pt>
                <c:pt idx="12">
                  <c:v>63.2</c:v>
                </c:pt>
                <c:pt idx="13">
                  <c:v>61.8</c:v>
                </c:pt>
                <c:pt idx="14">
                  <c:v>66.400000000000006</c:v>
                </c:pt>
                <c:pt idx="15">
                  <c:v>72.2</c:v>
                </c:pt>
                <c:pt idx="16">
                  <c:v>70.8</c:v>
                </c:pt>
                <c:pt idx="17">
                  <c:v>70.2</c:v>
                </c:pt>
                <c:pt idx="18">
                  <c:v>71.7</c:v>
                </c:pt>
                <c:pt idx="19">
                  <c:v>75.7</c:v>
                </c:pt>
                <c:pt idx="20">
                  <c:v>70</c:v>
                </c:pt>
                <c:pt idx="21">
                  <c:v>66.7</c:v>
                </c:pt>
                <c:pt idx="22">
                  <c:v>68.099999999999994</c:v>
                </c:pt>
                <c:pt idx="23">
                  <c:v>67.7</c:v>
                </c:pt>
                <c:pt idx="24">
                  <c:v>71.3</c:v>
                </c:pt>
                <c:pt idx="25">
                  <c:v>67.400000000000006</c:v>
                </c:pt>
                <c:pt idx="26">
                  <c:v>65.3</c:v>
                </c:pt>
                <c:pt idx="27">
                  <c:v>66.3</c:v>
                </c:pt>
                <c:pt idx="28">
                  <c:v>68.5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9-4B99-8C62-3577D2CC4F44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57.4</c:v>
                </c:pt>
                <c:pt idx="1">
                  <c:v>59.9</c:v>
                </c:pt>
                <c:pt idx="2">
                  <c:v>59.8</c:v>
                </c:pt>
                <c:pt idx="3">
                  <c:v>59</c:v>
                </c:pt>
                <c:pt idx="4">
                  <c:v>58.5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9-4B99-8C62-3577D2CC4F44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53.5</c:v>
                </c:pt>
                <c:pt idx="1">
                  <c:v>51.7</c:v>
                </c:pt>
                <c:pt idx="2">
                  <c:v>53.7</c:v>
                </c:pt>
                <c:pt idx="3">
                  <c:v>50.1</c:v>
                </c:pt>
                <c:pt idx="4">
                  <c:v>47.1</c:v>
                </c:pt>
                <c:pt idx="5">
                  <c:v>40.299999999999997</c:v>
                </c:pt>
                <c:pt idx="6">
                  <c:v>29.6</c:v>
                </c:pt>
                <c:pt idx="7">
                  <c:v>30.9</c:v>
                </c:pt>
                <c:pt idx="8">
                  <c:v>31.1</c:v>
                </c:pt>
                <c:pt idx="9">
                  <c:v>28.7</c:v>
                </c:pt>
                <c:pt idx="10">
                  <c:v>40.4</c:v>
                </c:pt>
                <c:pt idx="11">
                  <c:v>32.200000000000003</c:v>
                </c:pt>
                <c:pt idx="12">
                  <c:v>34.6</c:v>
                </c:pt>
                <c:pt idx="13">
                  <c:v>32.6</c:v>
                </c:pt>
                <c:pt idx="14">
                  <c:v>31.7</c:v>
                </c:pt>
                <c:pt idx="15">
                  <c:v>40.299999999999997</c:v>
                </c:pt>
                <c:pt idx="16">
                  <c:v>30.2</c:v>
                </c:pt>
                <c:pt idx="17">
                  <c:v>28.9</c:v>
                </c:pt>
                <c:pt idx="18">
                  <c:v>30.5</c:v>
                </c:pt>
                <c:pt idx="19">
                  <c:v>31.2</c:v>
                </c:pt>
                <c:pt idx="20">
                  <c:v>39.4</c:v>
                </c:pt>
                <c:pt idx="21">
                  <c:v>54.2</c:v>
                </c:pt>
                <c:pt idx="22">
                  <c:v>52.9</c:v>
                </c:pt>
                <c:pt idx="23">
                  <c:v>55.9</c:v>
                </c:pt>
                <c:pt idx="24">
                  <c:v>52.6</c:v>
                </c:pt>
                <c:pt idx="25">
                  <c:v>52.5</c:v>
                </c:pt>
                <c:pt idx="26">
                  <c:v>65.599999999999994</c:v>
                </c:pt>
                <c:pt idx="27">
                  <c:v>63.1</c:v>
                </c:pt>
                <c:pt idx="28">
                  <c:v>62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9-4B99-8C62-3577D2CC4F44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51.1</c:v>
                </c:pt>
                <c:pt idx="7">
                  <c:v>49.5</c:v>
                </c:pt>
                <c:pt idx="8">
                  <c:v>48.2</c:v>
                </c:pt>
                <c:pt idx="9">
                  <c:v>47.1</c:v>
                </c:pt>
                <c:pt idx="10">
                  <c:v>48.9</c:v>
                </c:pt>
                <c:pt idx="11">
                  <c:v>48.5</c:v>
                </c:pt>
                <c:pt idx="12">
                  <c:v>50.7</c:v>
                </c:pt>
                <c:pt idx="13">
                  <c:v>51.7</c:v>
                </c:pt>
                <c:pt idx="14">
                  <c:v>52.1</c:v>
                </c:pt>
                <c:pt idx="15">
                  <c:v>49.8</c:v>
                </c:pt>
                <c:pt idx="16">
                  <c:v>51.2</c:v>
                </c:pt>
                <c:pt idx="17">
                  <c:v>49.4</c:v>
                </c:pt>
                <c:pt idx="18">
                  <c:v>49</c:v>
                </c:pt>
                <c:pt idx="19">
                  <c:v>48.2</c:v>
                </c:pt>
                <c:pt idx="20">
                  <c:v>48.1</c:v>
                </c:pt>
                <c:pt idx="21">
                  <c:v>68.599999999999994</c:v>
                </c:pt>
                <c:pt idx="22">
                  <c:v>65.5</c:v>
                </c:pt>
                <c:pt idx="23">
                  <c:v>66.7</c:v>
                </c:pt>
                <c:pt idx="24">
                  <c:v>67</c:v>
                </c:pt>
                <c:pt idx="25">
                  <c:v>49.4</c:v>
                </c:pt>
                <c:pt idx="26">
                  <c:v>60.9</c:v>
                </c:pt>
                <c:pt idx="27">
                  <c:v>62.3</c:v>
                </c:pt>
                <c:pt idx="28">
                  <c:v>60.7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9-4B99-8C62-3577D2CC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50.3</c:v>
                </c:pt>
                <c:pt idx="1">
                  <c:v>50.5</c:v>
                </c:pt>
                <c:pt idx="2">
                  <c:v>49.2</c:v>
                </c:pt>
                <c:pt idx="3">
                  <c:v>47.1</c:v>
                </c:pt>
                <c:pt idx="4">
                  <c:v>47.9</c:v>
                </c:pt>
                <c:pt idx="5">
                  <c:v>57.3</c:v>
                </c:pt>
                <c:pt idx="6">
                  <c:v>70.900000000000006</c:v>
                </c:pt>
                <c:pt idx="7">
                  <c:v>66.8</c:v>
                </c:pt>
                <c:pt idx="8">
                  <c:v>68.099999999999994</c:v>
                </c:pt>
                <c:pt idx="9">
                  <c:v>69.7</c:v>
                </c:pt>
                <c:pt idx="10">
                  <c:v>62.4</c:v>
                </c:pt>
                <c:pt idx="11">
                  <c:v>59.4</c:v>
                </c:pt>
                <c:pt idx="12">
                  <c:v>62.1</c:v>
                </c:pt>
                <c:pt idx="13">
                  <c:v>65.099999999999994</c:v>
                </c:pt>
                <c:pt idx="14">
                  <c:v>65.599999999999994</c:v>
                </c:pt>
                <c:pt idx="15">
                  <c:v>66.3</c:v>
                </c:pt>
                <c:pt idx="16">
                  <c:v>67</c:v>
                </c:pt>
                <c:pt idx="17">
                  <c:v>69.3</c:v>
                </c:pt>
                <c:pt idx="18">
                  <c:v>67.599999999999994</c:v>
                </c:pt>
                <c:pt idx="19">
                  <c:v>66.3</c:v>
                </c:pt>
                <c:pt idx="20">
                  <c:v>69.5</c:v>
                </c:pt>
                <c:pt idx="21">
                  <c:v>69.400000000000006</c:v>
                </c:pt>
                <c:pt idx="22">
                  <c:v>71.099999999999994</c:v>
                </c:pt>
                <c:pt idx="23">
                  <c:v>67.900000000000006</c:v>
                </c:pt>
                <c:pt idx="24">
                  <c:v>71.900000000000006</c:v>
                </c:pt>
                <c:pt idx="25">
                  <c:v>69.099999999999994</c:v>
                </c:pt>
                <c:pt idx="26">
                  <c:v>69.099999999999994</c:v>
                </c:pt>
                <c:pt idx="27">
                  <c:v>70.3</c:v>
                </c:pt>
                <c:pt idx="28">
                  <c:v>69.5</c:v>
                </c:pt>
                <c:pt idx="29">
                  <c:v>73.099999999999994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07C-B688-365A2E6B8B4A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42.6</c:v>
                </c:pt>
                <c:pt idx="1">
                  <c:v>42.1</c:v>
                </c:pt>
                <c:pt idx="2">
                  <c:v>39.200000000000003</c:v>
                </c:pt>
                <c:pt idx="3">
                  <c:v>37.700000000000003</c:v>
                </c:pt>
                <c:pt idx="4">
                  <c:v>39.6</c:v>
                </c:pt>
                <c:pt idx="5">
                  <c:v>91.2</c:v>
                </c:pt>
                <c:pt idx="6">
                  <c:v>81</c:v>
                </c:pt>
                <c:pt idx="7">
                  <c:v>71</c:v>
                </c:pt>
                <c:pt idx="8">
                  <c:v>71</c:v>
                </c:pt>
                <c:pt idx="9">
                  <c:v>68.599999999999994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71.8</c:v>
                </c:pt>
                <c:pt idx="13">
                  <c:v>70.099999999999994</c:v>
                </c:pt>
                <c:pt idx="14">
                  <c:v>66.7</c:v>
                </c:pt>
                <c:pt idx="15">
                  <c:v>91</c:v>
                </c:pt>
                <c:pt idx="16">
                  <c:v>81.3</c:v>
                </c:pt>
                <c:pt idx="17">
                  <c:v>71.7</c:v>
                </c:pt>
                <c:pt idx="18">
                  <c:v>70.5</c:v>
                </c:pt>
                <c:pt idx="19">
                  <c:v>67.400000000000006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71.599999999999994</c:v>
                </c:pt>
                <c:pt idx="23">
                  <c:v>68.7</c:v>
                </c:pt>
                <c:pt idx="24">
                  <c:v>64.19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07C-B688-365A2E6B8B4A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50.1</c:v>
                </c:pt>
                <c:pt idx="1">
                  <c:v>55.6</c:v>
                </c:pt>
                <c:pt idx="2">
                  <c:v>50.2</c:v>
                </c:pt>
                <c:pt idx="3">
                  <c:v>51.2</c:v>
                </c:pt>
                <c:pt idx="4">
                  <c:v>51.3</c:v>
                </c:pt>
                <c:pt idx="5">
                  <c:v>58.3</c:v>
                </c:pt>
                <c:pt idx="6">
                  <c:v>53.5</c:v>
                </c:pt>
                <c:pt idx="7">
                  <c:v>54.7</c:v>
                </c:pt>
                <c:pt idx="8">
                  <c:v>51.8</c:v>
                </c:pt>
                <c:pt idx="9">
                  <c:v>53.1</c:v>
                </c:pt>
                <c:pt idx="10">
                  <c:v>56.9</c:v>
                </c:pt>
                <c:pt idx="11">
                  <c:v>54.1</c:v>
                </c:pt>
                <c:pt idx="12">
                  <c:v>52.3</c:v>
                </c:pt>
                <c:pt idx="13">
                  <c:v>52.3</c:v>
                </c:pt>
                <c:pt idx="14">
                  <c:v>53.1</c:v>
                </c:pt>
                <c:pt idx="15">
                  <c:v>58.1</c:v>
                </c:pt>
                <c:pt idx="16">
                  <c:v>55.3</c:v>
                </c:pt>
                <c:pt idx="17">
                  <c:v>54.5</c:v>
                </c:pt>
                <c:pt idx="18">
                  <c:v>55</c:v>
                </c:pt>
                <c:pt idx="19">
                  <c:v>53.9</c:v>
                </c:pt>
                <c:pt idx="20">
                  <c:v>57.5</c:v>
                </c:pt>
                <c:pt idx="21">
                  <c:v>52.5</c:v>
                </c:pt>
                <c:pt idx="22">
                  <c:v>53.3</c:v>
                </c:pt>
                <c:pt idx="23">
                  <c:v>54.4</c:v>
                </c:pt>
                <c:pt idx="24">
                  <c:v>48.5</c:v>
                </c:pt>
                <c:pt idx="25">
                  <c:v>52.1</c:v>
                </c:pt>
                <c:pt idx="26">
                  <c:v>51</c:v>
                </c:pt>
                <c:pt idx="27">
                  <c:v>49.9</c:v>
                </c:pt>
                <c:pt idx="28">
                  <c:v>52.5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E-407C-B688-365A2E6B8B4A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0.4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50.4</c:v>
                </c:pt>
                <c:pt idx="6">
                  <c:v>56.4</c:v>
                </c:pt>
                <c:pt idx="7">
                  <c:v>53.6</c:v>
                </c:pt>
                <c:pt idx="8">
                  <c:v>51.4</c:v>
                </c:pt>
                <c:pt idx="9">
                  <c:v>51.2</c:v>
                </c:pt>
                <c:pt idx="10">
                  <c:v>49.3</c:v>
                </c:pt>
                <c:pt idx="11">
                  <c:v>49.7</c:v>
                </c:pt>
                <c:pt idx="12">
                  <c:v>48.7</c:v>
                </c:pt>
                <c:pt idx="13">
                  <c:v>50.7</c:v>
                </c:pt>
                <c:pt idx="14">
                  <c:v>49.5</c:v>
                </c:pt>
                <c:pt idx="15">
                  <c:v>49.5</c:v>
                </c:pt>
                <c:pt idx="16">
                  <c:v>49.5</c:v>
                </c:pt>
                <c:pt idx="17">
                  <c:v>48.2</c:v>
                </c:pt>
                <c:pt idx="18">
                  <c:v>49.5</c:v>
                </c:pt>
                <c:pt idx="19">
                  <c:v>53.3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07C-B688-365A2E6B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31.3</c:v>
                </c:pt>
                <c:pt idx="1">
                  <c:v>42.6</c:v>
                </c:pt>
                <c:pt idx="2">
                  <c:v>42.2</c:v>
                </c:pt>
                <c:pt idx="3">
                  <c:v>42.6</c:v>
                </c:pt>
                <c:pt idx="4">
                  <c:v>44</c:v>
                </c:pt>
                <c:pt idx="5">
                  <c:v>31.38</c:v>
                </c:pt>
                <c:pt idx="6">
                  <c:v>85.9</c:v>
                </c:pt>
                <c:pt idx="7">
                  <c:v>84.1</c:v>
                </c:pt>
                <c:pt idx="8">
                  <c:v>85.5</c:v>
                </c:pt>
                <c:pt idx="9">
                  <c:v>82</c:v>
                </c:pt>
                <c:pt idx="10">
                  <c:v>59.68</c:v>
                </c:pt>
                <c:pt idx="11">
                  <c:v>78.8</c:v>
                </c:pt>
                <c:pt idx="12">
                  <c:v>71.19</c:v>
                </c:pt>
                <c:pt idx="13">
                  <c:v>71.260000000000005</c:v>
                </c:pt>
                <c:pt idx="14">
                  <c:v>76.099999999999994</c:v>
                </c:pt>
                <c:pt idx="15">
                  <c:v>68.400000000000006</c:v>
                </c:pt>
                <c:pt idx="16">
                  <c:v>75.2</c:v>
                </c:pt>
                <c:pt idx="17">
                  <c:v>75.099999999999994</c:v>
                </c:pt>
                <c:pt idx="18">
                  <c:v>70.3</c:v>
                </c:pt>
                <c:pt idx="19">
                  <c:v>71.099999999999994</c:v>
                </c:pt>
                <c:pt idx="20">
                  <c:v>67.7</c:v>
                </c:pt>
                <c:pt idx="21">
                  <c:v>73.599999999999994</c:v>
                </c:pt>
                <c:pt idx="22">
                  <c:v>75.8</c:v>
                </c:pt>
                <c:pt idx="23">
                  <c:v>73.2</c:v>
                </c:pt>
                <c:pt idx="24">
                  <c:v>74.8</c:v>
                </c:pt>
                <c:pt idx="25">
                  <c:v>63.6</c:v>
                </c:pt>
                <c:pt idx="26">
                  <c:v>66.5</c:v>
                </c:pt>
                <c:pt idx="27">
                  <c:v>67.599999999999994</c:v>
                </c:pt>
                <c:pt idx="28">
                  <c:v>67.2</c:v>
                </c:pt>
                <c:pt idx="29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A-40B7-8135-CD1240752A0C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44.5</c:v>
                </c:pt>
                <c:pt idx="1">
                  <c:v>46.3</c:v>
                </c:pt>
                <c:pt idx="2">
                  <c:v>47.4</c:v>
                </c:pt>
                <c:pt idx="3">
                  <c:v>47.5</c:v>
                </c:pt>
                <c:pt idx="4">
                  <c:v>49.4</c:v>
                </c:pt>
                <c:pt idx="5">
                  <c:v>47.5</c:v>
                </c:pt>
                <c:pt idx="6">
                  <c:v>50</c:v>
                </c:pt>
                <c:pt idx="7">
                  <c:v>48.5</c:v>
                </c:pt>
                <c:pt idx="8">
                  <c:v>48.9</c:v>
                </c:pt>
                <c:pt idx="9">
                  <c:v>50.8</c:v>
                </c:pt>
                <c:pt idx="10">
                  <c:v>48.9</c:v>
                </c:pt>
                <c:pt idx="11">
                  <c:v>50.8</c:v>
                </c:pt>
                <c:pt idx="12">
                  <c:v>49.3</c:v>
                </c:pt>
                <c:pt idx="13">
                  <c:v>49.4</c:v>
                </c:pt>
                <c:pt idx="14">
                  <c:v>51.6</c:v>
                </c:pt>
                <c:pt idx="15">
                  <c:v>47.1</c:v>
                </c:pt>
                <c:pt idx="16">
                  <c:v>53.1</c:v>
                </c:pt>
                <c:pt idx="17">
                  <c:v>49.5</c:v>
                </c:pt>
                <c:pt idx="18">
                  <c:v>49</c:v>
                </c:pt>
                <c:pt idx="19">
                  <c:v>52</c:v>
                </c:pt>
                <c:pt idx="20">
                  <c:v>51.8</c:v>
                </c:pt>
                <c:pt idx="21">
                  <c:v>52</c:v>
                </c:pt>
                <c:pt idx="22">
                  <c:v>50.7</c:v>
                </c:pt>
                <c:pt idx="23">
                  <c:v>50.8</c:v>
                </c:pt>
                <c:pt idx="24">
                  <c:v>53.3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A-40B7-8135-CD1240752A0C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36</c:v>
                </c:pt>
                <c:pt idx="1">
                  <c:v>41.7</c:v>
                </c:pt>
                <c:pt idx="2">
                  <c:v>39.6</c:v>
                </c:pt>
                <c:pt idx="3">
                  <c:v>39.700000000000003</c:v>
                </c:pt>
                <c:pt idx="4">
                  <c:v>42.6</c:v>
                </c:pt>
                <c:pt idx="5">
                  <c:v>43.8</c:v>
                </c:pt>
                <c:pt idx="6">
                  <c:v>41</c:v>
                </c:pt>
                <c:pt idx="7">
                  <c:v>36.700000000000003</c:v>
                </c:pt>
                <c:pt idx="8">
                  <c:v>37.9</c:v>
                </c:pt>
                <c:pt idx="9">
                  <c:v>35.5</c:v>
                </c:pt>
                <c:pt idx="10">
                  <c:v>41.4</c:v>
                </c:pt>
                <c:pt idx="11">
                  <c:v>40.700000000000003</c:v>
                </c:pt>
                <c:pt idx="12">
                  <c:v>37.700000000000003</c:v>
                </c:pt>
                <c:pt idx="13">
                  <c:v>38.4</c:v>
                </c:pt>
                <c:pt idx="14">
                  <c:v>39</c:v>
                </c:pt>
                <c:pt idx="15">
                  <c:v>28.6</c:v>
                </c:pt>
                <c:pt idx="16">
                  <c:v>28.3</c:v>
                </c:pt>
                <c:pt idx="17">
                  <c:v>29.7</c:v>
                </c:pt>
                <c:pt idx="18">
                  <c:v>29.4</c:v>
                </c:pt>
                <c:pt idx="19">
                  <c:v>26.9</c:v>
                </c:pt>
                <c:pt idx="20">
                  <c:v>29.3</c:v>
                </c:pt>
                <c:pt idx="21">
                  <c:v>29.4</c:v>
                </c:pt>
                <c:pt idx="22">
                  <c:v>32.799999999999997</c:v>
                </c:pt>
                <c:pt idx="23">
                  <c:v>30.1</c:v>
                </c:pt>
                <c:pt idx="24">
                  <c:v>29.3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A-40B7-8135-CD1240752A0C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44.1</c:v>
                </c:pt>
                <c:pt idx="1">
                  <c:v>49.7</c:v>
                </c:pt>
                <c:pt idx="2">
                  <c:v>45.4</c:v>
                </c:pt>
                <c:pt idx="3">
                  <c:v>46.5</c:v>
                </c:pt>
                <c:pt idx="4">
                  <c:v>48</c:v>
                </c:pt>
                <c:pt idx="5">
                  <c:v>47.1</c:v>
                </c:pt>
                <c:pt idx="6">
                  <c:v>51.9</c:v>
                </c:pt>
                <c:pt idx="7">
                  <c:v>48</c:v>
                </c:pt>
                <c:pt idx="8">
                  <c:v>47.9</c:v>
                </c:pt>
                <c:pt idx="9">
                  <c:v>50.6</c:v>
                </c:pt>
                <c:pt idx="10">
                  <c:v>49.9</c:v>
                </c:pt>
                <c:pt idx="11">
                  <c:v>50.9</c:v>
                </c:pt>
                <c:pt idx="12">
                  <c:v>49.6</c:v>
                </c:pt>
                <c:pt idx="13">
                  <c:v>49.8</c:v>
                </c:pt>
                <c:pt idx="14">
                  <c:v>49.8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A-40B7-8135-CD124075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62</c:v>
                </c:pt>
                <c:pt idx="16">
                  <c:v>64.099999999999994</c:v>
                </c:pt>
                <c:pt idx="17">
                  <c:v>61.5</c:v>
                </c:pt>
                <c:pt idx="18">
                  <c:v>61.2</c:v>
                </c:pt>
                <c:pt idx="19">
                  <c:v>59.2</c:v>
                </c:pt>
                <c:pt idx="20">
                  <c:v>70</c:v>
                </c:pt>
                <c:pt idx="21">
                  <c:v>71.400000000000006</c:v>
                </c:pt>
                <c:pt idx="22">
                  <c:v>69.5</c:v>
                </c:pt>
                <c:pt idx="23">
                  <c:v>67.099999999999994</c:v>
                </c:pt>
                <c:pt idx="24">
                  <c:v>62.8</c:v>
                </c:pt>
                <c:pt idx="25">
                  <c:v>76</c:v>
                </c:pt>
                <c:pt idx="26">
                  <c:v>79.5</c:v>
                </c:pt>
                <c:pt idx="27">
                  <c:v>75</c:v>
                </c:pt>
                <c:pt idx="28">
                  <c:v>69.900000000000006</c:v>
                </c:pt>
                <c:pt idx="29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8-48AD-9E0A-8EA69315F9CB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55.7</c:v>
                </c:pt>
                <c:pt idx="6">
                  <c:v>56.3</c:v>
                </c:pt>
                <c:pt idx="7">
                  <c:v>57.5</c:v>
                </c:pt>
                <c:pt idx="8">
                  <c:v>56.8</c:v>
                </c:pt>
                <c:pt idx="9">
                  <c:v>55.9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8-48AD-9E0A-8EA69315F9CB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42</c:v>
                </c:pt>
                <c:pt idx="1">
                  <c:v>42.5</c:v>
                </c:pt>
                <c:pt idx="2">
                  <c:v>43</c:v>
                </c:pt>
                <c:pt idx="3">
                  <c:v>41.2</c:v>
                </c:pt>
                <c:pt idx="4">
                  <c:v>42</c:v>
                </c:pt>
                <c:pt idx="5">
                  <c:v>52</c:v>
                </c:pt>
                <c:pt idx="6">
                  <c:v>48.6</c:v>
                </c:pt>
                <c:pt idx="7">
                  <c:v>46.8</c:v>
                </c:pt>
                <c:pt idx="8">
                  <c:v>43.6</c:v>
                </c:pt>
                <c:pt idx="9">
                  <c:v>40.9</c:v>
                </c:pt>
                <c:pt idx="10">
                  <c:v>49.7</c:v>
                </c:pt>
                <c:pt idx="11">
                  <c:v>33.6</c:v>
                </c:pt>
                <c:pt idx="12">
                  <c:v>37.6</c:v>
                </c:pt>
                <c:pt idx="13">
                  <c:v>38.299999999999997</c:v>
                </c:pt>
                <c:pt idx="14">
                  <c:v>35.1</c:v>
                </c:pt>
                <c:pt idx="15">
                  <c:v>66.7</c:v>
                </c:pt>
                <c:pt idx="16">
                  <c:v>48.1</c:v>
                </c:pt>
                <c:pt idx="17">
                  <c:v>41.3</c:v>
                </c:pt>
                <c:pt idx="18">
                  <c:v>42.4</c:v>
                </c:pt>
                <c:pt idx="19">
                  <c:v>39.9</c:v>
                </c:pt>
                <c:pt idx="20">
                  <c:v>74.8</c:v>
                </c:pt>
                <c:pt idx="21">
                  <c:v>77.599999999999994</c:v>
                </c:pt>
                <c:pt idx="22">
                  <c:v>73</c:v>
                </c:pt>
                <c:pt idx="23">
                  <c:v>72.400000000000006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81.599999999999994</c:v>
                </c:pt>
                <c:pt idx="28">
                  <c:v>77.099999999999994</c:v>
                </c:pt>
                <c:pt idx="29">
                  <c:v>71.400000000000006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8-48AD-9E0A-8EA69315F9CB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47.8</c:v>
                </c:pt>
                <c:pt idx="9">
                  <c:v>49.9</c:v>
                </c:pt>
                <c:pt idx="10">
                  <c:v>51.1</c:v>
                </c:pt>
                <c:pt idx="11">
                  <c:v>50.2</c:v>
                </c:pt>
                <c:pt idx="12">
                  <c:v>51</c:v>
                </c:pt>
                <c:pt idx="13">
                  <c:v>51.6</c:v>
                </c:pt>
                <c:pt idx="14">
                  <c:v>48.1</c:v>
                </c:pt>
                <c:pt idx="15">
                  <c:v>65.7</c:v>
                </c:pt>
                <c:pt idx="16">
                  <c:v>66.8</c:v>
                </c:pt>
                <c:pt idx="17">
                  <c:v>62.5</c:v>
                </c:pt>
                <c:pt idx="18">
                  <c:v>62.2</c:v>
                </c:pt>
                <c:pt idx="19">
                  <c:v>59.4</c:v>
                </c:pt>
                <c:pt idx="20">
                  <c:v>55.6</c:v>
                </c:pt>
                <c:pt idx="21">
                  <c:v>54.3</c:v>
                </c:pt>
                <c:pt idx="22">
                  <c:v>55.2</c:v>
                </c:pt>
                <c:pt idx="23">
                  <c:v>56</c:v>
                </c:pt>
                <c:pt idx="24">
                  <c:v>53.4</c:v>
                </c:pt>
                <c:pt idx="25">
                  <c:v>67.900000000000006</c:v>
                </c:pt>
                <c:pt idx="26">
                  <c:v>67.2</c:v>
                </c:pt>
                <c:pt idx="27">
                  <c:v>64.900000000000006</c:v>
                </c:pt>
                <c:pt idx="28">
                  <c:v>64</c:v>
                </c:pt>
                <c:pt idx="29">
                  <c:v>61.9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8-48AD-9E0A-8EA69315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47.7</c:v>
                </c:pt>
                <c:pt idx="1">
                  <c:v>48.5</c:v>
                </c:pt>
                <c:pt idx="2">
                  <c:v>49.5</c:v>
                </c:pt>
                <c:pt idx="3">
                  <c:v>47.4</c:v>
                </c:pt>
                <c:pt idx="4">
                  <c:v>47.1</c:v>
                </c:pt>
                <c:pt idx="5">
                  <c:v>60.6</c:v>
                </c:pt>
                <c:pt idx="6">
                  <c:v>63.6</c:v>
                </c:pt>
                <c:pt idx="7">
                  <c:v>61.9</c:v>
                </c:pt>
                <c:pt idx="8">
                  <c:v>60.2</c:v>
                </c:pt>
                <c:pt idx="9">
                  <c:v>54</c:v>
                </c:pt>
                <c:pt idx="10">
                  <c:v>55.1</c:v>
                </c:pt>
                <c:pt idx="11">
                  <c:v>56.2</c:v>
                </c:pt>
                <c:pt idx="12">
                  <c:v>54.1</c:v>
                </c:pt>
                <c:pt idx="13">
                  <c:v>54</c:v>
                </c:pt>
                <c:pt idx="14">
                  <c:v>56.4</c:v>
                </c:pt>
                <c:pt idx="15">
                  <c:v>58.9</c:v>
                </c:pt>
                <c:pt idx="16">
                  <c:v>59.4</c:v>
                </c:pt>
                <c:pt idx="17">
                  <c:v>56.9</c:v>
                </c:pt>
                <c:pt idx="18">
                  <c:v>56.1</c:v>
                </c:pt>
                <c:pt idx="19">
                  <c:v>56.9</c:v>
                </c:pt>
                <c:pt idx="20">
                  <c:v>71.3</c:v>
                </c:pt>
                <c:pt idx="21">
                  <c:v>72.2</c:v>
                </c:pt>
                <c:pt idx="22">
                  <c:v>72.400000000000006</c:v>
                </c:pt>
                <c:pt idx="23">
                  <c:v>71.2</c:v>
                </c:pt>
                <c:pt idx="24">
                  <c:v>64.8</c:v>
                </c:pt>
                <c:pt idx="25">
                  <c:v>80.599999999999994</c:v>
                </c:pt>
                <c:pt idx="26">
                  <c:v>80.8</c:v>
                </c:pt>
                <c:pt idx="27">
                  <c:v>76</c:v>
                </c:pt>
                <c:pt idx="28">
                  <c:v>75.3</c:v>
                </c:pt>
                <c:pt idx="29">
                  <c:v>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D-4A25-8E93-D9272963A7F3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53.3</c:v>
                </c:pt>
                <c:pt idx="1">
                  <c:v>51.6</c:v>
                </c:pt>
                <c:pt idx="2">
                  <c:v>53.8</c:v>
                </c:pt>
                <c:pt idx="3">
                  <c:v>54.4</c:v>
                </c:pt>
                <c:pt idx="4">
                  <c:v>53.4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D-4A25-8E93-D9272963A7F3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52.5</c:v>
                </c:pt>
                <c:pt idx="1">
                  <c:v>51.6</c:v>
                </c:pt>
                <c:pt idx="2">
                  <c:v>50.6</c:v>
                </c:pt>
                <c:pt idx="3">
                  <c:v>52.1</c:v>
                </c:pt>
                <c:pt idx="4">
                  <c:v>50</c:v>
                </c:pt>
                <c:pt idx="5">
                  <c:v>36.299999999999997</c:v>
                </c:pt>
                <c:pt idx="6">
                  <c:v>36.5</c:v>
                </c:pt>
                <c:pt idx="7">
                  <c:v>37.9</c:v>
                </c:pt>
                <c:pt idx="8">
                  <c:v>37.799999999999997</c:v>
                </c:pt>
                <c:pt idx="9">
                  <c:v>37</c:v>
                </c:pt>
                <c:pt idx="10">
                  <c:v>28.8</c:v>
                </c:pt>
                <c:pt idx="11">
                  <c:v>29.5</c:v>
                </c:pt>
                <c:pt idx="12">
                  <c:v>33.5</c:v>
                </c:pt>
                <c:pt idx="13">
                  <c:v>34</c:v>
                </c:pt>
                <c:pt idx="14">
                  <c:v>29.4</c:v>
                </c:pt>
                <c:pt idx="15">
                  <c:v>42.9</c:v>
                </c:pt>
                <c:pt idx="16">
                  <c:v>45.2</c:v>
                </c:pt>
                <c:pt idx="17">
                  <c:v>49.9</c:v>
                </c:pt>
                <c:pt idx="18">
                  <c:v>49.9</c:v>
                </c:pt>
                <c:pt idx="19">
                  <c:v>47.4</c:v>
                </c:pt>
                <c:pt idx="20">
                  <c:v>75.900000000000006</c:v>
                </c:pt>
                <c:pt idx="21">
                  <c:v>78.400000000000006</c:v>
                </c:pt>
                <c:pt idx="22">
                  <c:v>73.7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83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D-4A25-8E93-D9272963A7F3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52.4</c:v>
                </c:pt>
                <c:pt idx="6">
                  <c:v>49.9</c:v>
                </c:pt>
                <c:pt idx="7">
                  <c:v>50.4</c:v>
                </c:pt>
                <c:pt idx="8">
                  <c:v>53.1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53.5</c:v>
                </c:pt>
                <c:pt idx="13">
                  <c:v>53.4</c:v>
                </c:pt>
                <c:pt idx="14">
                  <c:v>51.9</c:v>
                </c:pt>
                <c:pt idx="15">
                  <c:v>70.7</c:v>
                </c:pt>
                <c:pt idx="16">
                  <c:v>70.8</c:v>
                </c:pt>
                <c:pt idx="17">
                  <c:v>67.5</c:v>
                </c:pt>
                <c:pt idx="18">
                  <c:v>70.3</c:v>
                </c:pt>
                <c:pt idx="19">
                  <c:v>63.8</c:v>
                </c:pt>
                <c:pt idx="20">
                  <c:v>59.8</c:v>
                </c:pt>
                <c:pt idx="21">
                  <c:v>58.9</c:v>
                </c:pt>
                <c:pt idx="22">
                  <c:v>59.5</c:v>
                </c:pt>
                <c:pt idx="23">
                  <c:v>62</c:v>
                </c:pt>
                <c:pt idx="24">
                  <c:v>58.6</c:v>
                </c:pt>
                <c:pt idx="25">
                  <c:v>67.3</c:v>
                </c:pt>
                <c:pt idx="26">
                  <c:v>68.3</c:v>
                </c:pt>
                <c:pt idx="27">
                  <c:v>68</c:v>
                </c:pt>
                <c:pt idx="28">
                  <c:v>66.5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D-4A25-8E93-D9272963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47.1</c:v>
                </c:pt>
                <c:pt idx="1">
                  <c:v>46</c:v>
                </c:pt>
                <c:pt idx="2">
                  <c:v>48.1</c:v>
                </c:pt>
                <c:pt idx="3">
                  <c:v>49.1</c:v>
                </c:pt>
                <c:pt idx="4">
                  <c:v>47.9</c:v>
                </c:pt>
                <c:pt idx="5">
                  <c:v>70.3</c:v>
                </c:pt>
                <c:pt idx="6">
                  <c:v>72.099999999999994</c:v>
                </c:pt>
                <c:pt idx="7">
                  <c:v>70.900000000000006</c:v>
                </c:pt>
                <c:pt idx="8">
                  <c:v>65.900000000000006</c:v>
                </c:pt>
                <c:pt idx="9">
                  <c:v>64</c:v>
                </c:pt>
                <c:pt idx="10">
                  <c:v>54.2</c:v>
                </c:pt>
                <c:pt idx="11">
                  <c:v>54.1</c:v>
                </c:pt>
                <c:pt idx="12">
                  <c:v>53.2</c:v>
                </c:pt>
                <c:pt idx="13">
                  <c:v>51.8</c:v>
                </c:pt>
                <c:pt idx="14">
                  <c:v>53.2</c:v>
                </c:pt>
                <c:pt idx="15">
                  <c:v>56.6</c:v>
                </c:pt>
                <c:pt idx="16">
                  <c:v>58.9</c:v>
                </c:pt>
                <c:pt idx="17">
                  <c:v>56</c:v>
                </c:pt>
                <c:pt idx="18">
                  <c:v>54.5</c:v>
                </c:pt>
                <c:pt idx="19">
                  <c:v>54.7</c:v>
                </c:pt>
                <c:pt idx="20">
                  <c:v>72.900000000000006</c:v>
                </c:pt>
                <c:pt idx="21">
                  <c:v>76.099999999999994</c:v>
                </c:pt>
                <c:pt idx="22">
                  <c:v>74</c:v>
                </c:pt>
                <c:pt idx="23">
                  <c:v>71.3</c:v>
                </c:pt>
                <c:pt idx="24">
                  <c:v>64.7</c:v>
                </c:pt>
                <c:pt idx="25">
                  <c:v>79.8</c:v>
                </c:pt>
                <c:pt idx="26">
                  <c:v>79.5</c:v>
                </c:pt>
                <c:pt idx="27">
                  <c:v>76.599999999999994</c:v>
                </c:pt>
                <c:pt idx="28">
                  <c:v>74.900000000000006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E-4D26-96B7-7143E3611927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E-4D26-96B7-7143E3611927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41.4</c:v>
                </c:pt>
                <c:pt idx="1">
                  <c:v>57.4</c:v>
                </c:pt>
                <c:pt idx="2">
                  <c:v>58</c:v>
                </c:pt>
                <c:pt idx="3">
                  <c:v>56.5</c:v>
                </c:pt>
                <c:pt idx="4">
                  <c:v>56.5</c:v>
                </c:pt>
                <c:pt idx="5">
                  <c:v>47.1</c:v>
                </c:pt>
                <c:pt idx="6">
                  <c:v>47</c:v>
                </c:pt>
                <c:pt idx="7">
                  <c:v>46.8</c:v>
                </c:pt>
                <c:pt idx="8">
                  <c:v>48.2</c:v>
                </c:pt>
                <c:pt idx="9">
                  <c:v>52.3</c:v>
                </c:pt>
                <c:pt idx="10">
                  <c:v>65.099999999999994</c:v>
                </c:pt>
                <c:pt idx="11">
                  <c:v>64.8</c:v>
                </c:pt>
                <c:pt idx="12">
                  <c:v>64.900000000000006</c:v>
                </c:pt>
                <c:pt idx="13">
                  <c:v>65.2</c:v>
                </c:pt>
                <c:pt idx="14">
                  <c:v>64</c:v>
                </c:pt>
                <c:pt idx="15">
                  <c:v>67</c:v>
                </c:pt>
                <c:pt idx="16">
                  <c:v>68.8</c:v>
                </c:pt>
                <c:pt idx="17">
                  <c:v>66.2</c:v>
                </c:pt>
                <c:pt idx="18">
                  <c:v>66.599999999999994</c:v>
                </c:pt>
                <c:pt idx="19">
                  <c:v>64.400000000000006</c:v>
                </c:pt>
                <c:pt idx="20">
                  <c:v>75.599999999999994</c:v>
                </c:pt>
                <c:pt idx="21">
                  <c:v>77.900000000000006</c:v>
                </c:pt>
                <c:pt idx="22">
                  <c:v>73</c:v>
                </c:pt>
                <c:pt idx="23">
                  <c:v>72.400000000000006</c:v>
                </c:pt>
                <c:pt idx="24">
                  <c:v>65.400000000000006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82</c:v>
                </c:pt>
                <c:pt idx="28">
                  <c:v>79.900000000000006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E-4D26-96B7-7143E3611927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50.3</c:v>
                </c:pt>
                <c:pt idx="6">
                  <c:v>53</c:v>
                </c:pt>
                <c:pt idx="7">
                  <c:v>51</c:v>
                </c:pt>
                <c:pt idx="8">
                  <c:v>51</c:v>
                </c:pt>
                <c:pt idx="9">
                  <c:v>53.5</c:v>
                </c:pt>
                <c:pt idx="10">
                  <c:v>62.8</c:v>
                </c:pt>
                <c:pt idx="11">
                  <c:v>59.8</c:v>
                </c:pt>
                <c:pt idx="12">
                  <c:v>61.9</c:v>
                </c:pt>
                <c:pt idx="13">
                  <c:v>65.3</c:v>
                </c:pt>
                <c:pt idx="14">
                  <c:v>63.5</c:v>
                </c:pt>
                <c:pt idx="15">
                  <c:v>68.5</c:v>
                </c:pt>
                <c:pt idx="16">
                  <c:v>68.7</c:v>
                </c:pt>
                <c:pt idx="17">
                  <c:v>68.900000000000006</c:v>
                </c:pt>
                <c:pt idx="18">
                  <c:v>65.8</c:v>
                </c:pt>
                <c:pt idx="19">
                  <c:v>61.4</c:v>
                </c:pt>
                <c:pt idx="20">
                  <c:v>68.900000000000006</c:v>
                </c:pt>
                <c:pt idx="21">
                  <c:v>65.5</c:v>
                </c:pt>
                <c:pt idx="22">
                  <c:v>64.7</c:v>
                </c:pt>
                <c:pt idx="23">
                  <c:v>64.5</c:v>
                </c:pt>
                <c:pt idx="24">
                  <c:v>59.7</c:v>
                </c:pt>
                <c:pt idx="25">
                  <c:v>65.099999999999994</c:v>
                </c:pt>
                <c:pt idx="26">
                  <c:v>66</c:v>
                </c:pt>
                <c:pt idx="27">
                  <c:v>65.3</c:v>
                </c:pt>
                <c:pt idx="28">
                  <c:v>60.6</c:v>
                </c:pt>
                <c:pt idx="29">
                  <c:v>59.1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E-4D26-96B7-7143E361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0.7</c:v>
                </c:pt>
                <c:pt idx="12">
                  <c:v>0.51</c:v>
                </c:pt>
                <c:pt idx="13">
                  <c:v>1.1000000000000001</c:v>
                </c:pt>
                <c:pt idx="14">
                  <c:v>1.22</c:v>
                </c:pt>
                <c:pt idx="15">
                  <c:v>56.25</c:v>
                </c:pt>
                <c:pt idx="16">
                  <c:v>56.7</c:v>
                </c:pt>
                <c:pt idx="17">
                  <c:v>55.6</c:v>
                </c:pt>
                <c:pt idx="18">
                  <c:v>49.8</c:v>
                </c:pt>
                <c:pt idx="19">
                  <c:v>53.7</c:v>
                </c:pt>
                <c:pt idx="20">
                  <c:v>71.8</c:v>
                </c:pt>
                <c:pt idx="21">
                  <c:v>74.5</c:v>
                </c:pt>
                <c:pt idx="22">
                  <c:v>63.39</c:v>
                </c:pt>
                <c:pt idx="23">
                  <c:v>65.8</c:v>
                </c:pt>
                <c:pt idx="24">
                  <c:v>62.4</c:v>
                </c:pt>
                <c:pt idx="25">
                  <c:v>77.8</c:v>
                </c:pt>
                <c:pt idx="26">
                  <c:v>78.3</c:v>
                </c:pt>
                <c:pt idx="27">
                  <c:v>75.5</c:v>
                </c:pt>
                <c:pt idx="28">
                  <c:v>73.400000000000006</c:v>
                </c:pt>
                <c:pt idx="29">
                  <c:v>61.89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4F6B-ABE1-537576B84D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55.4</c:v>
                </c:pt>
                <c:pt idx="6">
                  <c:v>55.4</c:v>
                </c:pt>
                <c:pt idx="7">
                  <c:v>57</c:v>
                </c:pt>
                <c:pt idx="8">
                  <c:v>54.2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5-4F6B-ABE1-537576B84D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25.5</c:v>
                </c:pt>
                <c:pt idx="6">
                  <c:v>22.2</c:v>
                </c:pt>
                <c:pt idx="7">
                  <c:v>22.7</c:v>
                </c:pt>
                <c:pt idx="8">
                  <c:v>21.3</c:v>
                </c:pt>
                <c:pt idx="9">
                  <c:v>24.1</c:v>
                </c:pt>
                <c:pt idx="10">
                  <c:v>30.7</c:v>
                </c:pt>
                <c:pt idx="11">
                  <c:v>25.4</c:v>
                </c:pt>
                <c:pt idx="12">
                  <c:v>26.9</c:v>
                </c:pt>
                <c:pt idx="13">
                  <c:v>30</c:v>
                </c:pt>
                <c:pt idx="14">
                  <c:v>28.8</c:v>
                </c:pt>
                <c:pt idx="15">
                  <c:v>39.4</c:v>
                </c:pt>
                <c:pt idx="16">
                  <c:v>37.5</c:v>
                </c:pt>
                <c:pt idx="17">
                  <c:v>33.9</c:v>
                </c:pt>
                <c:pt idx="18">
                  <c:v>31.9</c:v>
                </c:pt>
                <c:pt idx="19">
                  <c:v>29.8</c:v>
                </c:pt>
                <c:pt idx="20">
                  <c:v>78.400000000000006</c:v>
                </c:pt>
                <c:pt idx="21">
                  <c:v>80.2</c:v>
                </c:pt>
                <c:pt idx="22">
                  <c:v>73.7</c:v>
                </c:pt>
                <c:pt idx="23">
                  <c:v>73.099999999999994</c:v>
                </c:pt>
                <c:pt idx="24">
                  <c:v>68.400000000000006</c:v>
                </c:pt>
                <c:pt idx="25">
                  <c:v>83.4</c:v>
                </c:pt>
                <c:pt idx="26">
                  <c:v>83.2</c:v>
                </c:pt>
                <c:pt idx="27">
                  <c:v>82.3</c:v>
                </c:pt>
                <c:pt idx="28">
                  <c:v>78.8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5-4F6B-ABE1-537576B84D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47.5</c:v>
                </c:pt>
                <c:pt idx="9">
                  <c:v>49.9</c:v>
                </c:pt>
                <c:pt idx="10">
                  <c:v>52.9</c:v>
                </c:pt>
                <c:pt idx="11">
                  <c:v>51</c:v>
                </c:pt>
                <c:pt idx="12">
                  <c:v>51.4</c:v>
                </c:pt>
                <c:pt idx="13">
                  <c:v>51.8</c:v>
                </c:pt>
                <c:pt idx="14">
                  <c:v>50.8</c:v>
                </c:pt>
                <c:pt idx="15">
                  <c:v>67.3</c:v>
                </c:pt>
                <c:pt idx="16">
                  <c:v>68.400000000000006</c:v>
                </c:pt>
                <c:pt idx="17">
                  <c:v>65</c:v>
                </c:pt>
                <c:pt idx="18">
                  <c:v>62.2</c:v>
                </c:pt>
                <c:pt idx="19">
                  <c:v>62.6</c:v>
                </c:pt>
                <c:pt idx="20">
                  <c:v>62.6</c:v>
                </c:pt>
                <c:pt idx="21">
                  <c:v>60.5</c:v>
                </c:pt>
                <c:pt idx="22">
                  <c:v>58.8</c:v>
                </c:pt>
                <c:pt idx="23">
                  <c:v>60.6</c:v>
                </c:pt>
                <c:pt idx="24">
                  <c:v>57.2</c:v>
                </c:pt>
                <c:pt idx="25">
                  <c:v>68.900000000000006</c:v>
                </c:pt>
                <c:pt idx="26">
                  <c:v>68.599999999999994</c:v>
                </c:pt>
                <c:pt idx="27">
                  <c:v>66.7</c:v>
                </c:pt>
                <c:pt idx="28">
                  <c:v>65.5</c:v>
                </c:pt>
                <c:pt idx="29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5-4F6B-ABE1-537576B8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54.1</c:v>
                </c:pt>
                <c:pt idx="6">
                  <c:v>57.8</c:v>
                </c:pt>
                <c:pt idx="7">
                  <c:v>57.3</c:v>
                </c:pt>
                <c:pt idx="8">
                  <c:v>55.9</c:v>
                </c:pt>
                <c:pt idx="9">
                  <c:v>51.4</c:v>
                </c:pt>
                <c:pt idx="10">
                  <c:v>53.8</c:v>
                </c:pt>
                <c:pt idx="11">
                  <c:v>54.1</c:v>
                </c:pt>
                <c:pt idx="12">
                  <c:v>52.1</c:v>
                </c:pt>
                <c:pt idx="13">
                  <c:v>50.8</c:v>
                </c:pt>
                <c:pt idx="14">
                  <c:v>52.5</c:v>
                </c:pt>
                <c:pt idx="15">
                  <c:v>56.6</c:v>
                </c:pt>
                <c:pt idx="16">
                  <c:v>57.4</c:v>
                </c:pt>
                <c:pt idx="17">
                  <c:v>55</c:v>
                </c:pt>
                <c:pt idx="18">
                  <c:v>53.4</c:v>
                </c:pt>
                <c:pt idx="19">
                  <c:v>55</c:v>
                </c:pt>
                <c:pt idx="20">
                  <c:v>72.7</c:v>
                </c:pt>
                <c:pt idx="21">
                  <c:v>74</c:v>
                </c:pt>
                <c:pt idx="22">
                  <c:v>72.400000000000006</c:v>
                </c:pt>
                <c:pt idx="23">
                  <c:v>70.8</c:v>
                </c:pt>
                <c:pt idx="24">
                  <c:v>69.8</c:v>
                </c:pt>
                <c:pt idx="25">
                  <c:v>79.7</c:v>
                </c:pt>
                <c:pt idx="26">
                  <c:v>81.7</c:v>
                </c:pt>
                <c:pt idx="27">
                  <c:v>80.099999999999994</c:v>
                </c:pt>
                <c:pt idx="28">
                  <c:v>77.900000000000006</c:v>
                </c:pt>
                <c:pt idx="29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F-4F58-BEFE-7C2745F95CB9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F-4F58-BEFE-7C2745F95CB9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41.8</c:v>
                </c:pt>
                <c:pt idx="1">
                  <c:v>44.9</c:v>
                </c:pt>
                <c:pt idx="2">
                  <c:v>47.4</c:v>
                </c:pt>
                <c:pt idx="3">
                  <c:v>47.9</c:v>
                </c:pt>
                <c:pt idx="4">
                  <c:v>48</c:v>
                </c:pt>
                <c:pt idx="5">
                  <c:v>36.799999999999997</c:v>
                </c:pt>
                <c:pt idx="6">
                  <c:v>42.7</c:v>
                </c:pt>
                <c:pt idx="7">
                  <c:v>44</c:v>
                </c:pt>
                <c:pt idx="8">
                  <c:v>42.7</c:v>
                </c:pt>
                <c:pt idx="9">
                  <c:v>42.2</c:v>
                </c:pt>
                <c:pt idx="10">
                  <c:v>35.200000000000003</c:v>
                </c:pt>
                <c:pt idx="11">
                  <c:v>38.200000000000003</c:v>
                </c:pt>
                <c:pt idx="12">
                  <c:v>37.799999999999997</c:v>
                </c:pt>
                <c:pt idx="13">
                  <c:v>38.5</c:v>
                </c:pt>
                <c:pt idx="14">
                  <c:v>38.700000000000003</c:v>
                </c:pt>
                <c:pt idx="15">
                  <c:v>49.9</c:v>
                </c:pt>
                <c:pt idx="16">
                  <c:v>52.3</c:v>
                </c:pt>
                <c:pt idx="17">
                  <c:v>53.2</c:v>
                </c:pt>
                <c:pt idx="18">
                  <c:v>50.9</c:v>
                </c:pt>
                <c:pt idx="19">
                  <c:v>51.4</c:v>
                </c:pt>
                <c:pt idx="20">
                  <c:v>75.900000000000006</c:v>
                </c:pt>
                <c:pt idx="21">
                  <c:v>78.5</c:v>
                </c:pt>
                <c:pt idx="22">
                  <c:v>73.5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82.9</c:v>
                </c:pt>
                <c:pt idx="27">
                  <c:v>81.8</c:v>
                </c:pt>
                <c:pt idx="28">
                  <c:v>80.5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8F-4F58-BEFE-7C2745F95CB9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52.2</c:v>
                </c:pt>
                <c:pt idx="6">
                  <c:v>49.9</c:v>
                </c:pt>
                <c:pt idx="7">
                  <c:v>50.8</c:v>
                </c:pt>
                <c:pt idx="8">
                  <c:v>52.9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53.2</c:v>
                </c:pt>
                <c:pt idx="13">
                  <c:v>53.5</c:v>
                </c:pt>
                <c:pt idx="14">
                  <c:v>52.2</c:v>
                </c:pt>
                <c:pt idx="15">
                  <c:v>70.599999999999994</c:v>
                </c:pt>
                <c:pt idx="16">
                  <c:v>71.400000000000006</c:v>
                </c:pt>
                <c:pt idx="17">
                  <c:v>67.400000000000006</c:v>
                </c:pt>
                <c:pt idx="18">
                  <c:v>69.3</c:v>
                </c:pt>
                <c:pt idx="19">
                  <c:v>64.5</c:v>
                </c:pt>
                <c:pt idx="20">
                  <c:v>59.2</c:v>
                </c:pt>
                <c:pt idx="21">
                  <c:v>59</c:v>
                </c:pt>
                <c:pt idx="22">
                  <c:v>60.1</c:v>
                </c:pt>
                <c:pt idx="23">
                  <c:v>61.6</c:v>
                </c:pt>
                <c:pt idx="24">
                  <c:v>58.2</c:v>
                </c:pt>
                <c:pt idx="25">
                  <c:v>67.7</c:v>
                </c:pt>
                <c:pt idx="26">
                  <c:v>68.2</c:v>
                </c:pt>
                <c:pt idx="27">
                  <c:v>67.7</c:v>
                </c:pt>
                <c:pt idx="28">
                  <c:v>65.599999999999994</c:v>
                </c:pt>
                <c:pt idx="29">
                  <c:v>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8F-4F58-BEFE-7C2745F9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52.3</c:v>
                </c:pt>
                <c:pt idx="1">
                  <c:v>49.3</c:v>
                </c:pt>
                <c:pt idx="2">
                  <c:v>42.1</c:v>
                </c:pt>
                <c:pt idx="3">
                  <c:v>45</c:v>
                </c:pt>
                <c:pt idx="4">
                  <c:v>39.700000000000003</c:v>
                </c:pt>
                <c:pt idx="5">
                  <c:v>93.1</c:v>
                </c:pt>
                <c:pt idx="6">
                  <c:v>92.9</c:v>
                </c:pt>
                <c:pt idx="7">
                  <c:v>93.7</c:v>
                </c:pt>
                <c:pt idx="8">
                  <c:v>92.2</c:v>
                </c:pt>
                <c:pt idx="9">
                  <c:v>88.4</c:v>
                </c:pt>
                <c:pt idx="10">
                  <c:v>90.1</c:v>
                </c:pt>
                <c:pt idx="11">
                  <c:v>88.9</c:v>
                </c:pt>
                <c:pt idx="12">
                  <c:v>89.5</c:v>
                </c:pt>
                <c:pt idx="13">
                  <c:v>87.4</c:v>
                </c:pt>
                <c:pt idx="14">
                  <c:v>79.599999999999994</c:v>
                </c:pt>
                <c:pt idx="15">
                  <c:v>90.5</c:v>
                </c:pt>
                <c:pt idx="16">
                  <c:v>88.3</c:v>
                </c:pt>
                <c:pt idx="17">
                  <c:v>88.8</c:v>
                </c:pt>
                <c:pt idx="18">
                  <c:v>86.8</c:v>
                </c:pt>
                <c:pt idx="19">
                  <c:v>79.400000000000006</c:v>
                </c:pt>
                <c:pt idx="20">
                  <c:v>89.9</c:v>
                </c:pt>
                <c:pt idx="21">
                  <c:v>88.6</c:v>
                </c:pt>
                <c:pt idx="22">
                  <c:v>88.4</c:v>
                </c:pt>
                <c:pt idx="23">
                  <c:v>86.5</c:v>
                </c:pt>
                <c:pt idx="24">
                  <c:v>80.400000000000006</c:v>
                </c:pt>
                <c:pt idx="25">
                  <c:v>88.1</c:v>
                </c:pt>
                <c:pt idx="26">
                  <c:v>86.6</c:v>
                </c:pt>
                <c:pt idx="27">
                  <c:v>85.3</c:v>
                </c:pt>
                <c:pt idx="28">
                  <c:v>84.3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E-47F3-9EE9-CC38031C73F7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42.1</c:v>
                </c:pt>
                <c:pt idx="1">
                  <c:v>41.4</c:v>
                </c:pt>
                <c:pt idx="2">
                  <c:v>40.700000000000003</c:v>
                </c:pt>
                <c:pt idx="3">
                  <c:v>38.700000000000003</c:v>
                </c:pt>
                <c:pt idx="4">
                  <c:v>34.9</c:v>
                </c:pt>
                <c:pt idx="5">
                  <c:v>90.1</c:v>
                </c:pt>
                <c:pt idx="6">
                  <c:v>89.3</c:v>
                </c:pt>
                <c:pt idx="7">
                  <c:v>89.3</c:v>
                </c:pt>
                <c:pt idx="8">
                  <c:v>86.6</c:v>
                </c:pt>
                <c:pt idx="9">
                  <c:v>79.2</c:v>
                </c:pt>
                <c:pt idx="10">
                  <c:v>90.3</c:v>
                </c:pt>
                <c:pt idx="11">
                  <c:v>88.2</c:v>
                </c:pt>
                <c:pt idx="12">
                  <c:v>89.1</c:v>
                </c:pt>
                <c:pt idx="13">
                  <c:v>86.6</c:v>
                </c:pt>
                <c:pt idx="14">
                  <c:v>79.900000000000006</c:v>
                </c:pt>
                <c:pt idx="15">
                  <c:v>90.4</c:v>
                </c:pt>
                <c:pt idx="16">
                  <c:v>87.7</c:v>
                </c:pt>
                <c:pt idx="17">
                  <c:v>88.6</c:v>
                </c:pt>
                <c:pt idx="18">
                  <c:v>86</c:v>
                </c:pt>
                <c:pt idx="19">
                  <c:v>78.599999999999994</c:v>
                </c:pt>
                <c:pt idx="20">
                  <c:v>90</c:v>
                </c:pt>
                <c:pt idx="21">
                  <c:v>87.7</c:v>
                </c:pt>
                <c:pt idx="22">
                  <c:v>88.2</c:v>
                </c:pt>
                <c:pt idx="23">
                  <c:v>84.8</c:v>
                </c:pt>
                <c:pt idx="24">
                  <c:v>77.3</c:v>
                </c:pt>
                <c:pt idx="25">
                  <c:v>89.6</c:v>
                </c:pt>
                <c:pt idx="26">
                  <c:v>83.18</c:v>
                </c:pt>
                <c:pt idx="27">
                  <c:v>87.9</c:v>
                </c:pt>
                <c:pt idx="28">
                  <c:v>82.9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E-47F3-9EE9-CC38031C73F7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51.2</c:v>
                </c:pt>
                <c:pt idx="1">
                  <c:v>48</c:v>
                </c:pt>
                <c:pt idx="2">
                  <c:v>48.9</c:v>
                </c:pt>
                <c:pt idx="3">
                  <c:v>46.7</c:v>
                </c:pt>
                <c:pt idx="4">
                  <c:v>44.2</c:v>
                </c:pt>
                <c:pt idx="5">
                  <c:v>84.2</c:v>
                </c:pt>
                <c:pt idx="6">
                  <c:v>65.8</c:v>
                </c:pt>
                <c:pt idx="7">
                  <c:v>64.2</c:v>
                </c:pt>
                <c:pt idx="8">
                  <c:v>65.3</c:v>
                </c:pt>
                <c:pt idx="9">
                  <c:v>59.4</c:v>
                </c:pt>
                <c:pt idx="10">
                  <c:v>65.8</c:v>
                </c:pt>
                <c:pt idx="11">
                  <c:v>62.8</c:v>
                </c:pt>
                <c:pt idx="12">
                  <c:v>63.4</c:v>
                </c:pt>
                <c:pt idx="13">
                  <c:v>62.5</c:v>
                </c:pt>
                <c:pt idx="14">
                  <c:v>57.4</c:v>
                </c:pt>
                <c:pt idx="15">
                  <c:v>62.4</c:v>
                </c:pt>
                <c:pt idx="16">
                  <c:v>59.6</c:v>
                </c:pt>
                <c:pt idx="17">
                  <c:v>59.1</c:v>
                </c:pt>
                <c:pt idx="18">
                  <c:v>55.8</c:v>
                </c:pt>
                <c:pt idx="19">
                  <c:v>53.4</c:v>
                </c:pt>
                <c:pt idx="20">
                  <c:v>60</c:v>
                </c:pt>
                <c:pt idx="21">
                  <c:v>58.1</c:v>
                </c:pt>
                <c:pt idx="22">
                  <c:v>59.6</c:v>
                </c:pt>
                <c:pt idx="23">
                  <c:v>52.5</c:v>
                </c:pt>
                <c:pt idx="24">
                  <c:v>46.9</c:v>
                </c:pt>
                <c:pt idx="25">
                  <c:v>55.1</c:v>
                </c:pt>
                <c:pt idx="26">
                  <c:v>51.8</c:v>
                </c:pt>
                <c:pt idx="27">
                  <c:v>54</c:v>
                </c:pt>
                <c:pt idx="28">
                  <c:v>49.5</c:v>
                </c:pt>
                <c:pt idx="29">
                  <c:v>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E-47F3-9EE9-CC38031C73F7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44.7</c:v>
                </c:pt>
                <c:pt idx="6">
                  <c:v>47.1</c:v>
                </c:pt>
                <c:pt idx="7">
                  <c:v>46.3</c:v>
                </c:pt>
                <c:pt idx="8">
                  <c:v>46.3</c:v>
                </c:pt>
                <c:pt idx="9">
                  <c:v>43.3</c:v>
                </c:pt>
                <c:pt idx="10">
                  <c:v>77.599999999999994</c:v>
                </c:pt>
                <c:pt idx="11">
                  <c:v>72.099999999999994</c:v>
                </c:pt>
                <c:pt idx="12">
                  <c:v>69.8</c:v>
                </c:pt>
                <c:pt idx="13">
                  <c:v>68</c:v>
                </c:pt>
                <c:pt idx="14">
                  <c:v>60</c:v>
                </c:pt>
                <c:pt idx="15">
                  <c:v>61.2</c:v>
                </c:pt>
                <c:pt idx="16">
                  <c:v>61.8</c:v>
                </c:pt>
                <c:pt idx="17">
                  <c:v>60.4</c:v>
                </c:pt>
                <c:pt idx="18">
                  <c:v>55.1</c:v>
                </c:pt>
                <c:pt idx="19">
                  <c:v>50.5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E-47F3-9EE9-CC38031C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28.6</c:v>
                </c:pt>
                <c:pt idx="1">
                  <c:v>23.5</c:v>
                </c:pt>
                <c:pt idx="2">
                  <c:v>22.7</c:v>
                </c:pt>
                <c:pt idx="3">
                  <c:v>23.6</c:v>
                </c:pt>
                <c:pt idx="4">
                  <c:v>24.42</c:v>
                </c:pt>
                <c:pt idx="5">
                  <c:v>30</c:v>
                </c:pt>
                <c:pt idx="6">
                  <c:v>29.37</c:v>
                </c:pt>
                <c:pt idx="7">
                  <c:v>27.6</c:v>
                </c:pt>
                <c:pt idx="8">
                  <c:v>28.9</c:v>
                </c:pt>
                <c:pt idx="9">
                  <c:v>22.76</c:v>
                </c:pt>
                <c:pt idx="10">
                  <c:v>13.5</c:v>
                </c:pt>
                <c:pt idx="11">
                  <c:v>14.4</c:v>
                </c:pt>
                <c:pt idx="12">
                  <c:v>13</c:v>
                </c:pt>
                <c:pt idx="13">
                  <c:v>12.8</c:v>
                </c:pt>
                <c:pt idx="14">
                  <c:v>13.9</c:v>
                </c:pt>
                <c:pt idx="15">
                  <c:v>8.8000000000000007</c:v>
                </c:pt>
                <c:pt idx="16">
                  <c:v>12.04</c:v>
                </c:pt>
                <c:pt idx="17">
                  <c:v>9.8000000000000007</c:v>
                </c:pt>
                <c:pt idx="18">
                  <c:v>9.5</c:v>
                </c:pt>
                <c:pt idx="19">
                  <c:v>7.8</c:v>
                </c:pt>
                <c:pt idx="20">
                  <c:v>3.7</c:v>
                </c:pt>
                <c:pt idx="21">
                  <c:v>2.7</c:v>
                </c:pt>
                <c:pt idx="22">
                  <c:v>2.9</c:v>
                </c:pt>
                <c:pt idx="23">
                  <c:v>2.8</c:v>
                </c:pt>
                <c:pt idx="24">
                  <c:v>3.1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2-4393-9C55-0A7CC4D3FE3C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14.8</c:v>
                </c:pt>
                <c:pt idx="1">
                  <c:v>15.7</c:v>
                </c:pt>
                <c:pt idx="2">
                  <c:v>14.7</c:v>
                </c:pt>
                <c:pt idx="3">
                  <c:v>16.100000000000001</c:v>
                </c:pt>
                <c:pt idx="4">
                  <c:v>19.2</c:v>
                </c:pt>
                <c:pt idx="5">
                  <c:v>30.2</c:v>
                </c:pt>
                <c:pt idx="6">
                  <c:v>29.5</c:v>
                </c:pt>
                <c:pt idx="7">
                  <c:v>30.4</c:v>
                </c:pt>
                <c:pt idx="8">
                  <c:v>30.2</c:v>
                </c:pt>
                <c:pt idx="9">
                  <c:v>28.7</c:v>
                </c:pt>
                <c:pt idx="10">
                  <c:v>40.200000000000003</c:v>
                </c:pt>
                <c:pt idx="11">
                  <c:v>37.700000000000003</c:v>
                </c:pt>
                <c:pt idx="12">
                  <c:v>39.1</c:v>
                </c:pt>
                <c:pt idx="13">
                  <c:v>39.799999999999997</c:v>
                </c:pt>
                <c:pt idx="14">
                  <c:v>35.700000000000003</c:v>
                </c:pt>
                <c:pt idx="15">
                  <c:v>47.4</c:v>
                </c:pt>
                <c:pt idx="16">
                  <c:v>46.7</c:v>
                </c:pt>
                <c:pt idx="17">
                  <c:v>46.2</c:v>
                </c:pt>
                <c:pt idx="18">
                  <c:v>45.9</c:v>
                </c:pt>
                <c:pt idx="19">
                  <c:v>41.7</c:v>
                </c:pt>
                <c:pt idx="20">
                  <c:v>47.35</c:v>
                </c:pt>
                <c:pt idx="21">
                  <c:v>46.6</c:v>
                </c:pt>
                <c:pt idx="22">
                  <c:v>44.3</c:v>
                </c:pt>
                <c:pt idx="23">
                  <c:v>42.84</c:v>
                </c:pt>
                <c:pt idx="24">
                  <c:v>38.1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2-4393-9C55-0A7CC4D3FE3C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25.1</c:v>
                </c:pt>
                <c:pt idx="1">
                  <c:v>23.5</c:v>
                </c:pt>
                <c:pt idx="2">
                  <c:v>24.5</c:v>
                </c:pt>
                <c:pt idx="3">
                  <c:v>24.3</c:v>
                </c:pt>
                <c:pt idx="4">
                  <c:v>20.8</c:v>
                </c:pt>
                <c:pt idx="5">
                  <c:v>45.5</c:v>
                </c:pt>
                <c:pt idx="6">
                  <c:v>45.3</c:v>
                </c:pt>
                <c:pt idx="7">
                  <c:v>45.7</c:v>
                </c:pt>
                <c:pt idx="8">
                  <c:v>43.1</c:v>
                </c:pt>
                <c:pt idx="9">
                  <c:v>42.5</c:v>
                </c:pt>
                <c:pt idx="10">
                  <c:v>45.9</c:v>
                </c:pt>
                <c:pt idx="11">
                  <c:v>46.1</c:v>
                </c:pt>
                <c:pt idx="12">
                  <c:v>45.8</c:v>
                </c:pt>
                <c:pt idx="13">
                  <c:v>48</c:v>
                </c:pt>
                <c:pt idx="14">
                  <c:v>43.5</c:v>
                </c:pt>
                <c:pt idx="15">
                  <c:v>47.5</c:v>
                </c:pt>
                <c:pt idx="16">
                  <c:v>45.7</c:v>
                </c:pt>
                <c:pt idx="17">
                  <c:v>47.2</c:v>
                </c:pt>
                <c:pt idx="18">
                  <c:v>46.2</c:v>
                </c:pt>
                <c:pt idx="19">
                  <c:v>46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2-4393-9C55-0A7CC4D3FE3C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35.200000000000003</c:v>
                </c:pt>
                <c:pt idx="1">
                  <c:v>32.700000000000003</c:v>
                </c:pt>
                <c:pt idx="2">
                  <c:v>30</c:v>
                </c:pt>
                <c:pt idx="3">
                  <c:v>30.8</c:v>
                </c:pt>
                <c:pt idx="4">
                  <c:v>25.1</c:v>
                </c:pt>
                <c:pt idx="5">
                  <c:v>48.9</c:v>
                </c:pt>
                <c:pt idx="6">
                  <c:v>49.3</c:v>
                </c:pt>
                <c:pt idx="7">
                  <c:v>50.3</c:v>
                </c:pt>
                <c:pt idx="8">
                  <c:v>51.7</c:v>
                </c:pt>
                <c:pt idx="9">
                  <c:v>49.4</c:v>
                </c:pt>
                <c:pt idx="10">
                  <c:v>49.1</c:v>
                </c:pt>
                <c:pt idx="11">
                  <c:v>48.9</c:v>
                </c:pt>
                <c:pt idx="12">
                  <c:v>50.4</c:v>
                </c:pt>
                <c:pt idx="13">
                  <c:v>51.3</c:v>
                </c:pt>
                <c:pt idx="14">
                  <c:v>50</c:v>
                </c:pt>
                <c:pt idx="15">
                  <c:v>48.4</c:v>
                </c:pt>
                <c:pt idx="16">
                  <c:v>48.4</c:v>
                </c:pt>
                <c:pt idx="17">
                  <c:v>50.6</c:v>
                </c:pt>
                <c:pt idx="18">
                  <c:v>50.7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2-4393-9C55-0A7CC4D3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</c:v>
                </c:pt>
                <c:pt idx="16">
                  <c:v>0.4</c:v>
                </c:pt>
                <c:pt idx="17">
                  <c:v>0.7</c:v>
                </c:pt>
                <c:pt idx="18">
                  <c:v>0.4</c:v>
                </c:pt>
                <c:pt idx="19">
                  <c:v>0.3</c:v>
                </c:pt>
                <c:pt idx="20">
                  <c:v>0.6</c:v>
                </c:pt>
                <c:pt idx="21">
                  <c:v>1.4</c:v>
                </c:pt>
                <c:pt idx="22">
                  <c:v>0.9</c:v>
                </c:pt>
                <c:pt idx="23">
                  <c:v>0.8</c:v>
                </c:pt>
                <c:pt idx="24">
                  <c:v>1.1000000000000001</c:v>
                </c:pt>
                <c:pt idx="25">
                  <c:v>0.8</c:v>
                </c:pt>
                <c:pt idx="26">
                  <c:v>1.1000000000000001</c:v>
                </c:pt>
                <c:pt idx="27">
                  <c:v>1.5</c:v>
                </c:pt>
                <c:pt idx="28">
                  <c:v>1.2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E66-AE11-A85B546B49B6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3.5</c:v>
                </c:pt>
                <c:pt idx="6">
                  <c:v>3.1</c:v>
                </c:pt>
                <c:pt idx="7">
                  <c:v>3.5</c:v>
                </c:pt>
                <c:pt idx="8">
                  <c:v>2.9</c:v>
                </c:pt>
                <c:pt idx="9">
                  <c:v>2.6</c:v>
                </c:pt>
                <c:pt idx="10">
                  <c:v>5</c:v>
                </c:pt>
                <c:pt idx="11">
                  <c:v>4.3</c:v>
                </c:pt>
                <c:pt idx="12">
                  <c:v>4</c:v>
                </c:pt>
                <c:pt idx="13">
                  <c:v>4</c:v>
                </c:pt>
                <c:pt idx="14">
                  <c:v>2.7</c:v>
                </c:pt>
                <c:pt idx="15">
                  <c:v>5.5</c:v>
                </c:pt>
                <c:pt idx="16">
                  <c:v>5.2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4.4000000000000004</c:v>
                </c:pt>
                <c:pt idx="20">
                  <c:v>7.2</c:v>
                </c:pt>
                <c:pt idx="21">
                  <c:v>6</c:v>
                </c:pt>
                <c:pt idx="22">
                  <c:v>4.5</c:v>
                </c:pt>
                <c:pt idx="23">
                  <c:v>5.7</c:v>
                </c:pt>
                <c:pt idx="24">
                  <c:v>5.2</c:v>
                </c:pt>
                <c:pt idx="25">
                  <c:v>9.6999999999999993</c:v>
                </c:pt>
                <c:pt idx="26">
                  <c:v>7.4</c:v>
                </c:pt>
                <c:pt idx="27">
                  <c:v>7.6</c:v>
                </c:pt>
                <c:pt idx="28">
                  <c:v>6.31</c:v>
                </c:pt>
                <c:pt idx="29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C-4E66-AE11-A85B546B49B6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1.3</c:v>
                </c:pt>
                <c:pt idx="1">
                  <c:v>1.6</c:v>
                </c:pt>
                <c:pt idx="2">
                  <c:v>2.1</c:v>
                </c:pt>
                <c:pt idx="3">
                  <c:v>1.5</c:v>
                </c:pt>
                <c:pt idx="4">
                  <c:v>1.8</c:v>
                </c:pt>
                <c:pt idx="5">
                  <c:v>10</c:v>
                </c:pt>
                <c:pt idx="6">
                  <c:v>11.2</c:v>
                </c:pt>
                <c:pt idx="7">
                  <c:v>9.8000000000000007</c:v>
                </c:pt>
                <c:pt idx="8">
                  <c:v>7.9</c:v>
                </c:pt>
                <c:pt idx="9">
                  <c:v>6.1</c:v>
                </c:pt>
                <c:pt idx="10">
                  <c:v>7</c:v>
                </c:pt>
                <c:pt idx="11">
                  <c:v>8.1999999999999993</c:v>
                </c:pt>
                <c:pt idx="12">
                  <c:v>9.3000000000000007</c:v>
                </c:pt>
                <c:pt idx="13">
                  <c:v>5.9</c:v>
                </c:pt>
                <c:pt idx="14">
                  <c:v>6.1</c:v>
                </c:pt>
                <c:pt idx="15">
                  <c:v>3.3</c:v>
                </c:pt>
                <c:pt idx="16">
                  <c:v>6</c:v>
                </c:pt>
                <c:pt idx="17">
                  <c:v>5.4</c:v>
                </c:pt>
                <c:pt idx="18">
                  <c:v>4.5</c:v>
                </c:pt>
                <c:pt idx="19">
                  <c:v>4</c:v>
                </c:pt>
                <c:pt idx="20">
                  <c:v>4</c:v>
                </c:pt>
                <c:pt idx="21">
                  <c:v>4.3</c:v>
                </c:pt>
                <c:pt idx="22">
                  <c:v>5</c:v>
                </c:pt>
                <c:pt idx="23">
                  <c:v>5</c:v>
                </c:pt>
                <c:pt idx="24">
                  <c:v>5.7</c:v>
                </c:pt>
                <c:pt idx="25">
                  <c:v>3.5</c:v>
                </c:pt>
                <c:pt idx="26">
                  <c:v>3.7</c:v>
                </c:pt>
                <c:pt idx="27">
                  <c:v>3</c:v>
                </c:pt>
                <c:pt idx="28">
                  <c:v>3.9</c:v>
                </c:pt>
                <c:pt idx="29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C-4E66-AE11-A85B546B49B6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6.5</c:v>
                </c:pt>
                <c:pt idx="1">
                  <c:v>5</c:v>
                </c:pt>
                <c:pt idx="2">
                  <c:v>5.9</c:v>
                </c:pt>
                <c:pt idx="3">
                  <c:v>4.7</c:v>
                </c:pt>
                <c:pt idx="4">
                  <c:v>6.3</c:v>
                </c:pt>
                <c:pt idx="5">
                  <c:v>7.3</c:v>
                </c:pt>
                <c:pt idx="6">
                  <c:v>7</c:v>
                </c:pt>
                <c:pt idx="7">
                  <c:v>8.6</c:v>
                </c:pt>
                <c:pt idx="8">
                  <c:v>7.7</c:v>
                </c:pt>
                <c:pt idx="9">
                  <c:v>7.1</c:v>
                </c:pt>
                <c:pt idx="10">
                  <c:v>4.4000000000000004</c:v>
                </c:pt>
                <c:pt idx="11">
                  <c:v>5.3</c:v>
                </c:pt>
                <c:pt idx="12">
                  <c:v>6.3</c:v>
                </c:pt>
                <c:pt idx="13">
                  <c:v>6.3</c:v>
                </c:pt>
                <c:pt idx="14">
                  <c:v>7.3</c:v>
                </c:pt>
                <c:pt idx="15">
                  <c:v>4.5</c:v>
                </c:pt>
                <c:pt idx="16">
                  <c:v>5.7</c:v>
                </c:pt>
                <c:pt idx="17">
                  <c:v>5.3</c:v>
                </c:pt>
                <c:pt idx="18">
                  <c:v>5.9</c:v>
                </c:pt>
                <c:pt idx="19">
                  <c:v>5.3</c:v>
                </c:pt>
                <c:pt idx="20">
                  <c:v>8.5</c:v>
                </c:pt>
                <c:pt idx="21">
                  <c:v>8.4</c:v>
                </c:pt>
                <c:pt idx="22">
                  <c:v>9.4</c:v>
                </c:pt>
                <c:pt idx="23">
                  <c:v>10</c:v>
                </c:pt>
                <c:pt idx="24">
                  <c:v>8.6999999999999993</c:v>
                </c:pt>
                <c:pt idx="25">
                  <c:v>8.5</c:v>
                </c:pt>
                <c:pt idx="26">
                  <c:v>8</c:v>
                </c:pt>
                <c:pt idx="27">
                  <c:v>8.1</c:v>
                </c:pt>
                <c:pt idx="28">
                  <c:v>7.3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C-4E66-AE11-A85B546B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</c:v>
                </c:pt>
                <c:pt idx="14">
                  <c:v>0.2</c:v>
                </c:pt>
                <c:pt idx="15">
                  <c:v>2.5</c:v>
                </c:pt>
                <c:pt idx="16">
                  <c:v>2.2000000000000002</c:v>
                </c:pt>
                <c:pt idx="17">
                  <c:v>3.3</c:v>
                </c:pt>
                <c:pt idx="18">
                  <c:v>3.2</c:v>
                </c:pt>
                <c:pt idx="19">
                  <c:v>4.7</c:v>
                </c:pt>
                <c:pt idx="20">
                  <c:v>3.5</c:v>
                </c:pt>
                <c:pt idx="21">
                  <c:v>4.5</c:v>
                </c:pt>
                <c:pt idx="22">
                  <c:v>4.4000000000000004</c:v>
                </c:pt>
                <c:pt idx="23">
                  <c:v>6.7</c:v>
                </c:pt>
                <c:pt idx="24">
                  <c:v>5.6</c:v>
                </c:pt>
                <c:pt idx="25">
                  <c:v>3.2</c:v>
                </c:pt>
                <c:pt idx="26">
                  <c:v>2.5</c:v>
                </c:pt>
                <c:pt idx="27">
                  <c:v>3.6</c:v>
                </c:pt>
                <c:pt idx="28">
                  <c:v>4.5</c:v>
                </c:pt>
                <c:pt idx="29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0-43CD-B060-F2D75F485189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1</c:v>
                </c:pt>
                <c:pt idx="4">
                  <c:v>0.9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0-43CD-B060-F2D75F485189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8.5</c:v>
                </c:pt>
                <c:pt idx="6">
                  <c:v>8.4</c:v>
                </c:pt>
                <c:pt idx="7">
                  <c:v>8.4</c:v>
                </c:pt>
                <c:pt idx="8">
                  <c:v>6.6</c:v>
                </c:pt>
                <c:pt idx="9">
                  <c:v>6.8</c:v>
                </c:pt>
                <c:pt idx="10">
                  <c:v>6.5</c:v>
                </c:pt>
                <c:pt idx="11">
                  <c:v>9.1999999999999993</c:v>
                </c:pt>
                <c:pt idx="12">
                  <c:v>6</c:v>
                </c:pt>
                <c:pt idx="13">
                  <c:v>4.8</c:v>
                </c:pt>
                <c:pt idx="14">
                  <c:v>6</c:v>
                </c:pt>
                <c:pt idx="15">
                  <c:v>3.2</c:v>
                </c:pt>
                <c:pt idx="16">
                  <c:v>4.9000000000000004</c:v>
                </c:pt>
                <c:pt idx="17">
                  <c:v>4.5999999999999996</c:v>
                </c:pt>
                <c:pt idx="18">
                  <c:v>4.7</c:v>
                </c:pt>
                <c:pt idx="19">
                  <c:v>3.1</c:v>
                </c:pt>
                <c:pt idx="20">
                  <c:v>8.8000000000000007</c:v>
                </c:pt>
                <c:pt idx="21">
                  <c:v>8.6999999999999993</c:v>
                </c:pt>
                <c:pt idx="22">
                  <c:v>8.5</c:v>
                </c:pt>
                <c:pt idx="23">
                  <c:v>7.4</c:v>
                </c:pt>
                <c:pt idx="24">
                  <c:v>5.6</c:v>
                </c:pt>
                <c:pt idx="25">
                  <c:v>4.9000000000000004</c:v>
                </c:pt>
                <c:pt idx="26">
                  <c:v>4.7</c:v>
                </c:pt>
                <c:pt idx="27">
                  <c:v>5.2</c:v>
                </c:pt>
                <c:pt idx="28">
                  <c:v>4.3</c:v>
                </c:pt>
                <c:pt idx="29">
                  <c:v>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0-43CD-B060-F2D75F485189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13.7</c:v>
                </c:pt>
                <c:pt idx="6">
                  <c:v>16.3</c:v>
                </c:pt>
                <c:pt idx="7">
                  <c:v>19.5</c:v>
                </c:pt>
                <c:pt idx="8">
                  <c:v>19.3</c:v>
                </c:pt>
                <c:pt idx="9">
                  <c:v>18.3</c:v>
                </c:pt>
                <c:pt idx="10">
                  <c:v>6.4</c:v>
                </c:pt>
                <c:pt idx="11">
                  <c:v>6.8</c:v>
                </c:pt>
                <c:pt idx="12">
                  <c:v>8.1999999999999993</c:v>
                </c:pt>
                <c:pt idx="13">
                  <c:v>9.4</c:v>
                </c:pt>
                <c:pt idx="14">
                  <c:v>9.6999999999999993</c:v>
                </c:pt>
                <c:pt idx="15">
                  <c:v>12.1</c:v>
                </c:pt>
                <c:pt idx="16">
                  <c:v>12.8</c:v>
                </c:pt>
                <c:pt idx="17">
                  <c:v>12.4</c:v>
                </c:pt>
                <c:pt idx="18">
                  <c:v>10.5</c:v>
                </c:pt>
                <c:pt idx="19">
                  <c:v>12</c:v>
                </c:pt>
                <c:pt idx="20">
                  <c:v>7</c:v>
                </c:pt>
                <c:pt idx="21">
                  <c:v>7.3</c:v>
                </c:pt>
                <c:pt idx="22">
                  <c:v>7.5</c:v>
                </c:pt>
                <c:pt idx="23">
                  <c:v>7.9</c:v>
                </c:pt>
                <c:pt idx="24">
                  <c:v>7.8</c:v>
                </c:pt>
                <c:pt idx="25">
                  <c:v>7.2</c:v>
                </c:pt>
                <c:pt idx="26">
                  <c:v>6.8</c:v>
                </c:pt>
                <c:pt idx="27">
                  <c:v>8.3000000000000007</c:v>
                </c:pt>
                <c:pt idx="28">
                  <c:v>6.4</c:v>
                </c:pt>
                <c:pt idx="29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0-43CD-B060-F2D75F48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0.3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0.8</c:v>
                </c:pt>
                <c:pt idx="16">
                  <c:v>0.6</c:v>
                </c:pt>
                <c:pt idx="17">
                  <c:v>1.4</c:v>
                </c:pt>
                <c:pt idx="18">
                  <c:v>0.6</c:v>
                </c:pt>
                <c:pt idx="19">
                  <c:v>1.4</c:v>
                </c:pt>
                <c:pt idx="20">
                  <c:v>0.9</c:v>
                </c:pt>
                <c:pt idx="21">
                  <c:v>0.4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1.3</c:v>
                </c:pt>
                <c:pt idx="26">
                  <c:v>0.7</c:v>
                </c:pt>
                <c:pt idx="27">
                  <c:v>0.9</c:v>
                </c:pt>
                <c:pt idx="28">
                  <c:v>0.8</c:v>
                </c:pt>
                <c:pt idx="29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B-4484-9CCE-5F16872A5670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</c:v>
                </c:pt>
                <c:pt idx="6">
                  <c:v>13.6</c:v>
                </c:pt>
                <c:pt idx="7">
                  <c:v>15.2</c:v>
                </c:pt>
                <c:pt idx="8">
                  <c:v>14.9</c:v>
                </c:pt>
                <c:pt idx="9">
                  <c:v>17.3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</c:v>
                </c:pt>
                <c:pt idx="23">
                  <c:v>8</c:v>
                </c:pt>
                <c:pt idx="24">
                  <c:v>10.4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</c:v>
                </c:pt>
                <c:pt idx="28">
                  <c:v>9.6</c:v>
                </c:pt>
                <c:pt idx="29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B-4484-9CCE-5F16872A5670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0.4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9.1</c:v>
                </c:pt>
                <c:pt idx="6">
                  <c:v>10.7</c:v>
                </c:pt>
                <c:pt idx="7">
                  <c:v>9.9</c:v>
                </c:pt>
                <c:pt idx="8">
                  <c:v>10.4</c:v>
                </c:pt>
                <c:pt idx="9">
                  <c:v>8.6</c:v>
                </c:pt>
                <c:pt idx="10">
                  <c:v>5.0999999999999996</c:v>
                </c:pt>
                <c:pt idx="11">
                  <c:v>6.2</c:v>
                </c:pt>
                <c:pt idx="12">
                  <c:v>5.7</c:v>
                </c:pt>
                <c:pt idx="13">
                  <c:v>5.6</c:v>
                </c:pt>
                <c:pt idx="14">
                  <c:v>4.5999999999999996</c:v>
                </c:pt>
                <c:pt idx="15">
                  <c:v>2.1</c:v>
                </c:pt>
                <c:pt idx="16">
                  <c:v>2.9</c:v>
                </c:pt>
                <c:pt idx="17">
                  <c:v>3</c:v>
                </c:pt>
                <c:pt idx="18">
                  <c:v>3.6</c:v>
                </c:pt>
                <c:pt idx="19">
                  <c:v>4</c:v>
                </c:pt>
                <c:pt idx="20">
                  <c:v>1.8</c:v>
                </c:pt>
                <c:pt idx="21">
                  <c:v>2.8</c:v>
                </c:pt>
                <c:pt idx="22">
                  <c:v>1.9</c:v>
                </c:pt>
                <c:pt idx="23">
                  <c:v>2.2000000000000002</c:v>
                </c:pt>
                <c:pt idx="24">
                  <c:v>2.1</c:v>
                </c:pt>
                <c:pt idx="25">
                  <c:v>4.5</c:v>
                </c:pt>
                <c:pt idx="26">
                  <c:v>3.4</c:v>
                </c:pt>
                <c:pt idx="27">
                  <c:v>2.6</c:v>
                </c:pt>
                <c:pt idx="28">
                  <c:v>2.2000000000000002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B-4484-9CCE-5F16872A5670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19.399999999999999</c:v>
                </c:pt>
                <c:pt idx="6">
                  <c:v>16.8</c:v>
                </c:pt>
                <c:pt idx="7">
                  <c:v>19.3</c:v>
                </c:pt>
                <c:pt idx="8">
                  <c:v>18.2</c:v>
                </c:pt>
                <c:pt idx="9">
                  <c:v>18</c:v>
                </c:pt>
                <c:pt idx="10">
                  <c:v>11.8</c:v>
                </c:pt>
                <c:pt idx="11">
                  <c:v>14.5</c:v>
                </c:pt>
                <c:pt idx="12">
                  <c:v>16.3</c:v>
                </c:pt>
                <c:pt idx="13">
                  <c:v>16.100000000000001</c:v>
                </c:pt>
                <c:pt idx="14">
                  <c:v>19.399999999999999</c:v>
                </c:pt>
                <c:pt idx="15">
                  <c:v>14.7</c:v>
                </c:pt>
                <c:pt idx="16">
                  <c:v>16.100000000000001</c:v>
                </c:pt>
                <c:pt idx="17">
                  <c:v>15.5</c:v>
                </c:pt>
                <c:pt idx="18">
                  <c:v>14.6</c:v>
                </c:pt>
                <c:pt idx="19">
                  <c:v>17.7</c:v>
                </c:pt>
                <c:pt idx="20">
                  <c:v>9.1</c:v>
                </c:pt>
                <c:pt idx="21">
                  <c:v>9.8000000000000007</c:v>
                </c:pt>
                <c:pt idx="22">
                  <c:v>9.5</c:v>
                </c:pt>
                <c:pt idx="23">
                  <c:v>9.6999999999999993</c:v>
                </c:pt>
                <c:pt idx="24">
                  <c:v>10.9</c:v>
                </c:pt>
                <c:pt idx="25">
                  <c:v>8.1999999999999993</c:v>
                </c:pt>
                <c:pt idx="26">
                  <c:v>8.1</c:v>
                </c:pt>
                <c:pt idx="27">
                  <c:v>9.5</c:v>
                </c:pt>
                <c:pt idx="28">
                  <c:v>9.4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B-4484-9CCE-5F16872A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</c:v>
                </c:pt>
                <c:pt idx="7">
                  <c:v>0.21</c:v>
                </c:pt>
                <c:pt idx="8">
                  <c:v>0.3</c:v>
                </c:pt>
                <c:pt idx="9">
                  <c:v>0.3</c:v>
                </c:pt>
                <c:pt idx="10">
                  <c:v>0.55000000000000004</c:v>
                </c:pt>
                <c:pt idx="11">
                  <c:v>1.3</c:v>
                </c:pt>
                <c:pt idx="12">
                  <c:v>1.4</c:v>
                </c:pt>
                <c:pt idx="13">
                  <c:v>1</c:v>
                </c:pt>
                <c:pt idx="14">
                  <c:v>0.9</c:v>
                </c:pt>
                <c:pt idx="15">
                  <c:v>5.0999999999999996</c:v>
                </c:pt>
                <c:pt idx="16">
                  <c:v>7.4</c:v>
                </c:pt>
                <c:pt idx="17">
                  <c:v>6.6</c:v>
                </c:pt>
                <c:pt idx="18">
                  <c:v>6.1</c:v>
                </c:pt>
                <c:pt idx="19">
                  <c:v>6</c:v>
                </c:pt>
                <c:pt idx="20">
                  <c:v>3.77</c:v>
                </c:pt>
                <c:pt idx="21">
                  <c:v>4</c:v>
                </c:pt>
                <c:pt idx="22">
                  <c:v>4</c:v>
                </c:pt>
                <c:pt idx="23">
                  <c:v>5.2</c:v>
                </c:pt>
                <c:pt idx="24">
                  <c:v>3.2</c:v>
                </c:pt>
                <c:pt idx="25">
                  <c:v>5</c:v>
                </c:pt>
                <c:pt idx="26">
                  <c:v>4.5999999999999996</c:v>
                </c:pt>
                <c:pt idx="27">
                  <c:v>6.2</c:v>
                </c:pt>
                <c:pt idx="28">
                  <c:v>6.4</c:v>
                </c:pt>
                <c:pt idx="29">
                  <c:v>4.4800000000000004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5-487E-8260-12B2FD0B6C97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3.4</c:v>
                </c:pt>
                <c:pt idx="7">
                  <c:v>1.8</c:v>
                </c:pt>
                <c:pt idx="8">
                  <c:v>1.4</c:v>
                </c:pt>
                <c:pt idx="9">
                  <c:v>2.1</c:v>
                </c:pt>
                <c:pt idx="10">
                  <c:v>4.3</c:v>
                </c:pt>
                <c:pt idx="11">
                  <c:v>4.5</c:v>
                </c:pt>
                <c:pt idx="12">
                  <c:v>4.8</c:v>
                </c:pt>
                <c:pt idx="13">
                  <c:v>4</c:v>
                </c:pt>
                <c:pt idx="14">
                  <c:v>2.9</c:v>
                </c:pt>
                <c:pt idx="15">
                  <c:v>5.0999999999999996</c:v>
                </c:pt>
                <c:pt idx="16">
                  <c:v>4.4000000000000004</c:v>
                </c:pt>
                <c:pt idx="17">
                  <c:v>5.2</c:v>
                </c:pt>
                <c:pt idx="18">
                  <c:v>5.8</c:v>
                </c:pt>
                <c:pt idx="19">
                  <c:v>4.0999999999999996</c:v>
                </c:pt>
                <c:pt idx="20">
                  <c:v>5</c:v>
                </c:pt>
                <c:pt idx="21">
                  <c:v>4.5999999999999996</c:v>
                </c:pt>
                <c:pt idx="22">
                  <c:v>3.1</c:v>
                </c:pt>
                <c:pt idx="23">
                  <c:v>3</c:v>
                </c:pt>
                <c:pt idx="24">
                  <c:v>3.1</c:v>
                </c:pt>
                <c:pt idx="25">
                  <c:v>8.9</c:v>
                </c:pt>
                <c:pt idx="26">
                  <c:v>8.5</c:v>
                </c:pt>
                <c:pt idx="27">
                  <c:v>7.1</c:v>
                </c:pt>
                <c:pt idx="28">
                  <c:v>5.6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5-487E-8260-12B2FD0B6C97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13</c:v>
                </c:pt>
                <c:pt idx="7">
                  <c:v>13.6</c:v>
                </c:pt>
                <c:pt idx="8">
                  <c:v>11.3</c:v>
                </c:pt>
                <c:pt idx="9">
                  <c:v>10.1</c:v>
                </c:pt>
                <c:pt idx="10">
                  <c:v>6.1</c:v>
                </c:pt>
                <c:pt idx="11">
                  <c:v>9.3000000000000007</c:v>
                </c:pt>
                <c:pt idx="12">
                  <c:v>9.8000000000000007</c:v>
                </c:pt>
                <c:pt idx="13">
                  <c:v>8.6</c:v>
                </c:pt>
                <c:pt idx="14">
                  <c:v>6.6</c:v>
                </c:pt>
                <c:pt idx="15">
                  <c:v>2.5</c:v>
                </c:pt>
                <c:pt idx="16">
                  <c:v>3.9</c:v>
                </c:pt>
                <c:pt idx="17">
                  <c:v>4</c:v>
                </c:pt>
                <c:pt idx="18">
                  <c:v>4.2</c:v>
                </c:pt>
                <c:pt idx="19">
                  <c:v>4.0999999999999996</c:v>
                </c:pt>
                <c:pt idx="20">
                  <c:v>5.0999999999999996</c:v>
                </c:pt>
                <c:pt idx="21">
                  <c:v>6.2</c:v>
                </c:pt>
                <c:pt idx="22">
                  <c:v>5.0999999999999996</c:v>
                </c:pt>
                <c:pt idx="23">
                  <c:v>5</c:v>
                </c:pt>
                <c:pt idx="24">
                  <c:v>4.5</c:v>
                </c:pt>
                <c:pt idx="25">
                  <c:v>6.3</c:v>
                </c:pt>
                <c:pt idx="26">
                  <c:v>5.6</c:v>
                </c:pt>
                <c:pt idx="27">
                  <c:v>5.7</c:v>
                </c:pt>
                <c:pt idx="28">
                  <c:v>5.6</c:v>
                </c:pt>
                <c:pt idx="2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5-487E-8260-12B2FD0B6C97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9.1999999999999993</c:v>
                </c:pt>
                <c:pt idx="6">
                  <c:v>12.3</c:v>
                </c:pt>
                <c:pt idx="7">
                  <c:v>12.6</c:v>
                </c:pt>
                <c:pt idx="8">
                  <c:v>9.9</c:v>
                </c:pt>
                <c:pt idx="9">
                  <c:v>7.4</c:v>
                </c:pt>
                <c:pt idx="10">
                  <c:v>3.2</c:v>
                </c:pt>
                <c:pt idx="11">
                  <c:v>3.8</c:v>
                </c:pt>
                <c:pt idx="12">
                  <c:v>3.8</c:v>
                </c:pt>
                <c:pt idx="13">
                  <c:v>4.9000000000000004</c:v>
                </c:pt>
                <c:pt idx="14">
                  <c:v>4.2</c:v>
                </c:pt>
                <c:pt idx="15">
                  <c:v>8.1</c:v>
                </c:pt>
                <c:pt idx="16">
                  <c:v>11.6</c:v>
                </c:pt>
                <c:pt idx="17">
                  <c:v>9</c:v>
                </c:pt>
                <c:pt idx="18">
                  <c:v>8.1999999999999993</c:v>
                </c:pt>
                <c:pt idx="19">
                  <c:v>8</c:v>
                </c:pt>
                <c:pt idx="20">
                  <c:v>4.5999999999999996</c:v>
                </c:pt>
                <c:pt idx="21">
                  <c:v>5.6</c:v>
                </c:pt>
                <c:pt idx="22">
                  <c:v>6.2</c:v>
                </c:pt>
                <c:pt idx="23">
                  <c:v>5.6</c:v>
                </c:pt>
                <c:pt idx="24">
                  <c:v>5.3</c:v>
                </c:pt>
                <c:pt idx="25">
                  <c:v>10.1</c:v>
                </c:pt>
                <c:pt idx="26">
                  <c:v>9.5</c:v>
                </c:pt>
                <c:pt idx="27">
                  <c:v>8.4</c:v>
                </c:pt>
                <c:pt idx="28">
                  <c:v>8.4</c:v>
                </c:pt>
                <c:pt idx="29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5-487E-8260-12B2FD0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2.2000000000000002</c:v>
                </c:pt>
                <c:pt idx="6">
                  <c:v>2.8</c:v>
                </c:pt>
                <c:pt idx="7">
                  <c:v>2.1</c:v>
                </c:pt>
                <c:pt idx="8">
                  <c:v>3.1</c:v>
                </c:pt>
                <c:pt idx="9">
                  <c:v>3.2</c:v>
                </c:pt>
                <c:pt idx="10">
                  <c:v>0.2</c:v>
                </c:pt>
                <c:pt idx="11">
                  <c:v>0.3</c:v>
                </c:pt>
                <c:pt idx="12">
                  <c:v>0.5</c:v>
                </c:pt>
                <c:pt idx="13">
                  <c:v>0.7</c:v>
                </c:pt>
                <c:pt idx="14">
                  <c:v>0.5</c:v>
                </c:pt>
                <c:pt idx="15">
                  <c:v>2</c:v>
                </c:pt>
                <c:pt idx="16">
                  <c:v>2.2000000000000002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3.3</c:v>
                </c:pt>
                <c:pt idx="21">
                  <c:v>3.8</c:v>
                </c:pt>
                <c:pt idx="22">
                  <c:v>4</c:v>
                </c:pt>
                <c:pt idx="23">
                  <c:v>5.8</c:v>
                </c:pt>
                <c:pt idx="24">
                  <c:v>7.4</c:v>
                </c:pt>
                <c:pt idx="25">
                  <c:v>2.7</c:v>
                </c:pt>
                <c:pt idx="26">
                  <c:v>3.1</c:v>
                </c:pt>
                <c:pt idx="27">
                  <c:v>3.3</c:v>
                </c:pt>
                <c:pt idx="28">
                  <c:v>3.9</c:v>
                </c:pt>
                <c:pt idx="29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6-455D-BB5E-EB948F344990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11.9</c:v>
                </c:pt>
                <c:pt idx="1">
                  <c:v>14.6</c:v>
                </c:pt>
                <c:pt idx="2">
                  <c:v>13.2</c:v>
                </c:pt>
                <c:pt idx="3">
                  <c:v>11.1</c:v>
                </c:pt>
                <c:pt idx="4">
                  <c:v>11.9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6-455D-BB5E-EB948F344990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8.1999999999999993</c:v>
                </c:pt>
                <c:pt idx="6">
                  <c:v>10.1</c:v>
                </c:pt>
                <c:pt idx="7">
                  <c:v>9.4</c:v>
                </c:pt>
                <c:pt idx="8">
                  <c:v>8.9</c:v>
                </c:pt>
                <c:pt idx="9">
                  <c:v>7.7</c:v>
                </c:pt>
                <c:pt idx="10">
                  <c:v>7.5</c:v>
                </c:pt>
                <c:pt idx="11">
                  <c:v>8.1</c:v>
                </c:pt>
                <c:pt idx="12">
                  <c:v>6.9</c:v>
                </c:pt>
                <c:pt idx="13">
                  <c:v>6.5</c:v>
                </c:pt>
                <c:pt idx="14">
                  <c:v>6.5</c:v>
                </c:pt>
                <c:pt idx="15">
                  <c:v>3.7</c:v>
                </c:pt>
                <c:pt idx="16">
                  <c:v>6</c:v>
                </c:pt>
                <c:pt idx="17">
                  <c:v>4.5</c:v>
                </c:pt>
                <c:pt idx="18">
                  <c:v>4.7</c:v>
                </c:pt>
                <c:pt idx="19">
                  <c:v>3.9</c:v>
                </c:pt>
                <c:pt idx="20">
                  <c:v>8.9</c:v>
                </c:pt>
                <c:pt idx="21">
                  <c:v>8.5</c:v>
                </c:pt>
                <c:pt idx="22">
                  <c:v>8.4</c:v>
                </c:pt>
                <c:pt idx="23">
                  <c:v>7</c:v>
                </c:pt>
                <c:pt idx="24">
                  <c:v>6.2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5.3</c:v>
                </c:pt>
                <c:pt idx="28">
                  <c:v>4.5</c:v>
                </c:pt>
                <c:pt idx="29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6-455D-BB5E-EB948F344990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14.1</c:v>
                </c:pt>
                <c:pt idx="6">
                  <c:v>15.8</c:v>
                </c:pt>
                <c:pt idx="7">
                  <c:v>20.100000000000001</c:v>
                </c:pt>
                <c:pt idx="8">
                  <c:v>18.7</c:v>
                </c:pt>
                <c:pt idx="9">
                  <c:v>18.5</c:v>
                </c:pt>
                <c:pt idx="10">
                  <c:v>6.4</c:v>
                </c:pt>
                <c:pt idx="11">
                  <c:v>6.9</c:v>
                </c:pt>
                <c:pt idx="12">
                  <c:v>8.3000000000000007</c:v>
                </c:pt>
                <c:pt idx="13">
                  <c:v>9.4</c:v>
                </c:pt>
                <c:pt idx="14">
                  <c:v>10.5</c:v>
                </c:pt>
                <c:pt idx="15">
                  <c:v>12</c:v>
                </c:pt>
                <c:pt idx="16">
                  <c:v>12.5</c:v>
                </c:pt>
                <c:pt idx="17">
                  <c:v>13.2</c:v>
                </c:pt>
                <c:pt idx="18">
                  <c:v>11.1</c:v>
                </c:pt>
                <c:pt idx="19">
                  <c:v>11.8</c:v>
                </c:pt>
                <c:pt idx="20">
                  <c:v>7.1</c:v>
                </c:pt>
                <c:pt idx="21">
                  <c:v>6.7</c:v>
                </c:pt>
                <c:pt idx="22">
                  <c:v>7.7</c:v>
                </c:pt>
                <c:pt idx="23">
                  <c:v>7.7</c:v>
                </c:pt>
                <c:pt idx="24">
                  <c:v>7</c:v>
                </c:pt>
                <c:pt idx="25">
                  <c:v>7.4</c:v>
                </c:pt>
                <c:pt idx="26">
                  <c:v>6.9</c:v>
                </c:pt>
                <c:pt idx="27">
                  <c:v>8.1</c:v>
                </c:pt>
                <c:pt idx="28">
                  <c:v>6.6</c:v>
                </c:pt>
                <c:pt idx="29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F6-455D-BB5E-EB948F344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13.4</c:v>
                </c:pt>
                <c:pt idx="1">
                  <c:v>14.2</c:v>
                </c:pt>
                <c:pt idx="2">
                  <c:v>15.2</c:v>
                </c:pt>
                <c:pt idx="3">
                  <c:v>16.600000000000001</c:v>
                </c:pt>
                <c:pt idx="4">
                  <c:v>17.7</c:v>
                </c:pt>
                <c:pt idx="5">
                  <c:v>14.7</c:v>
                </c:pt>
                <c:pt idx="6">
                  <c:v>15.3</c:v>
                </c:pt>
                <c:pt idx="7">
                  <c:v>15.9</c:v>
                </c:pt>
                <c:pt idx="8">
                  <c:v>16.8</c:v>
                </c:pt>
                <c:pt idx="9">
                  <c:v>18.2</c:v>
                </c:pt>
                <c:pt idx="10">
                  <c:v>15.2</c:v>
                </c:pt>
                <c:pt idx="11">
                  <c:v>14.7</c:v>
                </c:pt>
                <c:pt idx="12">
                  <c:v>15.2</c:v>
                </c:pt>
                <c:pt idx="13">
                  <c:v>16.3</c:v>
                </c:pt>
                <c:pt idx="14">
                  <c:v>17.2</c:v>
                </c:pt>
                <c:pt idx="15">
                  <c:v>15</c:v>
                </c:pt>
                <c:pt idx="16">
                  <c:v>15.2</c:v>
                </c:pt>
                <c:pt idx="17">
                  <c:v>15.7</c:v>
                </c:pt>
                <c:pt idx="18">
                  <c:v>16.5</c:v>
                </c:pt>
                <c:pt idx="19">
                  <c:v>16.100000000000001</c:v>
                </c:pt>
                <c:pt idx="20">
                  <c:v>14.7</c:v>
                </c:pt>
                <c:pt idx="21">
                  <c:v>15.1</c:v>
                </c:pt>
                <c:pt idx="22">
                  <c:v>15.5</c:v>
                </c:pt>
                <c:pt idx="23">
                  <c:v>16.399999999999999</c:v>
                </c:pt>
                <c:pt idx="24">
                  <c:v>16.5</c:v>
                </c:pt>
                <c:pt idx="25">
                  <c:v>15.3</c:v>
                </c:pt>
                <c:pt idx="26">
                  <c:v>15.5</c:v>
                </c:pt>
                <c:pt idx="27">
                  <c:v>16</c:v>
                </c:pt>
                <c:pt idx="28">
                  <c:v>16.5</c:v>
                </c:pt>
                <c:pt idx="29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5-400B-A7DE-599EC134843B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</c:v>
                </c:pt>
                <c:pt idx="13">
                  <c:v>18.100000000000001</c:v>
                </c:pt>
                <c:pt idx="14">
                  <c:v>19.5</c:v>
                </c:pt>
                <c:pt idx="15">
                  <c:v>15.9</c:v>
                </c:pt>
                <c:pt idx="16">
                  <c:v>16.100000000000001</c:v>
                </c:pt>
                <c:pt idx="17">
                  <c:v>17.7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16.100000000000001</c:v>
                </c:pt>
                <c:pt idx="21">
                  <c:v>16.3</c:v>
                </c:pt>
                <c:pt idx="22">
                  <c:v>17.5</c:v>
                </c:pt>
                <c:pt idx="23">
                  <c:v>17.399999999999999</c:v>
                </c:pt>
                <c:pt idx="24">
                  <c:v>19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5-400B-A7DE-599EC134843B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10.7</c:v>
                </c:pt>
                <c:pt idx="1">
                  <c:v>11.3</c:v>
                </c:pt>
                <c:pt idx="2">
                  <c:v>10.6</c:v>
                </c:pt>
                <c:pt idx="3">
                  <c:v>11.5</c:v>
                </c:pt>
                <c:pt idx="4">
                  <c:v>12.4</c:v>
                </c:pt>
                <c:pt idx="5">
                  <c:v>13.8</c:v>
                </c:pt>
                <c:pt idx="6">
                  <c:v>12.5</c:v>
                </c:pt>
                <c:pt idx="7">
                  <c:v>13.4</c:v>
                </c:pt>
                <c:pt idx="8">
                  <c:v>13.5</c:v>
                </c:pt>
                <c:pt idx="9">
                  <c:v>14</c:v>
                </c:pt>
                <c:pt idx="10">
                  <c:v>12.6</c:v>
                </c:pt>
                <c:pt idx="11">
                  <c:v>12.4</c:v>
                </c:pt>
                <c:pt idx="12">
                  <c:v>13.1</c:v>
                </c:pt>
                <c:pt idx="13">
                  <c:v>12.9</c:v>
                </c:pt>
                <c:pt idx="14">
                  <c:v>13.5</c:v>
                </c:pt>
                <c:pt idx="15">
                  <c:v>10.5</c:v>
                </c:pt>
                <c:pt idx="16">
                  <c:v>9.5</c:v>
                </c:pt>
                <c:pt idx="17">
                  <c:v>11.7</c:v>
                </c:pt>
                <c:pt idx="18">
                  <c:v>9.9</c:v>
                </c:pt>
                <c:pt idx="19">
                  <c:v>11.8</c:v>
                </c:pt>
                <c:pt idx="20">
                  <c:v>9.5</c:v>
                </c:pt>
                <c:pt idx="21">
                  <c:v>9.5</c:v>
                </c:pt>
                <c:pt idx="22">
                  <c:v>9.8000000000000007</c:v>
                </c:pt>
                <c:pt idx="23">
                  <c:v>9.4</c:v>
                </c:pt>
                <c:pt idx="24">
                  <c:v>9.8000000000000007</c:v>
                </c:pt>
                <c:pt idx="25">
                  <c:v>11.6</c:v>
                </c:pt>
                <c:pt idx="26">
                  <c:v>11.3</c:v>
                </c:pt>
                <c:pt idx="27">
                  <c:v>12</c:v>
                </c:pt>
                <c:pt idx="28">
                  <c:v>10.9</c:v>
                </c:pt>
                <c:pt idx="29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5-400B-A7DE-599EC134843B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9.4</c:v>
                </c:pt>
                <c:pt idx="7">
                  <c:v>10.3</c:v>
                </c:pt>
                <c:pt idx="8">
                  <c:v>10.1</c:v>
                </c:pt>
                <c:pt idx="9">
                  <c:v>12.2</c:v>
                </c:pt>
                <c:pt idx="10">
                  <c:v>10.199999999999999</c:v>
                </c:pt>
                <c:pt idx="11">
                  <c:v>10.7</c:v>
                </c:pt>
                <c:pt idx="12">
                  <c:v>11.6</c:v>
                </c:pt>
                <c:pt idx="13">
                  <c:v>10.7</c:v>
                </c:pt>
                <c:pt idx="14">
                  <c:v>11.9</c:v>
                </c:pt>
                <c:pt idx="15">
                  <c:v>10.199999999999999</c:v>
                </c:pt>
                <c:pt idx="16">
                  <c:v>10.7</c:v>
                </c:pt>
                <c:pt idx="17">
                  <c:v>12.1</c:v>
                </c:pt>
                <c:pt idx="18">
                  <c:v>11.5</c:v>
                </c:pt>
                <c:pt idx="19">
                  <c:v>13.3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5-400B-A7DE-599EC134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5.9</c:v>
                </c:pt>
                <c:pt idx="1">
                  <c:v>4.8</c:v>
                </c:pt>
                <c:pt idx="2">
                  <c:v>6.4</c:v>
                </c:pt>
                <c:pt idx="3">
                  <c:v>7.5</c:v>
                </c:pt>
                <c:pt idx="4">
                  <c:v>9.73</c:v>
                </c:pt>
                <c:pt idx="5">
                  <c:v>8</c:v>
                </c:pt>
                <c:pt idx="6">
                  <c:v>9.3000000000000007</c:v>
                </c:pt>
                <c:pt idx="7">
                  <c:v>9.6999999999999993</c:v>
                </c:pt>
                <c:pt idx="8">
                  <c:v>10.7</c:v>
                </c:pt>
                <c:pt idx="9">
                  <c:v>10.7</c:v>
                </c:pt>
                <c:pt idx="10">
                  <c:v>5.5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4.8</c:v>
                </c:pt>
                <c:pt idx="14">
                  <c:v>4.9000000000000004</c:v>
                </c:pt>
                <c:pt idx="15">
                  <c:v>2.6</c:v>
                </c:pt>
                <c:pt idx="16">
                  <c:v>1.5</c:v>
                </c:pt>
                <c:pt idx="17">
                  <c:v>3.7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0.5</c:v>
                </c:pt>
                <c:pt idx="21">
                  <c:v>1</c:v>
                </c:pt>
                <c:pt idx="22">
                  <c:v>0.9</c:v>
                </c:pt>
                <c:pt idx="23">
                  <c:v>0.9</c:v>
                </c:pt>
                <c:pt idx="24">
                  <c:v>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7AB-BDAC-DCF8B0116C6A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5.5</c:v>
                </c:pt>
                <c:pt idx="1">
                  <c:v>6.8</c:v>
                </c:pt>
                <c:pt idx="2">
                  <c:v>6.9</c:v>
                </c:pt>
                <c:pt idx="3">
                  <c:v>7.6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</c:v>
                </c:pt>
                <c:pt idx="15">
                  <c:v>9.6</c:v>
                </c:pt>
                <c:pt idx="16">
                  <c:v>8.8000000000000007</c:v>
                </c:pt>
                <c:pt idx="17">
                  <c:v>9.7100000000000009</c:v>
                </c:pt>
                <c:pt idx="18">
                  <c:v>10.1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</c:v>
                </c:pt>
                <c:pt idx="23">
                  <c:v>10.6</c:v>
                </c:pt>
                <c:pt idx="24">
                  <c:v>11.4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7AB-BDAC-DCF8B0116C6A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</c:v>
                </c:pt>
                <c:pt idx="1">
                  <c:v>7.9</c:v>
                </c:pt>
                <c:pt idx="2">
                  <c:v>8</c:v>
                </c:pt>
                <c:pt idx="3">
                  <c:v>10.9</c:v>
                </c:pt>
                <c:pt idx="4">
                  <c:v>12.2</c:v>
                </c:pt>
                <c:pt idx="5">
                  <c:v>9.9</c:v>
                </c:pt>
                <c:pt idx="6">
                  <c:v>10.26</c:v>
                </c:pt>
                <c:pt idx="7">
                  <c:v>10.5</c:v>
                </c:pt>
                <c:pt idx="8">
                  <c:v>11</c:v>
                </c:pt>
                <c:pt idx="9">
                  <c:v>12.2</c:v>
                </c:pt>
                <c:pt idx="10">
                  <c:v>11.7</c:v>
                </c:pt>
                <c:pt idx="11">
                  <c:v>10.8</c:v>
                </c:pt>
                <c:pt idx="12">
                  <c:v>10.8</c:v>
                </c:pt>
                <c:pt idx="13">
                  <c:v>12.3</c:v>
                </c:pt>
                <c:pt idx="14">
                  <c:v>11.4</c:v>
                </c:pt>
                <c:pt idx="15">
                  <c:v>10.7</c:v>
                </c:pt>
                <c:pt idx="16">
                  <c:v>11</c:v>
                </c:pt>
                <c:pt idx="17">
                  <c:v>12.4</c:v>
                </c:pt>
                <c:pt idx="18">
                  <c:v>11.8</c:v>
                </c:pt>
                <c:pt idx="19">
                  <c:v>15.1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1-47AB-BDAC-DCF8B0116C6A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11.4</c:v>
                </c:pt>
                <c:pt idx="1">
                  <c:v>9.9</c:v>
                </c:pt>
                <c:pt idx="2">
                  <c:v>12.4</c:v>
                </c:pt>
                <c:pt idx="3">
                  <c:v>11.8</c:v>
                </c:pt>
                <c:pt idx="4">
                  <c:v>13.9</c:v>
                </c:pt>
                <c:pt idx="5">
                  <c:v>12.4</c:v>
                </c:pt>
                <c:pt idx="6">
                  <c:v>12</c:v>
                </c:pt>
                <c:pt idx="7">
                  <c:v>12.7</c:v>
                </c:pt>
                <c:pt idx="8">
                  <c:v>13.1</c:v>
                </c:pt>
                <c:pt idx="9">
                  <c:v>14.1</c:v>
                </c:pt>
                <c:pt idx="10">
                  <c:v>11.6</c:v>
                </c:pt>
                <c:pt idx="11">
                  <c:v>12.1</c:v>
                </c:pt>
                <c:pt idx="12">
                  <c:v>12.2</c:v>
                </c:pt>
                <c:pt idx="13">
                  <c:v>11.6</c:v>
                </c:pt>
                <c:pt idx="14">
                  <c:v>13.2</c:v>
                </c:pt>
                <c:pt idx="15">
                  <c:v>12.4</c:v>
                </c:pt>
                <c:pt idx="16">
                  <c:v>12.4</c:v>
                </c:pt>
                <c:pt idx="17">
                  <c:v>13.3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1-47AB-BDAC-DCF8B0116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0.3</c:v>
                </c:pt>
                <c:pt idx="15">
                  <c:v>54.5</c:v>
                </c:pt>
                <c:pt idx="16">
                  <c:v>53.9</c:v>
                </c:pt>
                <c:pt idx="17">
                  <c:v>48.7</c:v>
                </c:pt>
                <c:pt idx="18">
                  <c:v>49</c:v>
                </c:pt>
                <c:pt idx="19">
                  <c:v>47.4</c:v>
                </c:pt>
                <c:pt idx="20">
                  <c:v>77.8</c:v>
                </c:pt>
                <c:pt idx="21">
                  <c:v>80.3</c:v>
                </c:pt>
                <c:pt idx="22">
                  <c:v>77.8</c:v>
                </c:pt>
                <c:pt idx="23">
                  <c:v>74.7</c:v>
                </c:pt>
                <c:pt idx="24">
                  <c:v>75</c:v>
                </c:pt>
                <c:pt idx="25">
                  <c:v>79.5</c:v>
                </c:pt>
                <c:pt idx="26">
                  <c:v>83.3</c:v>
                </c:pt>
                <c:pt idx="27">
                  <c:v>79.099999999999994</c:v>
                </c:pt>
                <c:pt idx="28">
                  <c:v>78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6-4F7A-A7BA-5E19CB017D98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1.3</c:v>
                </c:pt>
                <c:pt idx="1">
                  <c:v>0.3</c:v>
                </c:pt>
                <c:pt idx="2">
                  <c:v>1.2</c:v>
                </c:pt>
                <c:pt idx="3">
                  <c:v>1</c:v>
                </c:pt>
                <c:pt idx="4">
                  <c:v>0.5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5.2</c:v>
                </c:pt>
                <c:pt idx="9">
                  <c:v>4.0999999999999996</c:v>
                </c:pt>
                <c:pt idx="10">
                  <c:v>46.6</c:v>
                </c:pt>
                <c:pt idx="11">
                  <c:v>46.5</c:v>
                </c:pt>
                <c:pt idx="12">
                  <c:v>46.6</c:v>
                </c:pt>
                <c:pt idx="13">
                  <c:v>48.9</c:v>
                </c:pt>
                <c:pt idx="14">
                  <c:v>46.5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6-4F7A-A7BA-5E19CB017D98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37.200000000000003</c:v>
                </c:pt>
                <c:pt idx="1">
                  <c:v>36.4</c:v>
                </c:pt>
                <c:pt idx="2">
                  <c:v>34.6</c:v>
                </c:pt>
                <c:pt idx="3">
                  <c:v>38.700000000000003</c:v>
                </c:pt>
                <c:pt idx="4">
                  <c:v>39</c:v>
                </c:pt>
                <c:pt idx="5">
                  <c:v>36.299999999999997</c:v>
                </c:pt>
                <c:pt idx="6">
                  <c:v>35.1</c:v>
                </c:pt>
                <c:pt idx="7">
                  <c:v>35.5</c:v>
                </c:pt>
                <c:pt idx="8">
                  <c:v>35.700000000000003</c:v>
                </c:pt>
                <c:pt idx="9">
                  <c:v>34.799999999999997</c:v>
                </c:pt>
                <c:pt idx="10">
                  <c:v>38.5</c:v>
                </c:pt>
                <c:pt idx="11">
                  <c:v>38.4</c:v>
                </c:pt>
                <c:pt idx="12">
                  <c:v>38</c:v>
                </c:pt>
                <c:pt idx="13">
                  <c:v>34.700000000000003</c:v>
                </c:pt>
                <c:pt idx="14">
                  <c:v>34.9</c:v>
                </c:pt>
                <c:pt idx="15">
                  <c:v>48.6</c:v>
                </c:pt>
                <c:pt idx="16">
                  <c:v>45.8</c:v>
                </c:pt>
                <c:pt idx="17">
                  <c:v>48.1</c:v>
                </c:pt>
                <c:pt idx="18">
                  <c:v>47.1</c:v>
                </c:pt>
                <c:pt idx="19">
                  <c:v>45.1</c:v>
                </c:pt>
                <c:pt idx="20">
                  <c:v>75.099999999999994</c:v>
                </c:pt>
                <c:pt idx="21">
                  <c:v>76.400000000000006</c:v>
                </c:pt>
                <c:pt idx="22">
                  <c:v>76.099999999999994</c:v>
                </c:pt>
                <c:pt idx="23">
                  <c:v>74</c:v>
                </c:pt>
                <c:pt idx="24">
                  <c:v>73.7</c:v>
                </c:pt>
                <c:pt idx="25">
                  <c:v>74</c:v>
                </c:pt>
                <c:pt idx="26">
                  <c:v>74.099999999999994</c:v>
                </c:pt>
                <c:pt idx="27">
                  <c:v>71.8</c:v>
                </c:pt>
                <c:pt idx="28">
                  <c:v>68.7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6-4F7A-A7BA-5E19CB017D98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47.9</c:v>
                </c:pt>
                <c:pt idx="11">
                  <c:v>48.1</c:v>
                </c:pt>
                <c:pt idx="12">
                  <c:v>50.2</c:v>
                </c:pt>
                <c:pt idx="13">
                  <c:v>45.2</c:v>
                </c:pt>
                <c:pt idx="14">
                  <c:v>46.5</c:v>
                </c:pt>
                <c:pt idx="15">
                  <c:v>78.8</c:v>
                </c:pt>
                <c:pt idx="16">
                  <c:v>80.5</c:v>
                </c:pt>
                <c:pt idx="17">
                  <c:v>78.2</c:v>
                </c:pt>
                <c:pt idx="18">
                  <c:v>76.400000000000006</c:v>
                </c:pt>
                <c:pt idx="19">
                  <c:v>76.7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77.900000000000006</c:v>
                </c:pt>
                <c:pt idx="26">
                  <c:v>79.599999999999994</c:v>
                </c:pt>
                <c:pt idx="27">
                  <c:v>77.7</c:v>
                </c:pt>
                <c:pt idx="28">
                  <c:v>76.599999999999994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6-4F7A-A7BA-5E19CB017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8.1999999999999993</c:v>
                </c:pt>
                <c:pt idx="1">
                  <c:v>7.4</c:v>
                </c:pt>
                <c:pt idx="2">
                  <c:v>5.3</c:v>
                </c:pt>
                <c:pt idx="3">
                  <c:v>3.8</c:v>
                </c:pt>
                <c:pt idx="4">
                  <c:v>4.2</c:v>
                </c:pt>
                <c:pt idx="5">
                  <c:v>46.5</c:v>
                </c:pt>
                <c:pt idx="6">
                  <c:v>52.6</c:v>
                </c:pt>
                <c:pt idx="7">
                  <c:v>49.5</c:v>
                </c:pt>
                <c:pt idx="8">
                  <c:v>47.6</c:v>
                </c:pt>
                <c:pt idx="9">
                  <c:v>47.4</c:v>
                </c:pt>
                <c:pt idx="10">
                  <c:v>53.4</c:v>
                </c:pt>
                <c:pt idx="11">
                  <c:v>50.5</c:v>
                </c:pt>
                <c:pt idx="12">
                  <c:v>54</c:v>
                </c:pt>
                <c:pt idx="13">
                  <c:v>50.9</c:v>
                </c:pt>
                <c:pt idx="14">
                  <c:v>55.3</c:v>
                </c:pt>
                <c:pt idx="15">
                  <c:v>56.5</c:v>
                </c:pt>
                <c:pt idx="16">
                  <c:v>58.6</c:v>
                </c:pt>
                <c:pt idx="17">
                  <c:v>59.8</c:v>
                </c:pt>
                <c:pt idx="18">
                  <c:v>55.2</c:v>
                </c:pt>
                <c:pt idx="19">
                  <c:v>56.9</c:v>
                </c:pt>
                <c:pt idx="20">
                  <c:v>63.6</c:v>
                </c:pt>
                <c:pt idx="21">
                  <c:v>63.9</c:v>
                </c:pt>
                <c:pt idx="22">
                  <c:v>61.1</c:v>
                </c:pt>
                <c:pt idx="23">
                  <c:v>61.3</c:v>
                </c:pt>
                <c:pt idx="24">
                  <c:v>65</c:v>
                </c:pt>
                <c:pt idx="25">
                  <c:v>69.5</c:v>
                </c:pt>
                <c:pt idx="26">
                  <c:v>69.3</c:v>
                </c:pt>
                <c:pt idx="27">
                  <c:v>66.7</c:v>
                </c:pt>
                <c:pt idx="28">
                  <c:v>68.099999999999994</c:v>
                </c:pt>
                <c:pt idx="29">
                  <c:v>64.400000000000006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6-4766-8ADE-8B55589472A2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6-4766-8ADE-8B55589472A2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50.8</c:v>
                </c:pt>
                <c:pt idx="1">
                  <c:v>49.6</c:v>
                </c:pt>
                <c:pt idx="2">
                  <c:v>48.3</c:v>
                </c:pt>
                <c:pt idx="3">
                  <c:v>49.2</c:v>
                </c:pt>
                <c:pt idx="4">
                  <c:v>49.8</c:v>
                </c:pt>
                <c:pt idx="5">
                  <c:v>22.4</c:v>
                </c:pt>
                <c:pt idx="6">
                  <c:v>22.8</c:v>
                </c:pt>
                <c:pt idx="7">
                  <c:v>21</c:v>
                </c:pt>
                <c:pt idx="8">
                  <c:v>23.2</c:v>
                </c:pt>
                <c:pt idx="9">
                  <c:v>24.5</c:v>
                </c:pt>
                <c:pt idx="10">
                  <c:v>34</c:v>
                </c:pt>
                <c:pt idx="11">
                  <c:v>36.9</c:v>
                </c:pt>
                <c:pt idx="12">
                  <c:v>38.200000000000003</c:v>
                </c:pt>
                <c:pt idx="13">
                  <c:v>35.1</c:v>
                </c:pt>
                <c:pt idx="14">
                  <c:v>35.799999999999997</c:v>
                </c:pt>
                <c:pt idx="15">
                  <c:v>33.700000000000003</c:v>
                </c:pt>
                <c:pt idx="16">
                  <c:v>39.799999999999997</c:v>
                </c:pt>
                <c:pt idx="17">
                  <c:v>30.9</c:v>
                </c:pt>
                <c:pt idx="18">
                  <c:v>24.9</c:v>
                </c:pt>
                <c:pt idx="19">
                  <c:v>25.8</c:v>
                </c:pt>
                <c:pt idx="20">
                  <c:v>75.8</c:v>
                </c:pt>
                <c:pt idx="21">
                  <c:v>76.7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74.2</c:v>
                </c:pt>
                <c:pt idx="25">
                  <c:v>77.5</c:v>
                </c:pt>
                <c:pt idx="26">
                  <c:v>77.900000000000006</c:v>
                </c:pt>
                <c:pt idx="27">
                  <c:v>76.400000000000006</c:v>
                </c:pt>
                <c:pt idx="28">
                  <c:v>75.5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6-4766-8ADE-8B55589472A2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50.3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</c:v>
                </c:pt>
                <c:pt idx="11">
                  <c:v>55.1</c:v>
                </c:pt>
                <c:pt idx="12">
                  <c:v>55.9</c:v>
                </c:pt>
                <c:pt idx="13">
                  <c:v>54</c:v>
                </c:pt>
                <c:pt idx="14">
                  <c:v>55.3</c:v>
                </c:pt>
                <c:pt idx="15">
                  <c:v>76.2</c:v>
                </c:pt>
                <c:pt idx="16">
                  <c:v>78.099999999999994</c:v>
                </c:pt>
                <c:pt idx="17">
                  <c:v>76.8</c:v>
                </c:pt>
                <c:pt idx="18">
                  <c:v>73.2</c:v>
                </c:pt>
                <c:pt idx="19">
                  <c:v>75.5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78.099999999999994</c:v>
                </c:pt>
                <c:pt idx="25">
                  <c:v>76.900000000000006</c:v>
                </c:pt>
                <c:pt idx="26">
                  <c:v>78.7</c:v>
                </c:pt>
                <c:pt idx="27">
                  <c:v>76.099999999999994</c:v>
                </c:pt>
                <c:pt idx="28">
                  <c:v>75.3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D6-4766-8ADE-8B555894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</c:v>
                </c:pt>
                <c:pt idx="1">
                  <c:v>50.1</c:v>
                </c:pt>
                <c:pt idx="2">
                  <c:v>51.9</c:v>
                </c:pt>
                <c:pt idx="3">
                  <c:v>48.6</c:v>
                </c:pt>
                <c:pt idx="4">
                  <c:v>48.9</c:v>
                </c:pt>
                <c:pt idx="5">
                  <c:v>48.8</c:v>
                </c:pt>
                <c:pt idx="6">
                  <c:v>48.7</c:v>
                </c:pt>
                <c:pt idx="7">
                  <c:v>46.7</c:v>
                </c:pt>
                <c:pt idx="8">
                  <c:v>50</c:v>
                </c:pt>
                <c:pt idx="9">
                  <c:v>50.1</c:v>
                </c:pt>
                <c:pt idx="10">
                  <c:v>49.2</c:v>
                </c:pt>
                <c:pt idx="11">
                  <c:v>49.9</c:v>
                </c:pt>
                <c:pt idx="12">
                  <c:v>50.2</c:v>
                </c:pt>
                <c:pt idx="13">
                  <c:v>50.8</c:v>
                </c:pt>
                <c:pt idx="14">
                  <c:v>50.8</c:v>
                </c:pt>
                <c:pt idx="15">
                  <c:v>65.8</c:v>
                </c:pt>
                <c:pt idx="16">
                  <c:v>66.599999999999994</c:v>
                </c:pt>
                <c:pt idx="17">
                  <c:v>66.3</c:v>
                </c:pt>
                <c:pt idx="18">
                  <c:v>64.5</c:v>
                </c:pt>
                <c:pt idx="19">
                  <c:v>63.7</c:v>
                </c:pt>
                <c:pt idx="20">
                  <c:v>76.5</c:v>
                </c:pt>
                <c:pt idx="21">
                  <c:v>78.900000000000006</c:v>
                </c:pt>
                <c:pt idx="22">
                  <c:v>75.5</c:v>
                </c:pt>
                <c:pt idx="23">
                  <c:v>73.8</c:v>
                </c:pt>
                <c:pt idx="24">
                  <c:v>72.599999999999994</c:v>
                </c:pt>
                <c:pt idx="25">
                  <c:v>80.7</c:v>
                </c:pt>
                <c:pt idx="26">
                  <c:v>83.2</c:v>
                </c:pt>
                <c:pt idx="27">
                  <c:v>80.2</c:v>
                </c:pt>
                <c:pt idx="28">
                  <c:v>79.2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1-4818-9CDA-97932BDC0D0A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1-4818-9CDA-97932BDC0D0A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28</c:v>
                </c:pt>
                <c:pt idx="1">
                  <c:v>25.2</c:v>
                </c:pt>
                <c:pt idx="2">
                  <c:v>24.1</c:v>
                </c:pt>
                <c:pt idx="3">
                  <c:v>28.1</c:v>
                </c:pt>
                <c:pt idx="4">
                  <c:v>25.5</c:v>
                </c:pt>
                <c:pt idx="5">
                  <c:v>22</c:v>
                </c:pt>
                <c:pt idx="6">
                  <c:v>28.1</c:v>
                </c:pt>
                <c:pt idx="7">
                  <c:v>28.4</c:v>
                </c:pt>
                <c:pt idx="8">
                  <c:v>29.4</c:v>
                </c:pt>
                <c:pt idx="9">
                  <c:v>29.1</c:v>
                </c:pt>
                <c:pt idx="10">
                  <c:v>30.8</c:v>
                </c:pt>
                <c:pt idx="11">
                  <c:v>34.1</c:v>
                </c:pt>
                <c:pt idx="12">
                  <c:v>34.4</c:v>
                </c:pt>
                <c:pt idx="13">
                  <c:v>44.4</c:v>
                </c:pt>
                <c:pt idx="14">
                  <c:v>46.1</c:v>
                </c:pt>
                <c:pt idx="15">
                  <c:v>29.1</c:v>
                </c:pt>
                <c:pt idx="16">
                  <c:v>43.1</c:v>
                </c:pt>
                <c:pt idx="17">
                  <c:v>44.5</c:v>
                </c:pt>
                <c:pt idx="18">
                  <c:v>36.799999999999997</c:v>
                </c:pt>
                <c:pt idx="19">
                  <c:v>30.7</c:v>
                </c:pt>
                <c:pt idx="20">
                  <c:v>74.900000000000006</c:v>
                </c:pt>
                <c:pt idx="21">
                  <c:v>75.3</c:v>
                </c:pt>
                <c:pt idx="22">
                  <c:v>74.400000000000006</c:v>
                </c:pt>
                <c:pt idx="23">
                  <c:v>72.400000000000006</c:v>
                </c:pt>
                <c:pt idx="24">
                  <c:v>73.599999999999994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76.900000000000006</c:v>
                </c:pt>
                <c:pt idx="28">
                  <c:v>75.400000000000006</c:v>
                </c:pt>
                <c:pt idx="29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1-4818-9CDA-97932BDC0D0A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56.4</c:v>
                </c:pt>
                <c:pt idx="6">
                  <c:v>56</c:v>
                </c:pt>
                <c:pt idx="7">
                  <c:v>55.5</c:v>
                </c:pt>
                <c:pt idx="8">
                  <c:v>53.7</c:v>
                </c:pt>
                <c:pt idx="9">
                  <c:v>53.4</c:v>
                </c:pt>
                <c:pt idx="10">
                  <c:v>59.7</c:v>
                </c:pt>
                <c:pt idx="11">
                  <c:v>60.5</c:v>
                </c:pt>
                <c:pt idx="12">
                  <c:v>61.7</c:v>
                </c:pt>
                <c:pt idx="13">
                  <c:v>59.1</c:v>
                </c:pt>
                <c:pt idx="14">
                  <c:v>59.2</c:v>
                </c:pt>
                <c:pt idx="15">
                  <c:v>75.099999999999994</c:v>
                </c:pt>
                <c:pt idx="16">
                  <c:v>79</c:v>
                </c:pt>
                <c:pt idx="17">
                  <c:v>75.599999999999994</c:v>
                </c:pt>
                <c:pt idx="18">
                  <c:v>72.7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80.400000000000006</c:v>
                </c:pt>
                <c:pt idx="22">
                  <c:v>78.099999999999994</c:v>
                </c:pt>
                <c:pt idx="23">
                  <c:v>76.900000000000006</c:v>
                </c:pt>
                <c:pt idx="24">
                  <c:v>77.7</c:v>
                </c:pt>
                <c:pt idx="25">
                  <c:v>78.5</c:v>
                </c:pt>
                <c:pt idx="26">
                  <c:v>80.2</c:v>
                </c:pt>
                <c:pt idx="27">
                  <c:v>78.2</c:v>
                </c:pt>
                <c:pt idx="28">
                  <c:v>76.7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1-4818-9CDA-97932BDC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B-49F5-A8B3-B738ED5C9E8D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39.1</c:v>
                </c:pt>
                <c:pt idx="11">
                  <c:v>38</c:v>
                </c:pt>
                <c:pt idx="12">
                  <c:v>39.4</c:v>
                </c:pt>
                <c:pt idx="13">
                  <c:v>42.2</c:v>
                </c:pt>
                <c:pt idx="14">
                  <c:v>41.1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B-49F5-A8B3-B738ED5C9E8D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27.1</c:v>
                </c:pt>
                <c:pt idx="6">
                  <c:v>23.7</c:v>
                </c:pt>
                <c:pt idx="7">
                  <c:v>22</c:v>
                </c:pt>
                <c:pt idx="8">
                  <c:v>19.600000000000001</c:v>
                </c:pt>
                <c:pt idx="9">
                  <c:v>21.7</c:v>
                </c:pt>
                <c:pt idx="10">
                  <c:v>23.5</c:v>
                </c:pt>
                <c:pt idx="11">
                  <c:v>24.5</c:v>
                </c:pt>
                <c:pt idx="12">
                  <c:v>20.7</c:v>
                </c:pt>
                <c:pt idx="13">
                  <c:v>18.899999999999999</c:v>
                </c:pt>
                <c:pt idx="14">
                  <c:v>19</c:v>
                </c:pt>
                <c:pt idx="15">
                  <c:v>34.6</c:v>
                </c:pt>
                <c:pt idx="16">
                  <c:v>27.8</c:v>
                </c:pt>
                <c:pt idx="17">
                  <c:v>29</c:v>
                </c:pt>
                <c:pt idx="18">
                  <c:v>34.4</c:v>
                </c:pt>
                <c:pt idx="19">
                  <c:v>29</c:v>
                </c:pt>
                <c:pt idx="20">
                  <c:v>77.400000000000006</c:v>
                </c:pt>
                <c:pt idx="21">
                  <c:v>79.3</c:v>
                </c:pt>
                <c:pt idx="22">
                  <c:v>77.400000000000006</c:v>
                </c:pt>
                <c:pt idx="23">
                  <c:v>76.5</c:v>
                </c:pt>
                <c:pt idx="24">
                  <c:v>76.599999999999994</c:v>
                </c:pt>
                <c:pt idx="25">
                  <c:v>77.099999999999994</c:v>
                </c:pt>
                <c:pt idx="26">
                  <c:v>77.2</c:v>
                </c:pt>
                <c:pt idx="27">
                  <c:v>75.8</c:v>
                </c:pt>
                <c:pt idx="28">
                  <c:v>74.7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B-49F5-A8B3-B738ED5C9E8D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47.4</c:v>
                </c:pt>
                <c:pt idx="11">
                  <c:v>48.8</c:v>
                </c:pt>
                <c:pt idx="12">
                  <c:v>51.5</c:v>
                </c:pt>
                <c:pt idx="13">
                  <c:v>45.1</c:v>
                </c:pt>
                <c:pt idx="14">
                  <c:v>47.6</c:v>
                </c:pt>
                <c:pt idx="15">
                  <c:v>78.7</c:v>
                </c:pt>
                <c:pt idx="16">
                  <c:v>79.8</c:v>
                </c:pt>
                <c:pt idx="17">
                  <c:v>77.7</c:v>
                </c:pt>
                <c:pt idx="18">
                  <c:v>76.2</c:v>
                </c:pt>
                <c:pt idx="19">
                  <c:v>76.400000000000006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78.400000000000006</c:v>
                </c:pt>
                <c:pt idx="25">
                  <c:v>77.900000000000006</c:v>
                </c:pt>
                <c:pt idx="26">
                  <c:v>79.7</c:v>
                </c:pt>
                <c:pt idx="27">
                  <c:v>77.099999999999994</c:v>
                </c:pt>
                <c:pt idx="28">
                  <c:v>76.099999999999994</c:v>
                </c:pt>
                <c:pt idx="29">
                  <c:v>77.349999999999994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B-49F5-A8B3-B738ED5C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49.4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50.1</c:v>
                </c:pt>
                <c:pt idx="11">
                  <c:v>48.7</c:v>
                </c:pt>
                <c:pt idx="12">
                  <c:v>48.3</c:v>
                </c:pt>
                <c:pt idx="13">
                  <c:v>51</c:v>
                </c:pt>
                <c:pt idx="14">
                  <c:v>49.5</c:v>
                </c:pt>
                <c:pt idx="15">
                  <c:v>59.9</c:v>
                </c:pt>
                <c:pt idx="16">
                  <c:v>63.3</c:v>
                </c:pt>
                <c:pt idx="17">
                  <c:v>62.8</c:v>
                </c:pt>
                <c:pt idx="18">
                  <c:v>61.9</c:v>
                </c:pt>
                <c:pt idx="19">
                  <c:v>61.5</c:v>
                </c:pt>
                <c:pt idx="20">
                  <c:v>76.900000000000006</c:v>
                </c:pt>
                <c:pt idx="21">
                  <c:v>79.099999999999994</c:v>
                </c:pt>
                <c:pt idx="22">
                  <c:v>75.400000000000006</c:v>
                </c:pt>
                <c:pt idx="23">
                  <c:v>72.2</c:v>
                </c:pt>
                <c:pt idx="24">
                  <c:v>72.099999999999994</c:v>
                </c:pt>
                <c:pt idx="25">
                  <c:v>79.3</c:v>
                </c:pt>
                <c:pt idx="26">
                  <c:v>81.400000000000006</c:v>
                </c:pt>
                <c:pt idx="27">
                  <c:v>80.099999999999994</c:v>
                </c:pt>
                <c:pt idx="28">
                  <c:v>78</c:v>
                </c:pt>
                <c:pt idx="29">
                  <c:v>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F-4517-A98E-091757F6BA0B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F-4517-A98E-091757F6BA0B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44.4</c:v>
                </c:pt>
                <c:pt idx="1">
                  <c:v>40.1</c:v>
                </c:pt>
                <c:pt idx="2">
                  <c:v>38.799999999999997</c:v>
                </c:pt>
                <c:pt idx="3">
                  <c:v>42.5</c:v>
                </c:pt>
                <c:pt idx="4">
                  <c:v>43</c:v>
                </c:pt>
                <c:pt idx="5">
                  <c:v>34.9</c:v>
                </c:pt>
                <c:pt idx="6">
                  <c:v>34.9</c:v>
                </c:pt>
                <c:pt idx="7">
                  <c:v>35.299999999999997</c:v>
                </c:pt>
                <c:pt idx="8">
                  <c:v>35.700000000000003</c:v>
                </c:pt>
                <c:pt idx="9">
                  <c:v>30.2</c:v>
                </c:pt>
                <c:pt idx="10">
                  <c:v>46</c:v>
                </c:pt>
                <c:pt idx="11">
                  <c:v>39.4</c:v>
                </c:pt>
                <c:pt idx="12">
                  <c:v>46.4</c:v>
                </c:pt>
                <c:pt idx="13">
                  <c:v>45.8</c:v>
                </c:pt>
                <c:pt idx="14">
                  <c:v>46</c:v>
                </c:pt>
                <c:pt idx="15">
                  <c:v>46</c:v>
                </c:pt>
                <c:pt idx="16">
                  <c:v>47.3</c:v>
                </c:pt>
                <c:pt idx="17">
                  <c:v>48.6</c:v>
                </c:pt>
                <c:pt idx="18">
                  <c:v>43.7</c:v>
                </c:pt>
                <c:pt idx="19">
                  <c:v>44.3</c:v>
                </c:pt>
                <c:pt idx="20">
                  <c:v>75.900000000000006</c:v>
                </c:pt>
                <c:pt idx="21">
                  <c:v>77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</c:v>
                </c:pt>
                <c:pt idx="26">
                  <c:v>77.7</c:v>
                </c:pt>
                <c:pt idx="27">
                  <c:v>76.7</c:v>
                </c:pt>
                <c:pt idx="28">
                  <c:v>75.7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F-4517-A98E-091757F6BA0B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53.9</c:v>
                </c:pt>
                <c:pt idx="11">
                  <c:v>55.1</c:v>
                </c:pt>
                <c:pt idx="12">
                  <c:v>55.6</c:v>
                </c:pt>
                <c:pt idx="13">
                  <c:v>54.1</c:v>
                </c:pt>
                <c:pt idx="14">
                  <c:v>55.2</c:v>
                </c:pt>
                <c:pt idx="15">
                  <c:v>76.2</c:v>
                </c:pt>
                <c:pt idx="16">
                  <c:v>77.900000000000006</c:v>
                </c:pt>
                <c:pt idx="17">
                  <c:v>76.8</c:v>
                </c:pt>
                <c:pt idx="18">
                  <c:v>72.400000000000006</c:v>
                </c:pt>
                <c:pt idx="19">
                  <c:v>75.7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77.2</c:v>
                </c:pt>
                <c:pt idx="26">
                  <c:v>78.2</c:v>
                </c:pt>
                <c:pt idx="27">
                  <c:v>76</c:v>
                </c:pt>
                <c:pt idx="28">
                  <c:v>75.3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2F-4517-A98E-091757F6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8.4</c:v>
                </c:pt>
                <c:pt idx="1">
                  <c:v>7.6</c:v>
                </c:pt>
                <c:pt idx="2">
                  <c:v>6.3</c:v>
                </c:pt>
                <c:pt idx="3">
                  <c:v>5.9</c:v>
                </c:pt>
                <c:pt idx="4">
                  <c:v>4.4000000000000004</c:v>
                </c:pt>
                <c:pt idx="5">
                  <c:v>29.2</c:v>
                </c:pt>
                <c:pt idx="6">
                  <c:v>27.7</c:v>
                </c:pt>
                <c:pt idx="7">
                  <c:v>31</c:v>
                </c:pt>
                <c:pt idx="8">
                  <c:v>32.5</c:v>
                </c:pt>
                <c:pt idx="9">
                  <c:v>30.4</c:v>
                </c:pt>
                <c:pt idx="10">
                  <c:v>28.6</c:v>
                </c:pt>
                <c:pt idx="11">
                  <c:v>31.8</c:v>
                </c:pt>
                <c:pt idx="12">
                  <c:v>33</c:v>
                </c:pt>
                <c:pt idx="13">
                  <c:v>30.1</c:v>
                </c:pt>
                <c:pt idx="14">
                  <c:v>33.9</c:v>
                </c:pt>
                <c:pt idx="15">
                  <c:v>40.1</c:v>
                </c:pt>
                <c:pt idx="16">
                  <c:v>56.6</c:v>
                </c:pt>
                <c:pt idx="17">
                  <c:v>53.6</c:v>
                </c:pt>
                <c:pt idx="18">
                  <c:v>54.2</c:v>
                </c:pt>
                <c:pt idx="19">
                  <c:v>48.6</c:v>
                </c:pt>
                <c:pt idx="20">
                  <c:v>32.700000000000003</c:v>
                </c:pt>
                <c:pt idx="21">
                  <c:v>62.1</c:v>
                </c:pt>
                <c:pt idx="22">
                  <c:v>63.4</c:v>
                </c:pt>
                <c:pt idx="23">
                  <c:v>54</c:v>
                </c:pt>
                <c:pt idx="24">
                  <c:v>52.2</c:v>
                </c:pt>
                <c:pt idx="25">
                  <c:v>39.200000000000003</c:v>
                </c:pt>
                <c:pt idx="26">
                  <c:v>64.2</c:v>
                </c:pt>
                <c:pt idx="27">
                  <c:v>67.400000000000006</c:v>
                </c:pt>
                <c:pt idx="28">
                  <c:v>71.099999999999994</c:v>
                </c:pt>
                <c:pt idx="29">
                  <c:v>66.599999999999994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4D29-9F1E-331A4BBE2C3C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</c:v>
                </c:pt>
                <c:pt idx="3">
                  <c:v>47</c:v>
                </c:pt>
                <c:pt idx="4">
                  <c:v>44.6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</c:v>
                </c:pt>
                <c:pt idx="16">
                  <c:v>56.3</c:v>
                </c:pt>
                <c:pt idx="17">
                  <c:v>52.8</c:v>
                </c:pt>
                <c:pt idx="18">
                  <c:v>53.3</c:v>
                </c:pt>
                <c:pt idx="19">
                  <c:v>58.7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7-4D29-9F1E-331A4BBE2C3C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52.8</c:v>
                </c:pt>
                <c:pt idx="1">
                  <c:v>48.8</c:v>
                </c:pt>
                <c:pt idx="2">
                  <c:v>48.3</c:v>
                </c:pt>
                <c:pt idx="3">
                  <c:v>52.4</c:v>
                </c:pt>
                <c:pt idx="4">
                  <c:v>52.3</c:v>
                </c:pt>
                <c:pt idx="5">
                  <c:v>47.1</c:v>
                </c:pt>
                <c:pt idx="6">
                  <c:v>40.4</c:v>
                </c:pt>
                <c:pt idx="7">
                  <c:v>41</c:v>
                </c:pt>
                <c:pt idx="8">
                  <c:v>40.6</c:v>
                </c:pt>
                <c:pt idx="9">
                  <c:v>40</c:v>
                </c:pt>
                <c:pt idx="10">
                  <c:v>56.8</c:v>
                </c:pt>
                <c:pt idx="11">
                  <c:v>58.6</c:v>
                </c:pt>
                <c:pt idx="12">
                  <c:v>59.2</c:v>
                </c:pt>
                <c:pt idx="13">
                  <c:v>58.2</c:v>
                </c:pt>
                <c:pt idx="14">
                  <c:v>58.5</c:v>
                </c:pt>
                <c:pt idx="15">
                  <c:v>67.3</c:v>
                </c:pt>
                <c:pt idx="16">
                  <c:v>69.3</c:v>
                </c:pt>
                <c:pt idx="17">
                  <c:v>68</c:v>
                </c:pt>
                <c:pt idx="18">
                  <c:v>67.599999999999994</c:v>
                </c:pt>
                <c:pt idx="19">
                  <c:v>67.8</c:v>
                </c:pt>
                <c:pt idx="20">
                  <c:v>67.5</c:v>
                </c:pt>
                <c:pt idx="21">
                  <c:v>69.099999999999994</c:v>
                </c:pt>
                <c:pt idx="22">
                  <c:v>68</c:v>
                </c:pt>
                <c:pt idx="23">
                  <c:v>67.3</c:v>
                </c:pt>
                <c:pt idx="24">
                  <c:v>67.599999999999994</c:v>
                </c:pt>
                <c:pt idx="25">
                  <c:v>71.7</c:v>
                </c:pt>
                <c:pt idx="26">
                  <c:v>72.3</c:v>
                </c:pt>
                <c:pt idx="27">
                  <c:v>70.400000000000006</c:v>
                </c:pt>
                <c:pt idx="28">
                  <c:v>71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7-4D29-9F1E-331A4BBE2C3C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1.6</c:v>
                </c:pt>
                <c:pt idx="1">
                  <c:v>2.5</c:v>
                </c:pt>
                <c:pt idx="2">
                  <c:v>3.2</c:v>
                </c:pt>
                <c:pt idx="3">
                  <c:v>2.7</c:v>
                </c:pt>
                <c:pt idx="4">
                  <c:v>2.1</c:v>
                </c:pt>
                <c:pt idx="5">
                  <c:v>54.2</c:v>
                </c:pt>
                <c:pt idx="6">
                  <c:v>54.4</c:v>
                </c:pt>
                <c:pt idx="7">
                  <c:v>54.3</c:v>
                </c:pt>
                <c:pt idx="8">
                  <c:v>54.8</c:v>
                </c:pt>
                <c:pt idx="9">
                  <c:v>52.8</c:v>
                </c:pt>
                <c:pt idx="10">
                  <c:v>53.9</c:v>
                </c:pt>
                <c:pt idx="11">
                  <c:v>55.5</c:v>
                </c:pt>
                <c:pt idx="12">
                  <c:v>55.3</c:v>
                </c:pt>
                <c:pt idx="13">
                  <c:v>58.5</c:v>
                </c:pt>
                <c:pt idx="14">
                  <c:v>57.4</c:v>
                </c:pt>
                <c:pt idx="15">
                  <c:v>73.8</c:v>
                </c:pt>
                <c:pt idx="16">
                  <c:v>74.3</c:v>
                </c:pt>
                <c:pt idx="17">
                  <c:v>71.599999999999994</c:v>
                </c:pt>
                <c:pt idx="18">
                  <c:v>71.5</c:v>
                </c:pt>
                <c:pt idx="19">
                  <c:v>72.8</c:v>
                </c:pt>
                <c:pt idx="20">
                  <c:v>55.6</c:v>
                </c:pt>
                <c:pt idx="21">
                  <c:v>61.2</c:v>
                </c:pt>
                <c:pt idx="22">
                  <c:v>57.5</c:v>
                </c:pt>
                <c:pt idx="23">
                  <c:v>64</c:v>
                </c:pt>
                <c:pt idx="24">
                  <c:v>61.2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7-4D29-9F1E-331A4BBE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10.4</c:v>
                </c:pt>
                <c:pt idx="1">
                  <c:v>12.1</c:v>
                </c:pt>
                <c:pt idx="2">
                  <c:v>17.399999999999999</c:v>
                </c:pt>
                <c:pt idx="3">
                  <c:v>9.6999999999999993</c:v>
                </c:pt>
                <c:pt idx="4">
                  <c:v>1</c:v>
                </c:pt>
                <c:pt idx="5">
                  <c:v>3.8</c:v>
                </c:pt>
                <c:pt idx="6">
                  <c:v>3.4</c:v>
                </c:pt>
                <c:pt idx="7">
                  <c:v>2.5</c:v>
                </c:pt>
                <c:pt idx="8">
                  <c:v>3.9</c:v>
                </c:pt>
                <c:pt idx="9">
                  <c:v>3.5</c:v>
                </c:pt>
                <c:pt idx="10">
                  <c:v>2.5</c:v>
                </c:pt>
                <c:pt idx="11">
                  <c:v>2.9</c:v>
                </c:pt>
                <c:pt idx="12">
                  <c:v>3.5</c:v>
                </c:pt>
                <c:pt idx="13">
                  <c:v>3.8</c:v>
                </c:pt>
                <c:pt idx="14">
                  <c:v>3</c:v>
                </c:pt>
                <c:pt idx="15">
                  <c:v>0.8</c:v>
                </c:pt>
                <c:pt idx="16">
                  <c:v>1.3</c:v>
                </c:pt>
                <c:pt idx="17">
                  <c:v>1.4</c:v>
                </c:pt>
                <c:pt idx="18">
                  <c:v>1.3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78-982E-BC0964FF45F4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9.5</c:v>
                </c:pt>
                <c:pt idx="1">
                  <c:v>9.3000000000000007</c:v>
                </c:pt>
                <c:pt idx="2">
                  <c:v>8.6999999999999993</c:v>
                </c:pt>
                <c:pt idx="3">
                  <c:v>8.6</c:v>
                </c:pt>
                <c:pt idx="4">
                  <c:v>11.4</c:v>
                </c:pt>
                <c:pt idx="5">
                  <c:v>17.2</c:v>
                </c:pt>
                <c:pt idx="6">
                  <c:v>16.399999999999999</c:v>
                </c:pt>
                <c:pt idx="7">
                  <c:v>17.100000000000001</c:v>
                </c:pt>
                <c:pt idx="8">
                  <c:v>17.7</c:v>
                </c:pt>
                <c:pt idx="9">
                  <c:v>18.600000000000001</c:v>
                </c:pt>
                <c:pt idx="10">
                  <c:v>14.8</c:v>
                </c:pt>
                <c:pt idx="11">
                  <c:v>13.5</c:v>
                </c:pt>
                <c:pt idx="12">
                  <c:v>14.1</c:v>
                </c:pt>
                <c:pt idx="13">
                  <c:v>17.7</c:v>
                </c:pt>
                <c:pt idx="14">
                  <c:v>15</c:v>
                </c:pt>
                <c:pt idx="15">
                  <c:v>16.399999999999999</c:v>
                </c:pt>
                <c:pt idx="16">
                  <c:v>15.3</c:v>
                </c:pt>
                <c:pt idx="17">
                  <c:v>13</c:v>
                </c:pt>
                <c:pt idx="18">
                  <c:v>19.2</c:v>
                </c:pt>
                <c:pt idx="19">
                  <c:v>13.5</c:v>
                </c:pt>
                <c:pt idx="20">
                  <c:v>10.5</c:v>
                </c:pt>
                <c:pt idx="21">
                  <c:v>12.4</c:v>
                </c:pt>
                <c:pt idx="22">
                  <c:v>11.6</c:v>
                </c:pt>
                <c:pt idx="23">
                  <c:v>11.79</c:v>
                </c:pt>
                <c:pt idx="24">
                  <c:v>13.4</c:v>
                </c:pt>
                <c:pt idx="25">
                  <c:v>7.2</c:v>
                </c:pt>
                <c:pt idx="26">
                  <c:v>8</c:v>
                </c:pt>
                <c:pt idx="27">
                  <c:v>7.7</c:v>
                </c:pt>
                <c:pt idx="28">
                  <c:v>7.8</c:v>
                </c:pt>
                <c:pt idx="2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78-982E-BC0964FF45F4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25.6</c:v>
                </c:pt>
                <c:pt idx="1">
                  <c:v>25.4</c:v>
                </c:pt>
                <c:pt idx="2">
                  <c:v>23.9</c:v>
                </c:pt>
                <c:pt idx="3">
                  <c:v>25.6</c:v>
                </c:pt>
                <c:pt idx="4">
                  <c:v>26.1</c:v>
                </c:pt>
                <c:pt idx="5">
                  <c:v>30.6</c:v>
                </c:pt>
                <c:pt idx="6">
                  <c:v>30.6</c:v>
                </c:pt>
                <c:pt idx="7">
                  <c:v>31.3</c:v>
                </c:pt>
                <c:pt idx="8">
                  <c:v>28.5</c:v>
                </c:pt>
                <c:pt idx="9">
                  <c:v>31</c:v>
                </c:pt>
                <c:pt idx="10">
                  <c:v>28.1</c:v>
                </c:pt>
                <c:pt idx="11">
                  <c:v>28.1</c:v>
                </c:pt>
                <c:pt idx="12">
                  <c:v>26.2</c:v>
                </c:pt>
                <c:pt idx="13">
                  <c:v>27.6</c:v>
                </c:pt>
                <c:pt idx="14">
                  <c:v>28</c:v>
                </c:pt>
                <c:pt idx="15">
                  <c:v>24.2</c:v>
                </c:pt>
                <c:pt idx="16">
                  <c:v>25</c:v>
                </c:pt>
                <c:pt idx="17">
                  <c:v>21</c:v>
                </c:pt>
                <c:pt idx="18">
                  <c:v>22.9</c:v>
                </c:pt>
                <c:pt idx="19">
                  <c:v>22.4</c:v>
                </c:pt>
                <c:pt idx="20">
                  <c:v>27.7</c:v>
                </c:pt>
                <c:pt idx="21">
                  <c:v>25.6</c:v>
                </c:pt>
                <c:pt idx="22">
                  <c:v>26.7</c:v>
                </c:pt>
                <c:pt idx="23">
                  <c:v>25.7</c:v>
                </c:pt>
                <c:pt idx="24">
                  <c:v>28.2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78-982E-BC0964FF45F4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16.899999999999999</c:v>
                </c:pt>
                <c:pt idx="6">
                  <c:v>17.600000000000001</c:v>
                </c:pt>
                <c:pt idx="7">
                  <c:v>20.2</c:v>
                </c:pt>
                <c:pt idx="8">
                  <c:v>17.399999999999999</c:v>
                </c:pt>
                <c:pt idx="9">
                  <c:v>17.2</c:v>
                </c:pt>
                <c:pt idx="10">
                  <c:v>18.7</c:v>
                </c:pt>
                <c:pt idx="11">
                  <c:v>20</c:v>
                </c:pt>
                <c:pt idx="12">
                  <c:v>18.600000000000001</c:v>
                </c:pt>
                <c:pt idx="13">
                  <c:v>17.3</c:v>
                </c:pt>
                <c:pt idx="14">
                  <c:v>16.399999999999999</c:v>
                </c:pt>
                <c:pt idx="15">
                  <c:v>2.7</c:v>
                </c:pt>
                <c:pt idx="16">
                  <c:v>2.2999999999999998</c:v>
                </c:pt>
                <c:pt idx="17">
                  <c:v>2.1</c:v>
                </c:pt>
                <c:pt idx="18">
                  <c:v>3.2</c:v>
                </c:pt>
                <c:pt idx="19">
                  <c:v>2.8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D-4378-982E-BC0964FF4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17.7</c:v>
                </c:pt>
                <c:pt idx="16">
                  <c:v>15.8</c:v>
                </c:pt>
                <c:pt idx="17">
                  <c:v>15.8</c:v>
                </c:pt>
                <c:pt idx="18">
                  <c:v>12.4</c:v>
                </c:pt>
                <c:pt idx="19">
                  <c:v>8.5</c:v>
                </c:pt>
                <c:pt idx="20">
                  <c:v>47.7</c:v>
                </c:pt>
                <c:pt idx="21">
                  <c:v>46.2</c:v>
                </c:pt>
                <c:pt idx="22">
                  <c:v>47.2</c:v>
                </c:pt>
                <c:pt idx="23">
                  <c:v>47.5</c:v>
                </c:pt>
                <c:pt idx="24">
                  <c:v>43.2</c:v>
                </c:pt>
                <c:pt idx="25">
                  <c:v>50.3</c:v>
                </c:pt>
                <c:pt idx="26">
                  <c:v>51.1</c:v>
                </c:pt>
                <c:pt idx="27">
                  <c:v>50.7</c:v>
                </c:pt>
                <c:pt idx="28">
                  <c:v>51.7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D-46C1-A205-609A1B386E1C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17.600000000000001</c:v>
                </c:pt>
                <c:pt idx="11">
                  <c:v>18.8</c:v>
                </c:pt>
                <c:pt idx="12">
                  <c:v>15</c:v>
                </c:pt>
                <c:pt idx="13">
                  <c:v>14.8</c:v>
                </c:pt>
                <c:pt idx="14">
                  <c:v>13.1</c:v>
                </c:pt>
                <c:pt idx="15">
                  <c:v>55.7</c:v>
                </c:pt>
                <c:pt idx="16">
                  <c:v>53.9</c:v>
                </c:pt>
                <c:pt idx="17">
                  <c:v>54</c:v>
                </c:pt>
                <c:pt idx="18">
                  <c:v>52</c:v>
                </c:pt>
                <c:pt idx="19">
                  <c:v>53.4</c:v>
                </c:pt>
                <c:pt idx="20">
                  <c:v>57.7</c:v>
                </c:pt>
                <c:pt idx="21">
                  <c:v>58.3</c:v>
                </c:pt>
                <c:pt idx="22">
                  <c:v>58.8</c:v>
                </c:pt>
                <c:pt idx="23">
                  <c:v>55.1</c:v>
                </c:pt>
                <c:pt idx="24">
                  <c:v>56.7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D-46C1-A205-609A1B386E1C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49.3</c:v>
                </c:pt>
                <c:pt idx="4">
                  <c:v>52.1</c:v>
                </c:pt>
                <c:pt idx="5">
                  <c:v>49.8</c:v>
                </c:pt>
                <c:pt idx="6">
                  <c:v>49.5</c:v>
                </c:pt>
                <c:pt idx="7">
                  <c:v>49.1</c:v>
                </c:pt>
                <c:pt idx="8">
                  <c:v>50.9</c:v>
                </c:pt>
                <c:pt idx="9">
                  <c:v>48.4</c:v>
                </c:pt>
                <c:pt idx="10">
                  <c:v>50.5</c:v>
                </c:pt>
                <c:pt idx="11">
                  <c:v>50.2</c:v>
                </c:pt>
                <c:pt idx="12">
                  <c:v>51.5</c:v>
                </c:pt>
                <c:pt idx="13">
                  <c:v>49.6</c:v>
                </c:pt>
                <c:pt idx="14">
                  <c:v>51.9</c:v>
                </c:pt>
                <c:pt idx="15">
                  <c:v>49.3</c:v>
                </c:pt>
                <c:pt idx="16">
                  <c:v>52.1</c:v>
                </c:pt>
                <c:pt idx="17">
                  <c:v>51.3</c:v>
                </c:pt>
                <c:pt idx="18">
                  <c:v>51.4</c:v>
                </c:pt>
                <c:pt idx="19">
                  <c:v>51.8</c:v>
                </c:pt>
                <c:pt idx="20">
                  <c:v>58.4</c:v>
                </c:pt>
                <c:pt idx="21">
                  <c:v>56.1</c:v>
                </c:pt>
                <c:pt idx="22">
                  <c:v>57.8</c:v>
                </c:pt>
                <c:pt idx="23">
                  <c:v>56.7</c:v>
                </c:pt>
                <c:pt idx="24">
                  <c:v>56.5</c:v>
                </c:pt>
                <c:pt idx="25">
                  <c:v>58.5</c:v>
                </c:pt>
                <c:pt idx="26">
                  <c:v>57.3</c:v>
                </c:pt>
                <c:pt idx="27">
                  <c:v>58.9</c:v>
                </c:pt>
                <c:pt idx="28">
                  <c:v>55.8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D-46C1-A205-609A1B386E1C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48.7</c:v>
                </c:pt>
                <c:pt idx="6">
                  <c:v>49.3</c:v>
                </c:pt>
                <c:pt idx="7">
                  <c:v>48.2</c:v>
                </c:pt>
                <c:pt idx="8">
                  <c:v>48.3</c:v>
                </c:pt>
                <c:pt idx="9">
                  <c:v>48.7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51.8</c:v>
                </c:pt>
                <c:pt idx="16">
                  <c:v>52.3</c:v>
                </c:pt>
                <c:pt idx="17">
                  <c:v>52.9</c:v>
                </c:pt>
                <c:pt idx="18">
                  <c:v>51</c:v>
                </c:pt>
                <c:pt idx="19">
                  <c:v>50.3</c:v>
                </c:pt>
                <c:pt idx="20">
                  <c:v>49.2</c:v>
                </c:pt>
                <c:pt idx="21">
                  <c:v>49.5</c:v>
                </c:pt>
                <c:pt idx="22">
                  <c:v>49</c:v>
                </c:pt>
                <c:pt idx="23">
                  <c:v>49.6</c:v>
                </c:pt>
                <c:pt idx="24">
                  <c:v>50</c:v>
                </c:pt>
                <c:pt idx="25">
                  <c:v>54.8</c:v>
                </c:pt>
                <c:pt idx="26">
                  <c:v>50.9</c:v>
                </c:pt>
                <c:pt idx="27">
                  <c:v>55.8</c:v>
                </c:pt>
                <c:pt idx="28">
                  <c:v>52.3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D-46C1-A205-609A1B38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51.9</c:v>
                </c:pt>
                <c:pt idx="1">
                  <c:v>53.4</c:v>
                </c:pt>
                <c:pt idx="2">
                  <c:v>55.9</c:v>
                </c:pt>
                <c:pt idx="3">
                  <c:v>56.2</c:v>
                </c:pt>
                <c:pt idx="4">
                  <c:v>55.6</c:v>
                </c:pt>
                <c:pt idx="5">
                  <c:v>62.8</c:v>
                </c:pt>
                <c:pt idx="6">
                  <c:v>63.7</c:v>
                </c:pt>
                <c:pt idx="7">
                  <c:v>60.8</c:v>
                </c:pt>
                <c:pt idx="8">
                  <c:v>62.6</c:v>
                </c:pt>
                <c:pt idx="9">
                  <c:v>60.1</c:v>
                </c:pt>
                <c:pt idx="10">
                  <c:v>51.7</c:v>
                </c:pt>
                <c:pt idx="11">
                  <c:v>51.1</c:v>
                </c:pt>
                <c:pt idx="12">
                  <c:v>50.59</c:v>
                </c:pt>
                <c:pt idx="13">
                  <c:v>52.4</c:v>
                </c:pt>
                <c:pt idx="14">
                  <c:v>49.8</c:v>
                </c:pt>
                <c:pt idx="15">
                  <c:v>57.4</c:v>
                </c:pt>
                <c:pt idx="16">
                  <c:v>58.7</c:v>
                </c:pt>
                <c:pt idx="17">
                  <c:v>60.1</c:v>
                </c:pt>
                <c:pt idx="18">
                  <c:v>59.6</c:v>
                </c:pt>
                <c:pt idx="19">
                  <c:v>59.5</c:v>
                </c:pt>
                <c:pt idx="20">
                  <c:v>68.8</c:v>
                </c:pt>
                <c:pt idx="21">
                  <c:v>64.900000000000006</c:v>
                </c:pt>
                <c:pt idx="22">
                  <c:v>64.900000000000006</c:v>
                </c:pt>
                <c:pt idx="23">
                  <c:v>65.599999999999994</c:v>
                </c:pt>
                <c:pt idx="24">
                  <c:v>61.4</c:v>
                </c:pt>
                <c:pt idx="25">
                  <c:v>69.900000000000006</c:v>
                </c:pt>
                <c:pt idx="26">
                  <c:v>67.2</c:v>
                </c:pt>
                <c:pt idx="27">
                  <c:v>66.099999999999994</c:v>
                </c:pt>
                <c:pt idx="28">
                  <c:v>64.8</c:v>
                </c:pt>
                <c:pt idx="2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8-4CA0-87D5-50978C5B9FC5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54.3</c:v>
                </c:pt>
                <c:pt idx="1">
                  <c:v>54.7</c:v>
                </c:pt>
                <c:pt idx="2">
                  <c:v>55.5</c:v>
                </c:pt>
                <c:pt idx="3">
                  <c:v>54</c:v>
                </c:pt>
                <c:pt idx="4">
                  <c:v>55.6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8-4CA0-87D5-50978C5B9FC5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49.3</c:v>
                </c:pt>
                <c:pt idx="1">
                  <c:v>49.6</c:v>
                </c:pt>
                <c:pt idx="2">
                  <c:v>47.6</c:v>
                </c:pt>
                <c:pt idx="3">
                  <c:v>49.8</c:v>
                </c:pt>
                <c:pt idx="4">
                  <c:v>47.5</c:v>
                </c:pt>
                <c:pt idx="5">
                  <c:v>43.7</c:v>
                </c:pt>
                <c:pt idx="6">
                  <c:v>45</c:v>
                </c:pt>
                <c:pt idx="7">
                  <c:v>45.7</c:v>
                </c:pt>
                <c:pt idx="8">
                  <c:v>40.9</c:v>
                </c:pt>
                <c:pt idx="9">
                  <c:v>37.200000000000003</c:v>
                </c:pt>
                <c:pt idx="10">
                  <c:v>42.8</c:v>
                </c:pt>
                <c:pt idx="11">
                  <c:v>38.200000000000003</c:v>
                </c:pt>
                <c:pt idx="12">
                  <c:v>36.200000000000003</c:v>
                </c:pt>
                <c:pt idx="13">
                  <c:v>32.700000000000003</c:v>
                </c:pt>
                <c:pt idx="14">
                  <c:v>30.8</c:v>
                </c:pt>
                <c:pt idx="15">
                  <c:v>57.5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53.5</c:v>
                </c:pt>
                <c:pt idx="20">
                  <c:v>64</c:v>
                </c:pt>
                <c:pt idx="21">
                  <c:v>62.9</c:v>
                </c:pt>
                <c:pt idx="22">
                  <c:v>63.8</c:v>
                </c:pt>
                <c:pt idx="23">
                  <c:v>61.4</c:v>
                </c:pt>
                <c:pt idx="24">
                  <c:v>60.6</c:v>
                </c:pt>
                <c:pt idx="25">
                  <c:v>61.2</c:v>
                </c:pt>
                <c:pt idx="26">
                  <c:v>60</c:v>
                </c:pt>
                <c:pt idx="27">
                  <c:v>62.1</c:v>
                </c:pt>
                <c:pt idx="28">
                  <c:v>58.3</c:v>
                </c:pt>
                <c:pt idx="29">
                  <c:v>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8-4CA0-87D5-50978C5B9FC5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59.6</c:v>
                </c:pt>
                <c:pt idx="6">
                  <c:v>58</c:v>
                </c:pt>
                <c:pt idx="7">
                  <c:v>57.5</c:v>
                </c:pt>
                <c:pt idx="8">
                  <c:v>55.7</c:v>
                </c:pt>
                <c:pt idx="9">
                  <c:v>52.7</c:v>
                </c:pt>
                <c:pt idx="10">
                  <c:v>50.8</c:v>
                </c:pt>
                <c:pt idx="11">
                  <c:v>50.7</c:v>
                </c:pt>
                <c:pt idx="12">
                  <c:v>51.8</c:v>
                </c:pt>
                <c:pt idx="13">
                  <c:v>50.1</c:v>
                </c:pt>
                <c:pt idx="14">
                  <c:v>52.2</c:v>
                </c:pt>
                <c:pt idx="15">
                  <c:v>56.7</c:v>
                </c:pt>
                <c:pt idx="16">
                  <c:v>57.3</c:v>
                </c:pt>
                <c:pt idx="17">
                  <c:v>56.3</c:v>
                </c:pt>
                <c:pt idx="18">
                  <c:v>54.3</c:v>
                </c:pt>
                <c:pt idx="19">
                  <c:v>54.6</c:v>
                </c:pt>
                <c:pt idx="20">
                  <c:v>56.7</c:v>
                </c:pt>
                <c:pt idx="21">
                  <c:v>52.9</c:v>
                </c:pt>
                <c:pt idx="22">
                  <c:v>51.7</c:v>
                </c:pt>
                <c:pt idx="23">
                  <c:v>54.5</c:v>
                </c:pt>
                <c:pt idx="24">
                  <c:v>53.2</c:v>
                </c:pt>
                <c:pt idx="25">
                  <c:v>54.3</c:v>
                </c:pt>
                <c:pt idx="26">
                  <c:v>53.7</c:v>
                </c:pt>
                <c:pt idx="27">
                  <c:v>53.5</c:v>
                </c:pt>
                <c:pt idx="28">
                  <c:v>52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8-4CA0-87D5-50978C5B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17.399999999999999</c:v>
                </c:pt>
                <c:pt idx="1">
                  <c:v>19.7</c:v>
                </c:pt>
                <c:pt idx="2">
                  <c:v>19.399999999999999</c:v>
                </c:pt>
                <c:pt idx="3">
                  <c:v>21.4</c:v>
                </c:pt>
                <c:pt idx="4">
                  <c:v>21.5</c:v>
                </c:pt>
                <c:pt idx="5">
                  <c:v>0.2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25.6</c:v>
                </c:pt>
                <c:pt idx="11">
                  <c:v>25.8</c:v>
                </c:pt>
                <c:pt idx="12">
                  <c:v>24</c:v>
                </c:pt>
                <c:pt idx="13">
                  <c:v>24.7</c:v>
                </c:pt>
                <c:pt idx="14">
                  <c:v>24.1</c:v>
                </c:pt>
                <c:pt idx="15">
                  <c:v>6</c:v>
                </c:pt>
                <c:pt idx="16">
                  <c:v>24</c:v>
                </c:pt>
                <c:pt idx="17">
                  <c:v>26</c:v>
                </c:pt>
                <c:pt idx="18">
                  <c:v>25.8</c:v>
                </c:pt>
                <c:pt idx="19">
                  <c:v>24.6</c:v>
                </c:pt>
                <c:pt idx="20">
                  <c:v>33</c:v>
                </c:pt>
                <c:pt idx="21">
                  <c:v>19.7</c:v>
                </c:pt>
                <c:pt idx="22">
                  <c:v>20</c:v>
                </c:pt>
                <c:pt idx="23">
                  <c:v>19.899999999999999</c:v>
                </c:pt>
                <c:pt idx="24">
                  <c:v>17.399999999999999</c:v>
                </c:pt>
                <c:pt idx="25">
                  <c:v>39.299999999999997</c:v>
                </c:pt>
                <c:pt idx="26">
                  <c:v>54</c:v>
                </c:pt>
                <c:pt idx="27">
                  <c:v>54.2</c:v>
                </c:pt>
                <c:pt idx="28">
                  <c:v>52.9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D-41BD-9BCE-F2A4F0C74FB3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55.5</c:v>
                </c:pt>
                <c:pt idx="1">
                  <c:v>57.3</c:v>
                </c:pt>
                <c:pt idx="2">
                  <c:v>55.9</c:v>
                </c:pt>
                <c:pt idx="3">
                  <c:v>55.8</c:v>
                </c:pt>
                <c:pt idx="4">
                  <c:v>54.2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D-41BD-9BCE-F2A4F0C74FB3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44.8</c:v>
                </c:pt>
                <c:pt idx="1">
                  <c:v>43.2</c:v>
                </c:pt>
                <c:pt idx="2">
                  <c:v>42.1</c:v>
                </c:pt>
                <c:pt idx="3">
                  <c:v>45.4</c:v>
                </c:pt>
                <c:pt idx="4">
                  <c:v>43</c:v>
                </c:pt>
                <c:pt idx="5">
                  <c:v>38.799999999999997</c:v>
                </c:pt>
                <c:pt idx="6">
                  <c:v>40</c:v>
                </c:pt>
                <c:pt idx="7">
                  <c:v>37</c:v>
                </c:pt>
                <c:pt idx="8">
                  <c:v>38.4</c:v>
                </c:pt>
                <c:pt idx="9">
                  <c:v>37.4</c:v>
                </c:pt>
                <c:pt idx="10">
                  <c:v>32.700000000000003</c:v>
                </c:pt>
                <c:pt idx="11">
                  <c:v>35.200000000000003</c:v>
                </c:pt>
                <c:pt idx="12">
                  <c:v>37.299999999999997</c:v>
                </c:pt>
                <c:pt idx="13">
                  <c:v>34.6</c:v>
                </c:pt>
                <c:pt idx="14">
                  <c:v>33.799999999999997</c:v>
                </c:pt>
                <c:pt idx="15">
                  <c:v>57.1</c:v>
                </c:pt>
                <c:pt idx="16">
                  <c:v>56.4</c:v>
                </c:pt>
                <c:pt idx="17">
                  <c:v>57</c:v>
                </c:pt>
                <c:pt idx="18">
                  <c:v>55.9</c:v>
                </c:pt>
                <c:pt idx="19">
                  <c:v>54.2</c:v>
                </c:pt>
                <c:pt idx="20">
                  <c:v>65.599999999999994</c:v>
                </c:pt>
                <c:pt idx="21">
                  <c:v>65</c:v>
                </c:pt>
                <c:pt idx="22">
                  <c:v>66.400000000000006</c:v>
                </c:pt>
                <c:pt idx="23">
                  <c:v>64.3</c:v>
                </c:pt>
                <c:pt idx="24">
                  <c:v>63.8</c:v>
                </c:pt>
                <c:pt idx="25">
                  <c:v>61.1</c:v>
                </c:pt>
                <c:pt idx="26">
                  <c:v>60.4</c:v>
                </c:pt>
                <c:pt idx="27">
                  <c:v>62.6</c:v>
                </c:pt>
                <c:pt idx="28">
                  <c:v>59.1</c:v>
                </c:pt>
                <c:pt idx="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D-41BD-9BCE-F2A4F0C74FB3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59.7</c:v>
                </c:pt>
                <c:pt idx="6">
                  <c:v>58.8</c:v>
                </c:pt>
                <c:pt idx="7">
                  <c:v>57.4</c:v>
                </c:pt>
                <c:pt idx="8">
                  <c:v>56.3</c:v>
                </c:pt>
                <c:pt idx="9">
                  <c:v>54.7</c:v>
                </c:pt>
                <c:pt idx="10">
                  <c:v>51.1</c:v>
                </c:pt>
                <c:pt idx="11">
                  <c:v>51.2</c:v>
                </c:pt>
                <c:pt idx="12">
                  <c:v>52.2</c:v>
                </c:pt>
                <c:pt idx="13">
                  <c:v>49.9</c:v>
                </c:pt>
                <c:pt idx="14">
                  <c:v>52.5</c:v>
                </c:pt>
                <c:pt idx="15">
                  <c:v>55.7</c:v>
                </c:pt>
                <c:pt idx="16">
                  <c:v>55.4</c:v>
                </c:pt>
                <c:pt idx="17">
                  <c:v>55.4</c:v>
                </c:pt>
                <c:pt idx="18">
                  <c:v>53.8</c:v>
                </c:pt>
                <c:pt idx="19">
                  <c:v>55</c:v>
                </c:pt>
                <c:pt idx="20">
                  <c:v>58</c:v>
                </c:pt>
                <c:pt idx="21">
                  <c:v>53.2</c:v>
                </c:pt>
                <c:pt idx="22">
                  <c:v>53.4</c:v>
                </c:pt>
                <c:pt idx="23">
                  <c:v>54.5</c:v>
                </c:pt>
                <c:pt idx="24">
                  <c:v>54.9</c:v>
                </c:pt>
                <c:pt idx="25">
                  <c:v>53.2</c:v>
                </c:pt>
                <c:pt idx="26">
                  <c:v>52.9</c:v>
                </c:pt>
                <c:pt idx="27">
                  <c:v>53.8</c:v>
                </c:pt>
                <c:pt idx="28">
                  <c:v>52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D-41BD-9BCE-F2A4F0C7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0.5</c:v>
                </c:pt>
                <c:pt idx="10">
                  <c:v>8.9</c:v>
                </c:pt>
                <c:pt idx="11">
                  <c:v>8.9</c:v>
                </c:pt>
                <c:pt idx="12">
                  <c:v>7.5</c:v>
                </c:pt>
                <c:pt idx="13">
                  <c:v>8.6</c:v>
                </c:pt>
                <c:pt idx="14">
                  <c:v>6.1</c:v>
                </c:pt>
                <c:pt idx="15">
                  <c:v>48.4</c:v>
                </c:pt>
                <c:pt idx="16">
                  <c:v>48.2</c:v>
                </c:pt>
                <c:pt idx="17">
                  <c:v>48.4</c:v>
                </c:pt>
                <c:pt idx="18">
                  <c:v>48.1</c:v>
                </c:pt>
                <c:pt idx="19">
                  <c:v>42.7</c:v>
                </c:pt>
                <c:pt idx="20">
                  <c:v>44.9</c:v>
                </c:pt>
                <c:pt idx="21">
                  <c:v>46.1</c:v>
                </c:pt>
                <c:pt idx="22">
                  <c:v>45</c:v>
                </c:pt>
                <c:pt idx="23">
                  <c:v>46.3</c:v>
                </c:pt>
                <c:pt idx="24">
                  <c:v>44.7</c:v>
                </c:pt>
                <c:pt idx="25">
                  <c:v>26.4</c:v>
                </c:pt>
                <c:pt idx="26">
                  <c:v>25.5</c:v>
                </c:pt>
                <c:pt idx="27">
                  <c:v>26.5</c:v>
                </c:pt>
                <c:pt idx="28">
                  <c:v>26.4</c:v>
                </c:pt>
                <c:pt idx="29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A-4309-B337-A073CADF57D4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1.3</c:v>
                </c:pt>
                <c:pt idx="7">
                  <c:v>0.5</c:v>
                </c:pt>
                <c:pt idx="8">
                  <c:v>0.7</c:v>
                </c:pt>
                <c:pt idx="9">
                  <c:v>0.4</c:v>
                </c:pt>
                <c:pt idx="10">
                  <c:v>12.5</c:v>
                </c:pt>
                <c:pt idx="11">
                  <c:v>11.2</c:v>
                </c:pt>
                <c:pt idx="12">
                  <c:v>12.2</c:v>
                </c:pt>
                <c:pt idx="13">
                  <c:v>11</c:v>
                </c:pt>
                <c:pt idx="14">
                  <c:v>11.5</c:v>
                </c:pt>
                <c:pt idx="15">
                  <c:v>53.8</c:v>
                </c:pt>
                <c:pt idx="16">
                  <c:v>53.4</c:v>
                </c:pt>
                <c:pt idx="17">
                  <c:v>52</c:v>
                </c:pt>
                <c:pt idx="18">
                  <c:v>51.5</c:v>
                </c:pt>
                <c:pt idx="19">
                  <c:v>50.3</c:v>
                </c:pt>
                <c:pt idx="20">
                  <c:v>57.3</c:v>
                </c:pt>
                <c:pt idx="21">
                  <c:v>59.8</c:v>
                </c:pt>
                <c:pt idx="22">
                  <c:v>57.1</c:v>
                </c:pt>
                <c:pt idx="23">
                  <c:v>55.1</c:v>
                </c:pt>
                <c:pt idx="24">
                  <c:v>56.1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A-4309-B337-A073CADF57D4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27.7</c:v>
                </c:pt>
                <c:pt idx="6">
                  <c:v>25.9</c:v>
                </c:pt>
                <c:pt idx="7">
                  <c:v>24.5</c:v>
                </c:pt>
                <c:pt idx="8">
                  <c:v>25.2</c:v>
                </c:pt>
                <c:pt idx="9">
                  <c:v>25</c:v>
                </c:pt>
                <c:pt idx="10">
                  <c:v>28.9</c:v>
                </c:pt>
                <c:pt idx="11">
                  <c:v>26.3</c:v>
                </c:pt>
                <c:pt idx="12">
                  <c:v>27</c:v>
                </c:pt>
                <c:pt idx="13">
                  <c:v>24.4</c:v>
                </c:pt>
                <c:pt idx="14">
                  <c:v>26.5</c:v>
                </c:pt>
                <c:pt idx="15">
                  <c:v>50.4</c:v>
                </c:pt>
                <c:pt idx="16">
                  <c:v>51.7</c:v>
                </c:pt>
                <c:pt idx="17">
                  <c:v>51.9</c:v>
                </c:pt>
                <c:pt idx="18">
                  <c:v>51.6</c:v>
                </c:pt>
                <c:pt idx="19">
                  <c:v>52</c:v>
                </c:pt>
                <c:pt idx="20">
                  <c:v>63.1</c:v>
                </c:pt>
                <c:pt idx="21">
                  <c:v>60.5</c:v>
                </c:pt>
                <c:pt idx="22">
                  <c:v>64.099999999999994</c:v>
                </c:pt>
                <c:pt idx="23">
                  <c:v>62.4</c:v>
                </c:pt>
                <c:pt idx="24">
                  <c:v>61.9</c:v>
                </c:pt>
                <c:pt idx="25">
                  <c:v>59.6</c:v>
                </c:pt>
                <c:pt idx="26">
                  <c:v>59</c:v>
                </c:pt>
                <c:pt idx="27">
                  <c:v>60.2</c:v>
                </c:pt>
                <c:pt idx="28">
                  <c:v>56.2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A-4309-B337-A073CADF57D4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49.5</c:v>
                </c:pt>
                <c:pt idx="6">
                  <c:v>49.7</c:v>
                </c:pt>
                <c:pt idx="7">
                  <c:v>48.5</c:v>
                </c:pt>
                <c:pt idx="8">
                  <c:v>50.6</c:v>
                </c:pt>
                <c:pt idx="9">
                  <c:v>47.8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51.6</c:v>
                </c:pt>
                <c:pt idx="16">
                  <c:v>53.4</c:v>
                </c:pt>
                <c:pt idx="17">
                  <c:v>51.8</c:v>
                </c:pt>
                <c:pt idx="18">
                  <c:v>51.9</c:v>
                </c:pt>
                <c:pt idx="19">
                  <c:v>52.2</c:v>
                </c:pt>
                <c:pt idx="20">
                  <c:v>48.9</c:v>
                </c:pt>
                <c:pt idx="21">
                  <c:v>50</c:v>
                </c:pt>
                <c:pt idx="22">
                  <c:v>48.8</c:v>
                </c:pt>
                <c:pt idx="23">
                  <c:v>51.8</c:v>
                </c:pt>
                <c:pt idx="24">
                  <c:v>47.7</c:v>
                </c:pt>
                <c:pt idx="25">
                  <c:v>54.4</c:v>
                </c:pt>
                <c:pt idx="26">
                  <c:v>52.1</c:v>
                </c:pt>
                <c:pt idx="27">
                  <c:v>53.8</c:v>
                </c:pt>
                <c:pt idx="28">
                  <c:v>52.4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A-4309-B337-A073CADF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35.799999999999997</c:v>
                </c:pt>
                <c:pt idx="6">
                  <c:v>35.4</c:v>
                </c:pt>
                <c:pt idx="7">
                  <c:v>33.5</c:v>
                </c:pt>
                <c:pt idx="8">
                  <c:v>36.200000000000003</c:v>
                </c:pt>
                <c:pt idx="9">
                  <c:v>35.1</c:v>
                </c:pt>
                <c:pt idx="10">
                  <c:v>45</c:v>
                </c:pt>
                <c:pt idx="11">
                  <c:v>45.5</c:v>
                </c:pt>
                <c:pt idx="12">
                  <c:v>42.5</c:v>
                </c:pt>
                <c:pt idx="13">
                  <c:v>45.4</c:v>
                </c:pt>
                <c:pt idx="14">
                  <c:v>43.5</c:v>
                </c:pt>
                <c:pt idx="15">
                  <c:v>50.3</c:v>
                </c:pt>
                <c:pt idx="16">
                  <c:v>53.1</c:v>
                </c:pt>
                <c:pt idx="17">
                  <c:v>52</c:v>
                </c:pt>
                <c:pt idx="18">
                  <c:v>53.5</c:v>
                </c:pt>
                <c:pt idx="19">
                  <c:v>52.6</c:v>
                </c:pt>
                <c:pt idx="20">
                  <c:v>54</c:v>
                </c:pt>
                <c:pt idx="21">
                  <c:v>51.8</c:v>
                </c:pt>
                <c:pt idx="22">
                  <c:v>52.1</c:v>
                </c:pt>
                <c:pt idx="23">
                  <c:v>54.3</c:v>
                </c:pt>
                <c:pt idx="24">
                  <c:v>51.8</c:v>
                </c:pt>
                <c:pt idx="25">
                  <c:v>52.1</c:v>
                </c:pt>
                <c:pt idx="26">
                  <c:v>53.5</c:v>
                </c:pt>
                <c:pt idx="27">
                  <c:v>57.1</c:v>
                </c:pt>
                <c:pt idx="28">
                  <c:v>52.9</c:v>
                </c:pt>
                <c:pt idx="29">
                  <c:v>53.3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1AD-8401-005C44C8CA03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17.5</c:v>
                </c:pt>
                <c:pt idx="1">
                  <c:v>20.2</c:v>
                </c:pt>
                <c:pt idx="2">
                  <c:v>21.9</c:v>
                </c:pt>
                <c:pt idx="3">
                  <c:v>21.9</c:v>
                </c:pt>
                <c:pt idx="4">
                  <c:v>26.1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41AD-8401-005C44C8CA03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48.8</c:v>
                </c:pt>
                <c:pt idx="1">
                  <c:v>48</c:v>
                </c:pt>
                <c:pt idx="2">
                  <c:v>47.2</c:v>
                </c:pt>
                <c:pt idx="3">
                  <c:v>48</c:v>
                </c:pt>
                <c:pt idx="4">
                  <c:v>45.4</c:v>
                </c:pt>
                <c:pt idx="5">
                  <c:v>36</c:v>
                </c:pt>
                <c:pt idx="6">
                  <c:v>31.5</c:v>
                </c:pt>
                <c:pt idx="7">
                  <c:v>33.299999999999997</c:v>
                </c:pt>
                <c:pt idx="8">
                  <c:v>32.6</c:v>
                </c:pt>
                <c:pt idx="9">
                  <c:v>30</c:v>
                </c:pt>
                <c:pt idx="10">
                  <c:v>31.3</c:v>
                </c:pt>
                <c:pt idx="11">
                  <c:v>29</c:v>
                </c:pt>
                <c:pt idx="12">
                  <c:v>29.6</c:v>
                </c:pt>
                <c:pt idx="13">
                  <c:v>29.1</c:v>
                </c:pt>
                <c:pt idx="14">
                  <c:v>26.7</c:v>
                </c:pt>
                <c:pt idx="15">
                  <c:v>57.4</c:v>
                </c:pt>
                <c:pt idx="16">
                  <c:v>55.4</c:v>
                </c:pt>
                <c:pt idx="17">
                  <c:v>56.2</c:v>
                </c:pt>
                <c:pt idx="18">
                  <c:v>54.8</c:v>
                </c:pt>
                <c:pt idx="19">
                  <c:v>53.5</c:v>
                </c:pt>
                <c:pt idx="20">
                  <c:v>64.3</c:v>
                </c:pt>
                <c:pt idx="21">
                  <c:v>63.5</c:v>
                </c:pt>
                <c:pt idx="22">
                  <c:v>64.5</c:v>
                </c:pt>
                <c:pt idx="23">
                  <c:v>60.9</c:v>
                </c:pt>
                <c:pt idx="24">
                  <c:v>60.5</c:v>
                </c:pt>
                <c:pt idx="25">
                  <c:v>61.4</c:v>
                </c:pt>
                <c:pt idx="26">
                  <c:v>60.2</c:v>
                </c:pt>
                <c:pt idx="27">
                  <c:v>62</c:v>
                </c:pt>
                <c:pt idx="28">
                  <c:v>58.7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41AD-8401-005C44C8CA03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57</c:v>
                </c:pt>
                <c:pt idx="7">
                  <c:v>57.8</c:v>
                </c:pt>
                <c:pt idx="8">
                  <c:v>55.9</c:v>
                </c:pt>
                <c:pt idx="9">
                  <c:v>51.6</c:v>
                </c:pt>
                <c:pt idx="10">
                  <c:v>51</c:v>
                </c:pt>
                <c:pt idx="11">
                  <c:v>51.2</c:v>
                </c:pt>
                <c:pt idx="12">
                  <c:v>51.4</c:v>
                </c:pt>
                <c:pt idx="13">
                  <c:v>50.1</c:v>
                </c:pt>
                <c:pt idx="14">
                  <c:v>52.2</c:v>
                </c:pt>
                <c:pt idx="15">
                  <c:v>56</c:v>
                </c:pt>
                <c:pt idx="16">
                  <c:v>57.5</c:v>
                </c:pt>
                <c:pt idx="17">
                  <c:v>56.4</c:v>
                </c:pt>
                <c:pt idx="18">
                  <c:v>53.5</c:v>
                </c:pt>
                <c:pt idx="19">
                  <c:v>54.3</c:v>
                </c:pt>
                <c:pt idx="20">
                  <c:v>56.6</c:v>
                </c:pt>
                <c:pt idx="21">
                  <c:v>52.6</c:v>
                </c:pt>
                <c:pt idx="22">
                  <c:v>52.5</c:v>
                </c:pt>
                <c:pt idx="23">
                  <c:v>54</c:v>
                </c:pt>
                <c:pt idx="24">
                  <c:v>53.5</c:v>
                </c:pt>
                <c:pt idx="25">
                  <c:v>53.4</c:v>
                </c:pt>
                <c:pt idx="26">
                  <c:v>52.7</c:v>
                </c:pt>
                <c:pt idx="27">
                  <c:v>54.4</c:v>
                </c:pt>
                <c:pt idx="28">
                  <c:v>52.1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41AD-8401-005C44C8C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15.8</c:v>
                </c:pt>
                <c:pt idx="1">
                  <c:v>14.8</c:v>
                </c:pt>
                <c:pt idx="2">
                  <c:v>10.9</c:v>
                </c:pt>
                <c:pt idx="3">
                  <c:v>13.3</c:v>
                </c:pt>
                <c:pt idx="4">
                  <c:v>10.199999999999999</c:v>
                </c:pt>
                <c:pt idx="5">
                  <c:v>12.6</c:v>
                </c:pt>
                <c:pt idx="6">
                  <c:v>10.32</c:v>
                </c:pt>
                <c:pt idx="7">
                  <c:v>7.8</c:v>
                </c:pt>
                <c:pt idx="8">
                  <c:v>8.3000000000000007</c:v>
                </c:pt>
                <c:pt idx="9">
                  <c:v>8.16</c:v>
                </c:pt>
                <c:pt idx="10">
                  <c:v>10.9</c:v>
                </c:pt>
                <c:pt idx="11">
                  <c:v>33</c:v>
                </c:pt>
                <c:pt idx="12">
                  <c:v>31.4</c:v>
                </c:pt>
                <c:pt idx="13">
                  <c:v>30</c:v>
                </c:pt>
                <c:pt idx="14">
                  <c:v>28.8</c:v>
                </c:pt>
                <c:pt idx="15">
                  <c:v>17.3</c:v>
                </c:pt>
                <c:pt idx="16">
                  <c:v>41.2</c:v>
                </c:pt>
                <c:pt idx="17">
                  <c:v>41</c:v>
                </c:pt>
                <c:pt idx="18">
                  <c:v>39.4</c:v>
                </c:pt>
                <c:pt idx="19">
                  <c:v>40.200000000000003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8-4661-ADBB-AB8410706781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56.3</c:v>
                </c:pt>
                <c:pt idx="1">
                  <c:v>54.9</c:v>
                </c:pt>
                <c:pt idx="2">
                  <c:v>56.7</c:v>
                </c:pt>
                <c:pt idx="3">
                  <c:v>55.7</c:v>
                </c:pt>
                <c:pt idx="4">
                  <c:v>53.4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</c:v>
                </c:pt>
                <c:pt idx="11">
                  <c:v>56.8</c:v>
                </c:pt>
                <c:pt idx="12">
                  <c:v>54.4</c:v>
                </c:pt>
                <c:pt idx="13">
                  <c:v>55.6</c:v>
                </c:pt>
                <c:pt idx="14">
                  <c:v>53.4</c:v>
                </c:pt>
                <c:pt idx="15">
                  <c:v>50.3</c:v>
                </c:pt>
                <c:pt idx="16">
                  <c:v>50.8</c:v>
                </c:pt>
                <c:pt idx="17">
                  <c:v>49.9</c:v>
                </c:pt>
                <c:pt idx="18">
                  <c:v>51.4</c:v>
                </c:pt>
                <c:pt idx="19">
                  <c:v>50.6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8-4661-ADBB-AB8410706781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48</c:v>
                </c:pt>
                <c:pt idx="1">
                  <c:v>48</c:v>
                </c:pt>
                <c:pt idx="2">
                  <c:v>47.7</c:v>
                </c:pt>
                <c:pt idx="3">
                  <c:v>47</c:v>
                </c:pt>
                <c:pt idx="4">
                  <c:v>45.5</c:v>
                </c:pt>
                <c:pt idx="5">
                  <c:v>50.5</c:v>
                </c:pt>
                <c:pt idx="6">
                  <c:v>49.7</c:v>
                </c:pt>
                <c:pt idx="7">
                  <c:v>48.8</c:v>
                </c:pt>
                <c:pt idx="8">
                  <c:v>50.6</c:v>
                </c:pt>
                <c:pt idx="9">
                  <c:v>48.5</c:v>
                </c:pt>
                <c:pt idx="10">
                  <c:v>51.9</c:v>
                </c:pt>
                <c:pt idx="11">
                  <c:v>51.2</c:v>
                </c:pt>
                <c:pt idx="12">
                  <c:v>52.4</c:v>
                </c:pt>
                <c:pt idx="13">
                  <c:v>52.1</c:v>
                </c:pt>
                <c:pt idx="14">
                  <c:v>50.1</c:v>
                </c:pt>
                <c:pt idx="15">
                  <c:v>49.5</c:v>
                </c:pt>
                <c:pt idx="16">
                  <c:v>49.6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8-4661-ADBB-AB8410706781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47.9</c:v>
                </c:pt>
                <c:pt idx="10">
                  <c:v>50.1</c:v>
                </c:pt>
                <c:pt idx="11">
                  <c:v>50.1</c:v>
                </c:pt>
                <c:pt idx="12">
                  <c:v>50.6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8-4661-ADBB-AB841070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15.1</c:v>
                </c:pt>
                <c:pt idx="1">
                  <c:v>13.33</c:v>
                </c:pt>
                <c:pt idx="2">
                  <c:v>14.2</c:v>
                </c:pt>
                <c:pt idx="3">
                  <c:v>10.9</c:v>
                </c:pt>
                <c:pt idx="4">
                  <c:v>4</c:v>
                </c:pt>
                <c:pt idx="5">
                  <c:v>7.3</c:v>
                </c:pt>
                <c:pt idx="6">
                  <c:v>4</c:v>
                </c:pt>
                <c:pt idx="7">
                  <c:v>7.8</c:v>
                </c:pt>
                <c:pt idx="8">
                  <c:v>6.9</c:v>
                </c:pt>
                <c:pt idx="9">
                  <c:v>5.6</c:v>
                </c:pt>
                <c:pt idx="10">
                  <c:v>4.4000000000000004</c:v>
                </c:pt>
                <c:pt idx="11">
                  <c:v>4.0999999999999996</c:v>
                </c:pt>
                <c:pt idx="12">
                  <c:v>3.9</c:v>
                </c:pt>
                <c:pt idx="13">
                  <c:v>3.8</c:v>
                </c:pt>
                <c:pt idx="14">
                  <c:v>2.6</c:v>
                </c:pt>
                <c:pt idx="15">
                  <c:v>2</c:v>
                </c:pt>
                <c:pt idx="16">
                  <c:v>1.5</c:v>
                </c:pt>
                <c:pt idx="17">
                  <c:v>1.3</c:v>
                </c:pt>
                <c:pt idx="18">
                  <c:v>0.7</c:v>
                </c:pt>
                <c:pt idx="19">
                  <c:v>1.2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D-4E4D-855A-9F1DCC92A130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13.4</c:v>
                </c:pt>
                <c:pt idx="1">
                  <c:v>14</c:v>
                </c:pt>
                <c:pt idx="2">
                  <c:v>13.1</c:v>
                </c:pt>
                <c:pt idx="3">
                  <c:v>14.2</c:v>
                </c:pt>
                <c:pt idx="4">
                  <c:v>12.8</c:v>
                </c:pt>
                <c:pt idx="5">
                  <c:v>7.4</c:v>
                </c:pt>
                <c:pt idx="6">
                  <c:v>8.6999999999999993</c:v>
                </c:pt>
                <c:pt idx="7">
                  <c:v>7.4</c:v>
                </c:pt>
                <c:pt idx="8">
                  <c:v>9.6</c:v>
                </c:pt>
                <c:pt idx="9">
                  <c:v>9.4</c:v>
                </c:pt>
                <c:pt idx="10">
                  <c:v>24.3</c:v>
                </c:pt>
                <c:pt idx="11">
                  <c:v>23.9</c:v>
                </c:pt>
                <c:pt idx="12">
                  <c:v>24.1</c:v>
                </c:pt>
                <c:pt idx="13">
                  <c:v>23.9</c:v>
                </c:pt>
                <c:pt idx="14">
                  <c:v>24.1</c:v>
                </c:pt>
                <c:pt idx="15">
                  <c:v>46.2</c:v>
                </c:pt>
                <c:pt idx="16">
                  <c:v>47.1</c:v>
                </c:pt>
                <c:pt idx="17">
                  <c:v>46.74</c:v>
                </c:pt>
                <c:pt idx="18">
                  <c:v>47.3</c:v>
                </c:pt>
                <c:pt idx="19">
                  <c:v>45.1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D-4E4D-855A-9F1DCC92A130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20.100000000000001</c:v>
                </c:pt>
                <c:pt idx="1">
                  <c:v>21</c:v>
                </c:pt>
                <c:pt idx="2">
                  <c:v>20.5</c:v>
                </c:pt>
                <c:pt idx="3">
                  <c:v>20.5</c:v>
                </c:pt>
                <c:pt idx="4">
                  <c:v>20.9</c:v>
                </c:pt>
                <c:pt idx="5">
                  <c:v>36.799999999999997</c:v>
                </c:pt>
                <c:pt idx="6">
                  <c:v>35.299999999999997</c:v>
                </c:pt>
                <c:pt idx="7">
                  <c:v>37</c:v>
                </c:pt>
                <c:pt idx="8">
                  <c:v>37.9</c:v>
                </c:pt>
                <c:pt idx="9">
                  <c:v>37.200000000000003</c:v>
                </c:pt>
                <c:pt idx="10">
                  <c:v>38.200000000000003</c:v>
                </c:pt>
                <c:pt idx="11">
                  <c:v>38.4</c:v>
                </c:pt>
                <c:pt idx="12">
                  <c:v>38.9</c:v>
                </c:pt>
                <c:pt idx="13">
                  <c:v>38.5</c:v>
                </c:pt>
                <c:pt idx="14">
                  <c:v>37.299999999999997</c:v>
                </c:pt>
                <c:pt idx="15">
                  <c:v>39.700000000000003</c:v>
                </c:pt>
                <c:pt idx="16">
                  <c:v>40</c:v>
                </c:pt>
                <c:pt idx="17">
                  <c:v>37.5</c:v>
                </c:pt>
                <c:pt idx="18">
                  <c:v>39</c:v>
                </c:pt>
                <c:pt idx="19">
                  <c:v>37.5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D-4E4D-855A-9F1DCC92A130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50.5</c:v>
                </c:pt>
                <c:pt idx="9">
                  <c:v>47.8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D-4E4D-855A-9F1DCC92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10.6</c:v>
                </c:pt>
                <c:pt idx="6">
                  <c:v>13.3</c:v>
                </c:pt>
                <c:pt idx="7">
                  <c:v>11.3</c:v>
                </c:pt>
                <c:pt idx="8">
                  <c:v>12</c:v>
                </c:pt>
                <c:pt idx="9">
                  <c:v>14.5</c:v>
                </c:pt>
                <c:pt idx="10">
                  <c:v>23.5</c:v>
                </c:pt>
                <c:pt idx="11">
                  <c:v>29.6</c:v>
                </c:pt>
                <c:pt idx="12">
                  <c:v>28.7</c:v>
                </c:pt>
                <c:pt idx="13">
                  <c:v>27.4</c:v>
                </c:pt>
                <c:pt idx="14">
                  <c:v>29.3</c:v>
                </c:pt>
                <c:pt idx="15">
                  <c:v>39.9</c:v>
                </c:pt>
                <c:pt idx="16">
                  <c:v>44.4</c:v>
                </c:pt>
                <c:pt idx="17">
                  <c:v>44.8</c:v>
                </c:pt>
                <c:pt idx="18">
                  <c:v>44.5</c:v>
                </c:pt>
                <c:pt idx="19">
                  <c:v>44</c:v>
                </c:pt>
                <c:pt idx="20">
                  <c:v>72.3</c:v>
                </c:pt>
                <c:pt idx="21">
                  <c:v>71.900000000000006</c:v>
                </c:pt>
                <c:pt idx="22">
                  <c:v>72.3</c:v>
                </c:pt>
                <c:pt idx="23">
                  <c:v>72.400000000000006</c:v>
                </c:pt>
                <c:pt idx="24">
                  <c:v>76.2</c:v>
                </c:pt>
                <c:pt idx="25">
                  <c:v>83.2</c:v>
                </c:pt>
                <c:pt idx="26">
                  <c:v>75.48</c:v>
                </c:pt>
                <c:pt idx="27">
                  <c:v>84.2</c:v>
                </c:pt>
                <c:pt idx="28">
                  <c:v>83.2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4-4895-BC42-292181F45F0A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32.799999999999997</c:v>
                </c:pt>
                <c:pt idx="1">
                  <c:v>33</c:v>
                </c:pt>
                <c:pt idx="2">
                  <c:v>34.700000000000003</c:v>
                </c:pt>
                <c:pt idx="3">
                  <c:v>37.299999999999997</c:v>
                </c:pt>
                <c:pt idx="4">
                  <c:v>39.299999999999997</c:v>
                </c:pt>
                <c:pt idx="5">
                  <c:v>65.400000000000006</c:v>
                </c:pt>
                <c:pt idx="6">
                  <c:v>67</c:v>
                </c:pt>
                <c:pt idx="7">
                  <c:v>64.099999999999994</c:v>
                </c:pt>
                <c:pt idx="8">
                  <c:v>62.1</c:v>
                </c:pt>
                <c:pt idx="9">
                  <c:v>56.5</c:v>
                </c:pt>
                <c:pt idx="10">
                  <c:v>73.5</c:v>
                </c:pt>
                <c:pt idx="11">
                  <c:v>72.8</c:v>
                </c:pt>
                <c:pt idx="12">
                  <c:v>73.900000000000006</c:v>
                </c:pt>
                <c:pt idx="13">
                  <c:v>67.7</c:v>
                </c:pt>
                <c:pt idx="14">
                  <c:v>68.2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4-4895-BC42-292181F45F0A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28.2</c:v>
                </c:pt>
                <c:pt idx="1">
                  <c:v>28.1</c:v>
                </c:pt>
                <c:pt idx="2">
                  <c:v>26.3</c:v>
                </c:pt>
                <c:pt idx="3">
                  <c:v>27.3</c:v>
                </c:pt>
                <c:pt idx="4">
                  <c:v>29.6</c:v>
                </c:pt>
                <c:pt idx="5">
                  <c:v>51.7</c:v>
                </c:pt>
                <c:pt idx="6">
                  <c:v>53</c:v>
                </c:pt>
                <c:pt idx="7">
                  <c:v>44.8</c:v>
                </c:pt>
                <c:pt idx="8">
                  <c:v>45.7</c:v>
                </c:pt>
                <c:pt idx="9">
                  <c:v>49.5</c:v>
                </c:pt>
                <c:pt idx="10">
                  <c:v>76.599999999999994</c:v>
                </c:pt>
                <c:pt idx="11">
                  <c:v>75.3</c:v>
                </c:pt>
                <c:pt idx="12">
                  <c:v>72.900000000000006</c:v>
                </c:pt>
                <c:pt idx="13">
                  <c:v>72.2</c:v>
                </c:pt>
                <c:pt idx="14">
                  <c:v>75.7</c:v>
                </c:pt>
                <c:pt idx="15">
                  <c:v>79.400000000000006</c:v>
                </c:pt>
                <c:pt idx="16">
                  <c:v>77.099999999999994</c:v>
                </c:pt>
                <c:pt idx="17">
                  <c:v>79.099999999999994</c:v>
                </c:pt>
                <c:pt idx="18">
                  <c:v>77.2</c:v>
                </c:pt>
                <c:pt idx="19">
                  <c:v>77.3</c:v>
                </c:pt>
                <c:pt idx="20">
                  <c:v>80.400000000000006</c:v>
                </c:pt>
                <c:pt idx="21">
                  <c:v>79.400000000000006</c:v>
                </c:pt>
                <c:pt idx="22">
                  <c:v>78.8</c:v>
                </c:pt>
                <c:pt idx="23">
                  <c:v>79.099999999999994</c:v>
                </c:pt>
                <c:pt idx="24">
                  <c:v>80.3</c:v>
                </c:pt>
                <c:pt idx="25">
                  <c:v>84.7</c:v>
                </c:pt>
                <c:pt idx="26">
                  <c:v>83</c:v>
                </c:pt>
                <c:pt idx="27">
                  <c:v>82.6</c:v>
                </c:pt>
                <c:pt idx="28">
                  <c:v>79.900000000000006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4-4895-BC42-292181F45F0A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72.7</c:v>
                </c:pt>
                <c:pt idx="1">
                  <c:v>72.2</c:v>
                </c:pt>
                <c:pt idx="2">
                  <c:v>70.900000000000006</c:v>
                </c:pt>
                <c:pt idx="3">
                  <c:v>66.3</c:v>
                </c:pt>
                <c:pt idx="4">
                  <c:v>67.599999999999994</c:v>
                </c:pt>
                <c:pt idx="5">
                  <c:v>54</c:v>
                </c:pt>
                <c:pt idx="6">
                  <c:v>54.8</c:v>
                </c:pt>
                <c:pt idx="7">
                  <c:v>56.7</c:v>
                </c:pt>
                <c:pt idx="8">
                  <c:v>55.6</c:v>
                </c:pt>
                <c:pt idx="9">
                  <c:v>54.1</c:v>
                </c:pt>
                <c:pt idx="10">
                  <c:v>76.5</c:v>
                </c:pt>
                <c:pt idx="11">
                  <c:v>78.3</c:v>
                </c:pt>
                <c:pt idx="12">
                  <c:v>80</c:v>
                </c:pt>
                <c:pt idx="13">
                  <c:v>75.400000000000006</c:v>
                </c:pt>
                <c:pt idx="14">
                  <c:v>71.2</c:v>
                </c:pt>
                <c:pt idx="15">
                  <c:v>84.1</c:v>
                </c:pt>
                <c:pt idx="16">
                  <c:v>79.5</c:v>
                </c:pt>
                <c:pt idx="17">
                  <c:v>81.099999999999994</c:v>
                </c:pt>
                <c:pt idx="18">
                  <c:v>79.900000000000006</c:v>
                </c:pt>
                <c:pt idx="19">
                  <c:v>78.099999999999994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4-4895-BC42-292181F45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75.5</c:v>
                </c:pt>
                <c:pt idx="1">
                  <c:v>75.900000000000006</c:v>
                </c:pt>
                <c:pt idx="2">
                  <c:v>77.2</c:v>
                </c:pt>
                <c:pt idx="3">
                  <c:v>77.099999999999994</c:v>
                </c:pt>
                <c:pt idx="4">
                  <c:v>73.2</c:v>
                </c:pt>
                <c:pt idx="5">
                  <c:v>89.3</c:v>
                </c:pt>
                <c:pt idx="6">
                  <c:v>90.2</c:v>
                </c:pt>
                <c:pt idx="7">
                  <c:v>92.1</c:v>
                </c:pt>
                <c:pt idx="8">
                  <c:v>91.6</c:v>
                </c:pt>
                <c:pt idx="9">
                  <c:v>90.3</c:v>
                </c:pt>
                <c:pt idx="10">
                  <c:v>84.5</c:v>
                </c:pt>
                <c:pt idx="11">
                  <c:v>83.6</c:v>
                </c:pt>
                <c:pt idx="12">
                  <c:v>86</c:v>
                </c:pt>
                <c:pt idx="13">
                  <c:v>85.3</c:v>
                </c:pt>
                <c:pt idx="14">
                  <c:v>81.599999999999994</c:v>
                </c:pt>
                <c:pt idx="15">
                  <c:v>88.2</c:v>
                </c:pt>
                <c:pt idx="16">
                  <c:v>86.2</c:v>
                </c:pt>
                <c:pt idx="17">
                  <c:v>90.2</c:v>
                </c:pt>
                <c:pt idx="18">
                  <c:v>90.3</c:v>
                </c:pt>
                <c:pt idx="19">
                  <c:v>88.9</c:v>
                </c:pt>
                <c:pt idx="20">
                  <c:v>89.2</c:v>
                </c:pt>
                <c:pt idx="21">
                  <c:v>90.8</c:v>
                </c:pt>
                <c:pt idx="22">
                  <c:v>93.3</c:v>
                </c:pt>
                <c:pt idx="23">
                  <c:v>91.1</c:v>
                </c:pt>
                <c:pt idx="24">
                  <c:v>88</c:v>
                </c:pt>
                <c:pt idx="25">
                  <c:v>89.5</c:v>
                </c:pt>
                <c:pt idx="26">
                  <c:v>91.3</c:v>
                </c:pt>
                <c:pt idx="27">
                  <c:v>91.8</c:v>
                </c:pt>
                <c:pt idx="28">
                  <c:v>92.1</c:v>
                </c:pt>
                <c:pt idx="2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1-48D4-B585-DCDF531D9CE7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1-48D4-B585-DCDF531D9CE7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68.099999999999994</c:v>
                </c:pt>
                <c:pt idx="1">
                  <c:v>65.3</c:v>
                </c:pt>
                <c:pt idx="2">
                  <c:v>66.7</c:v>
                </c:pt>
                <c:pt idx="3">
                  <c:v>64.900000000000006</c:v>
                </c:pt>
                <c:pt idx="4">
                  <c:v>58.8</c:v>
                </c:pt>
                <c:pt idx="5">
                  <c:v>51.8</c:v>
                </c:pt>
                <c:pt idx="6">
                  <c:v>58.3</c:v>
                </c:pt>
                <c:pt idx="7">
                  <c:v>53.8</c:v>
                </c:pt>
                <c:pt idx="8">
                  <c:v>53.4</c:v>
                </c:pt>
                <c:pt idx="9">
                  <c:v>44.1</c:v>
                </c:pt>
                <c:pt idx="10">
                  <c:v>52.7</c:v>
                </c:pt>
                <c:pt idx="11">
                  <c:v>57.3</c:v>
                </c:pt>
                <c:pt idx="12">
                  <c:v>56.3</c:v>
                </c:pt>
                <c:pt idx="13">
                  <c:v>55.6</c:v>
                </c:pt>
                <c:pt idx="14">
                  <c:v>50.4</c:v>
                </c:pt>
                <c:pt idx="15">
                  <c:v>80.8</c:v>
                </c:pt>
                <c:pt idx="16">
                  <c:v>80.3</c:v>
                </c:pt>
                <c:pt idx="17">
                  <c:v>81</c:v>
                </c:pt>
                <c:pt idx="18">
                  <c:v>78.7</c:v>
                </c:pt>
                <c:pt idx="19">
                  <c:v>75.5</c:v>
                </c:pt>
                <c:pt idx="20">
                  <c:v>80</c:v>
                </c:pt>
                <c:pt idx="21">
                  <c:v>79.7</c:v>
                </c:pt>
                <c:pt idx="22">
                  <c:v>78.5</c:v>
                </c:pt>
                <c:pt idx="23">
                  <c:v>78.099999999999994</c:v>
                </c:pt>
                <c:pt idx="24">
                  <c:v>79.400000000000006</c:v>
                </c:pt>
                <c:pt idx="25">
                  <c:v>84.7</c:v>
                </c:pt>
                <c:pt idx="26">
                  <c:v>85.8</c:v>
                </c:pt>
                <c:pt idx="27">
                  <c:v>83.6</c:v>
                </c:pt>
                <c:pt idx="28">
                  <c:v>80.3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1-48D4-B585-DCDF531D9CE7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32.5</c:v>
                </c:pt>
                <c:pt idx="1">
                  <c:v>33.6</c:v>
                </c:pt>
                <c:pt idx="2">
                  <c:v>33</c:v>
                </c:pt>
                <c:pt idx="3">
                  <c:v>34</c:v>
                </c:pt>
                <c:pt idx="4">
                  <c:v>32.5</c:v>
                </c:pt>
                <c:pt idx="5">
                  <c:v>69.400000000000006</c:v>
                </c:pt>
                <c:pt idx="6">
                  <c:v>70.5</c:v>
                </c:pt>
                <c:pt idx="7">
                  <c:v>71.099999999999994</c:v>
                </c:pt>
                <c:pt idx="8">
                  <c:v>70.3</c:v>
                </c:pt>
                <c:pt idx="9">
                  <c:v>67.099999999999994</c:v>
                </c:pt>
                <c:pt idx="10">
                  <c:v>83.8</c:v>
                </c:pt>
                <c:pt idx="11">
                  <c:v>82.6</c:v>
                </c:pt>
                <c:pt idx="12">
                  <c:v>81.5</c:v>
                </c:pt>
                <c:pt idx="13">
                  <c:v>82.5</c:v>
                </c:pt>
                <c:pt idx="14">
                  <c:v>81.7</c:v>
                </c:pt>
                <c:pt idx="15">
                  <c:v>82.3</c:v>
                </c:pt>
                <c:pt idx="16">
                  <c:v>79.599999999999994</c:v>
                </c:pt>
                <c:pt idx="17">
                  <c:v>82</c:v>
                </c:pt>
                <c:pt idx="18">
                  <c:v>79.900000000000006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1-48D4-B585-DCDF531D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71.599999999999994</c:v>
                </c:pt>
                <c:pt idx="1">
                  <c:v>74.3</c:v>
                </c:pt>
                <c:pt idx="2">
                  <c:v>75.900000000000006</c:v>
                </c:pt>
                <c:pt idx="3">
                  <c:v>75</c:v>
                </c:pt>
                <c:pt idx="4">
                  <c:v>72.5</c:v>
                </c:pt>
                <c:pt idx="5">
                  <c:v>81.900000000000006</c:v>
                </c:pt>
                <c:pt idx="6">
                  <c:v>82.5</c:v>
                </c:pt>
                <c:pt idx="7">
                  <c:v>84.3</c:v>
                </c:pt>
                <c:pt idx="8">
                  <c:v>82.5</c:v>
                </c:pt>
                <c:pt idx="9">
                  <c:v>79.5</c:v>
                </c:pt>
                <c:pt idx="10">
                  <c:v>78.2</c:v>
                </c:pt>
                <c:pt idx="11">
                  <c:v>78.599999999999994</c:v>
                </c:pt>
                <c:pt idx="12">
                  <c:v>80.599999999999994</c:v>
                </c:pt>
                <c:pt idx="13">
                  <c:v>80.099999999999994</c:v>
                </c:pt>
                <c:pt idx="14">
                  <c:v>75.7</c:v>
                </c:pt>
                <c:pt idx="15">
                  <c:v>85.2</c:v>
                </c:pt>
                <c:pt idx="16">
                  <c:v>85.4</c:v>
                </c:pt>
                <c:pt idx="17">
                  <c:v>84.6</c:v>
                </c:pt>
                <c:pt idx="18">
                  <c:v>86.4</c:v>
                </c:pt>
                <c:pt idx="19">
                  <c:v>85.1</c:v>
                </c:pt>
                <c:pt idx="20">
                  <c:v>83.6</c:v>
                </c:pt>
                <c:pt idx="21">
                  <c:v>87.3</c:v>
                </c:pt>
                <c:pt idx="22">
                  <c:v>84.14</c:v>
                </c:pt>
                <c:pt idx="23">
                  <c:v>79.05</c:v>
                </c:pt>
                <c:pt idx="24">
                  <c:v>83.5</c:v>
                </c:pt>
                <c:pt idx="25">
                  <c:v>86.5</c:v>
                </c:pt>
                <c:pt idx="26">
                  <c:v>84.2</c:v>
                </c:pt>
                <c:pt idx="27">
                  <c:v>85.2</c:v>
                </c:pt>
                <c:pt idx="28">
                  <c:v>86</c:v>
                </c:pt>
                <c:pt idx="29">
                  <c:v>82.4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D-43F0-AFD5-E0B2DD5E5786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D-43F0-AFD5-E0B2DD5E5786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78.900000000000006</c:v>
                </c:pt>
                <c:pt idx="1">
                  <c:v>44.4</c:v>
                </c:pt>
                <c:pt idx="2">
                  <c:v>40.4</c:v>
                </c:pt>
                <c:pt idx="3">
                  <c:v>38.799999999999997</c:v>
                </c:pt>
                <c:pt idx="4">
                  <c:v>32.700000000000003</c:v>
                </c:pt>
                <c:pt idx="5">
                  <c:v>47.2</c:v>
                </c:pt>
                <c:pt idx="6">
                  <c:v>47.1</c:v>
                </c:pt>
                <c:pt idx="7">
                  <c:v>47</c:v>
                </c:pt>
                <c:pt idx="8">
                  <c:v>45.5</c:v>
                </c:pt>
                <c:pt idx="9">
                  <c:v>42.9</c:v>
                </c:pt>
                <c:pt idx="10">
                  <c:v>49.4</c:v>
                </c:pt>
                <c:pt idx="11">
                  <c:v>50.9</c:v>
                </c:pt>
                <c:pt idx="12">
                  <c:v>50.6</c:v>
                </c:pt>
                <c:pt idx="13">
                  <c:v>50.3</c:v>
                </c:pt>
                <c:pt idx="14">
                  <c:v>45.4</c:v>
                </c:pt>
                <c:pt idx="15">
                  <c:v>73.8</c:v>
                </c:pt>
                <c:pt idx="16">
                  <c:v>75.900000000000006</c:v>
                </c:pt>
                <c:pt idx="17">
                  <c:v>77.400000000000006</c:v>
                </c:pt>
                <c:pt idx="18">
                  <c:v>72.7</c:v>
                </c:pt>
                <c:pt idx="19">
                  <c:v>72.2</c:v>
                </c:pt>
                <c:pt idx="20">
                  <c:v>77.8</c:v>
                </c:pt>
                <c:pt idx="21">
                  <c:v>78.5</c:v>
                </c:pt>
                <c:pt idx="22">
                  <c:v>78.8</c:v>
                </c:pt>
                <c:pt idx="23">
                  <c:v>76.7</c:v>
                </c:pt>
                <c:pt idx="24">
                  <c:v>78.900000000000006</c:v>
                </c:pt>
                <c:pt idx="25">
                  <c:v>84.4</c:v>
                </c:pt>
                <c:pt idx="26">
                  <c:v>85.2</c:v>
                </c:pt>
                <c:pt idx="27">
                  <c:v>83.2</c:v>
                </c:pt>
                <c:pt idx="28">
                  <c:v>81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D-43F0-AFD5-E0B2DD5E5786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29.1</c:v>
                </c:pt>
                <c:pt idx="1">
                  <c:v>34.200000000000003</c:v>
                </c:pt>
                <c:pt idx="2">
                  <c:v>33.4</c:v>
                </c:pt>
                <c:pt idx="3">
                  <c:v>32.299999999999997</c:v>
                </c:pt>
                <c:pt idx="4">
                  <c:v>34.200000000000003</c:v>
                </c:pt>
                <c:pt idx="5">
                  <c:v>58.2</c:v>
                </c:pt>
                <c:pt idx="6">
                  <c:v>61.2</c:v>
                </c:pt>
                <c:pt idx="7">
                  <c:v>61.9</c:v>
                </c:pt>
                <c:pt idx="8">
                  <c:v>60.4</c:v>
                </c:pt>
                <c:pt idx="9">
                  <c:v>57</c:v>
                </c:pt>
                <c:pt idx="10">
                  <c:v>82.3</c:v>
                </c:pt>
                <c:pt idx="11">
                  <c:v>80.900000000000006</c:v>
                </c:pt>
                <c:pt idx="12">
                  <c:v>80.599999999999994</c:v>
                </c:pt>
                <c:pt idx="13">
                  <c:v>79.5</c:v>
                </c:pt>
                <c:pt idx="14">
                  <c:v>80.900000000000006</c:v>
                </c:pt>
                <c:pt idx="15">
                  <c:v>83.7</c:v>
                </c:pt>
                <c:pt idx="16">
                  <c:v>81.5</c:v>
                </c:pt>
                <c:pt idx="17">
                  <c:v>82.9</c:v>
                </c:pt>
                <c:pt idx="18">
                  <c:v>81</c:v>
                </c:pt>
                <c:pt idx="19">
                  <c:v>80.400000000000006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D-43F0-AFD5-E0B2DD5E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50.6</c:v>
                </c:pt>
                <c:pt idx="6">
                  <c:v>52.5</c:v>
                </c:pt>
                <c:pt idx="7">
                  <c:v>53.1</c:v>
                </c:pt>
                <c:pt idx="8">
                  <c:v>53.9</c:v>
                </c:pt>
                <c:pt idx="9">
                  <c:v>53.6</c:v>
                </c:pt>
                <c:pt idx="10">
                  <c:v>56.6</c:v>
                </c:pt>
                <c:pt idx="11">
                  <c:v>57.1</c:v>
                </c:pt>
                <c:pt idx="12">
                  <c:v>59.3</c:v>
                </c:pt>
                <c:pt idx="13">
                  <c:v>57.5</c:v>
                </c:pt>
                <c:pt idx="14">
                  <c:v>57.2</c:v>
                </c:pt>
                <c:pt idx="15">
                  <c:v>36.1</c:v>
                </c:pt>
                <c:pt idx="16">
                  <c:v>38.1</c:v>
                </c:pt>
                <c:pt idx="17">
                  <c:v>38.9</c:v>
                </c:pt>
                <c:pt idx="18">
                  <c:v>37.299999999999997</c:v>
                </c:pt>
                <c:pt idx="19">
                  <c:v>37.700000000000003</c:v>
                </c:pt>
                <c:pt idx="20">
                  <c:v>20.6</c:v>
                </c:pt>
                <c:pt idx="21">
                  <c:v>20.100000000000001</c:v>
                </c:pt>
                <c:pt idx="22">
                  <c:v>19.8</c:v>
                </c:pt>
                <c:pt idx="23">
                  <c:v>19.2</c:v>
                </c:pt>
                <c:pt idx="24">
                  <c:v>20.2</c:v>
                </c:pt>
                <c:pt idx="25">
                  <c:v>10.8</c:v>
                </c:pt>
                <c:pt idx="26">
                  <c:v>10.8</c:v>
                </c:pt>
                <c:pt idx="27">
                  <c:v>10.6</c:v>
                </c:pt>
                <c:pt idx="28">
                  <c:v>9.6</c:v>
                </c:pt>
                <c:pt idx="29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42BF-9852-9339AC365926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57.5</c:v>
                </c:pt>
                <c:pt idx="6">
                  <c:v>59.3</c:v>
                </c:pt>
                <c:pt idx="7">
                  <c:v>60.2</c:v>
                </c:pt>
                <c:pt idx="8">
                  <c:v>56.7</c:v>
                </c:pt>
                <c:pt idx="9">
                  <c:v>55.7</c:v>
                </c:pt>
                <c:pt idx="10">
                  <c:v>60.4</c:v>
                </c:pt>
                <c:pt idx="11">
                  <c:v>60.3</c:v>
                </c:pt>
                <c:pt idx="12">
                  <c:v>61.9</c:v>
                </c:pt>
                <c:pt idx="13">
                  <c:v>59.7</c:v>
                </c:pt>
                <c:pt idx="14">
                  <c:v>56.2</c:v>
                </c:pt>
                <c:pt idx="15">
                  <c:v>84</c:v>
                </c:pt>
                <c:pt idx="16">
                  <c:v>81.5</c:v>
                </c:pt>
                <c:pt idx="17">
                  <c:v>82.6</c:v>
                </c:pt>
                <c:pt idx="18">
                  <c:v>82.1</c:v>
                </c:pt>
                <c:pt idx="19">
                  <c:v>80.5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A-42BF-9852-9339AC365926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43.7</c:v>
                </c:pt>
                <c:pt idx="6">
                  <c:v>48</c:v>
                </c:pt>
                <c:pt idx="7">
                  <c:v>44.7</c:v>
                </c:pt>
                <c:pt idx="8">
                  <c:v>42.1</c:v>
                </c:pt>
                <c:pt idx="9">
                  <c:v>45.3</c:v>
                </c:pt>
                <c:pt idx="10">
                  <c:v>68.8</c:v>
                </c:pt>
                <c:pt idx="11">
                  <c:v>69.400000000000006</c:v>
                </c:pt>
                <c:pt idx="12">
                  <c:v>65.8</c:v>
                </c:pt>
                <c:pt idx="13">
                  <c:v>64.5</c:v>
                </c:pt>
                <c:pt idx="14">
                  <c:v>65.2</c:v>
                </c:pt>
                <c:pt idx="15">
                  <c:v>68.400000000000006</c:v>
                </c:pt>
                <c:pt idx="16">
                  <c:v>66.2</c:v>
                </c:pt>
                <c:pt idx="17">
                  <c:v>66.099999999999994</c:v>
                </c:pt>
                <c:pt idx="18">
                  <c:v>66.900000000000006</c:v>
                </c:pt>
                <c:pt idx="19">
                  <c:v>66.900000000000006</c:v>
                </c:pt>
                <c:pt idx="20">
                  <c:v>78</c:v>
                </c:pt>
                <c:pt idx="21">
                  <c:v>76.3</c:v>
                </c:pt>
                <c:pt idx="22">
                  <c:v>76</c:v>
                </c:pt>
                <c:pt idx="23">
                  <c:v>75.900000000000006</c:v>
                </c:pt>
                <c:pt idx="24">
                  <c:v>77.400000000000006</c:v>
                </c:pt>
                <c:pt idx="25">
                  <c:v>83.8</c:v>
                </c:pt>
                <c:pt idx="26">
                  <c:v>79.900000000000006</c:v>
                </c:pt>
                <c:pt idx="27">
                  <c:v>79.900000000000006</c:v>
                </c:pt>
                <c:pt idx="28">
                  <c:v>76.7</c:v>
                </c:pt>
                <c:pt idx="29">
                  <c:v>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A-42BF-9852-9339AC365926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</c:v>
                </c:pt>
                <c:pt idx="6">
                  <c:v>57.8</c:v>
                </c:pt>
                <c:pt idx="7">
                  <c:v>58.1</c:v>
                </c:pt>
                <c:pt idx="8">
                  <c:v>58.7</c:v>
                </c:pt>
                <c:pt idx="9">
                  <c:v>54.9</c:v>
                </c:pt>
                <c:pt idx="10">
                  <c:v>76.8</c:v>
                </c:pt>
                <c:pt idx="11">
                  <c:v>75.900000000000006</c:v>
                </c:pt>
                <c:pt idx="12">
                  <c:v>79.599999999999994</c:v>
                </c:pt>
                <c:pt idx="13">
                  <c:v>74.8</c:v>
                </c:pt>
                <c:pt idx="14">
                  <c:v>70</c:v>
                </c:pt>
                <c:pt idx="15">
                  <c:v>84.5</c:v>
                </c:pt>
                <c:pt idx="16">
                  <c:v>80.7</c:v>
                </c:pt>
                <c:pt idx="17">
                  <c:v>81.400000000000006</c:v>
                </c:pt>
                <c:pt idx="18">
                  <c:v>80.400000000000006</c:v>
                </c:pt>
                <c:pt idx="19">
                  <c:v>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A-42BF-9852-9339AC36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61.5</c:v>
                </c:pt>
                <c:pt idx="1">
                  <c:v>59.4</c:v>
                </c:pt>
                <c:pt idx="2">
                  <c:v>64.3</c:v>
                </c:pt>
                <c:pt idx="3">
                  <c:v>59.6</c:v>
                </c:pt>
                <c:pt idx="4">
                  <c:v>60.4</c:v>
                </c:pt>
                <c:pt idx="5">
                  <c:v>85.1</c:v>
                </c:pt>
                <c:pt idx="6">
                  <c:v>86.2</c:v>
                </c:pt>
                <c:pt idx="7">
                  <c:v>87.5</c:v>
                </c:pt>
                <c:pt idx="8">
                  <c:v>85.7</c:v>
                </c:pt>
                <c:pt idx="9">
                  <c:v>85.6</c:v>
                </c:pt>
                <c:pt idx="10">
                  <c:v>83.7</c:v>
                </c:pt>
                <c:pt idx="11">
                  <c:v>83.7</c:v>
                </c:pt>
                <c:pt idx="12">
                  <c:v>86.3</c:v>
                </c:pt>
                <c:pt idx="13">
                  <c:v>86</c:v>
                </c:pt>
                <c:pt idx="14">
                  <c:v>82</c:v>
                </c:pt>
                <c:pt idx="15">
                  <c:v>86.8</c:v>
                </c:pt>
                <c:pt idx="16">
                  <c:v>85.7</c:v>
                </c:pt>
                <c:pt idx="17">
                  <c:v>86.1</c:v>
                </c:pt>
                <c:pt idx="18">
                  <c:v>86.7</c:v>
                </c:pt>
                <c:pt idx="19">
                  <c:v>85.7</c:v>
                </c:pt>
                <c:pt idx="20">
                  <c:v>86.7</c:v>
                </c:pt>
                <c:pt idx="21">
                  <c:v>86.9</c:v>
                </c:pt>
                <c:pt idx="22">
                  <c:v>88.2</c:v>
                </c:pt>
                <c:pt idx="23">
                  <c:v>87.9</c:v>
                </c:pt>
                <c:pt idx="24">
                  <c:v>86.3</c:v>
                </c:pt>
                <c:pt idx="25">
                  <c:v>80</c:v>
                </c:pt>
                <c:pt idx="26">
                  <c:v>84.8</c:v>
                </c:pt>
                <c:pt idx="27">
                  <c:v>84.5</c:v>
                </c:pt>
                <c:pt idx="28">
                  <c:v>84.1</c:v>
                </c:pt>
                <c:pt idx="29">
                  <c:v>82.8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6-4AA4-959C-90B8645A3FE0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56.9</c:v>
                </c:pt>
                <c:pt idx="1">
                  <c:v>54.8</c:v>
                </c:pt>
                <c:pt idx="2">
                  <c:v>54</c:v>
                </c:pt>
                <c:pt idx="3">
                  <c:v>52.7</c:v>
                </c:pt>
                <c:pt idx="4">
                  <c:v>48.5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6-4AA4-959C-90B8645A3FE0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70.8</c:v>
                </c:pt>
                <c:pt idx="1">
                  <c:v>63.8</c:v>
                </c:pt>
                <c:pt idx="2">
                  <c:v>66.2</c:v>
                </c:pt>
                <c:pt idx="3">
                  <c:v>65.599999999999994</c:v>
                </c:pt>
                <c:pt idx="4">
                  <c:v>61.6</c:v>
                </c:pt>
                <c:pt idx="5">
                  <c:v>50.2</c:v>
                </c:pt>
                <c:pt idx="6">
                  <c:v>49.5</c:v>
                </c:pt>
                <c:pt idx="7">
                  <c:v>58.5</c:v>
                </c:pt>
                <c:pt idx="8">
                  <c:v>57.5</c:v>
                </c:pt>
                <c:pt idx="9">
                  <c:v>50.5</c:v>
                </c:pt>
                <c:pt idx="10">
                  <c:v>52.9</c:v>
                </c:pt>
                <c:pt idx="11">
                  <c:v>57.5</c:v>
                </c:pt>
                <c:pt idx="12">
                  <c:v>56.3</c:v>
                </c:pt>
                <c:pt idx="13">
                  <c:v>56.1</c:v>
                </c:pt>
                <c:pt idx="14">
                  <c:v>50.9</c:v>
                </c:pt>
                <c:pt idx="15">
                  <c:v>80.900000000000006</c:v>
                </c:pt>
                <c:pt idx="16">
                  <c:v>79.900000000000006</c:v>
                </c:pt>
                <c:pt idx="17">
                  <c:v>80.8</c:v>
                </c:pt>
                <c:pt idx="18">
                  <c:v>78.099999999999994</c:v>
                </c:pt>
                <c:pt idx="19">
                  <c:v>75.5</c:v>
                </c:pt>
                <c:pt idx="20">
                  <c:v>79.8</c:v>
                </c:pt>
                <c:pt idx="21">
                  <c:v>79.5</c:v>
                </c:pt>
                <c:pt idx="22">
                  <c:v>78.900000000000006</c:v>
                </c:pt>
                <c:pt idx="23">
                  <c:v>77.8</c:v>
                </c:pt>
                <c:pt idx="24">
                  <c:v>79.599999999999994</c:v>
                </c:pt>
                <c:pt idx="25">
                  <c:v>84.6</c:v>
                </c:pt>
                <c:pt idx="26">
                  <c:v>85.6</c:v>
                </c:pt>
                <c:pt idx="27">
                  <c:v>83.7</c:v>
                </c:pt>
                <c:pt idx="28">
                  <c:v>80.599999999999994</c:v>
                </c:pt>
                <c:pt idx="2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6-4AA4-959C-90B8645A3FE0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69.099999999999994</c:v>
                </c:pt>
                <c:pt idx="6">
                  <c:v>71.8</c:v>
                </c:pt>
                <c:pt idx="7">
                  <c:v>70.3</c:v>
                </c:pt>
                <c:pt idx="8">
                  <c:v>70.400000000000006</c:v>
                </c:pt>
                <c:pt idx="9">
                  <c:v>66.900000000000006</c:v>
                </c:pt>
                <c:pt idx="10">
                  <c:v>84.1</c:v>
                </c:pt>
                <c:pt idx="11">
                  <c:v>82.3</c:v>
                </c:pt>
                <c:pt idx="12">
                  <c:v>81.8</c:v>
                </c:pt>
                <c:pt idx="13">
                  <c:v>83.5</c:v>
                </c:pt>
                <c:pt idx="14">
                  <c:v>81.599999999999994</c:v>
                </c:pt>
                <c:pt idx="15">
                  <c:v>82.6</c:v>
                </c:pt>
                <c:pt idx="16">
                  <c:v>79.900000000000006</c:v>
                </c:pt>
                <c:pt idx="17">
                  <c:v>82.7</c:v>
                </c:pt>
                <c:pt idx="18">
                  <c:v>79.400000000000006</c:v>
                </c:pt>
                <c:pt idx="19">
                  <c:v>74.3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6-4AA4-959C-90B8645A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20.2</c:v>
                </c:pt>
                <c:pt idx="1">
                  <c:v>21.7</c:v>
                </c:pt>
                <c:pt idx="2">
                  <c:v>22.5</c:v>
                </c:pt>
                <c:pt idx="3">
                  <c:v>23.3</c:v>
                </c:pt>
                <c:pt idx="4">
                  <c:v>22.4</c:v>
                </c:pt>
                <c:pt idx="5">
                  <c:v>34.200000000000003</c:v>
                </c:pt>
                <c:pt idx="6">
                  <c:v>37</c:v>
                </c:pt>
                <c:pt idx="7">
                  <c:v>39.6</c:v>
                </c:pt>
                <c:pt idx="8">
                  <c:v>40.799999999999997</c:v>
                </c:pt>
                <c:pt idx="9">
                  <c:v>39.6</c:v>
                </c:pt>
                <c:pt idx="10">
                  <c:v>22.9</c:v>
                </c:pt>
                <c:pt idx="11">
                  <c:v>31.1</c:v>
                </c:pt>
                <c:pt idx="12">
                  <c:v>31.3</c:v>
                </c:pt>
                <c:pt idx="13">
                  <c:v>33.9</c:v>
                </c:pt>
                <c:pt idx="14">
                  <c:v>37</c:v>
                </c:pt>
                <c:pt idx="15">
                  <c:v>23.3</c:v>
                </c:pt>
                <c:pt idx="16">
                  <c:v>32</c:v>
                </c:pt>
                <c:pt idx="17">
                  <c:v>33.1</c:v>
                </c:pt>
                <c:pt idx="18">
                  <c:v>32.799999999999997</c:v>
                </c:pt>
                <c:pt idx="19">
                  <c:v>31</c:v>
                </c:pt>
                <c:pt idx="20">
                  <c:v>9.3000000000000007</c:v>
                </c:pt>
                <c:pt idx="21">
                  <c:v>32.200000000000003</c:v>
                </c:pt>
                <c:pt idx="22">
                  <c:v>33.299999999999997</c:v>
                </c:pt>
                <c:pt idx="23">
                  <c:v>32</c:v>
                </c:pt>
                <c:pt idx="24">
                  <c:v>31.5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0FA-9198-98B97D992DD9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40.9</c:v>
                </c:pt>
                <c:pt idx="1">
                  <c:v>45.4</c:v>
                </c:pt>
                <c:pt idx="2">
                  <c:v>43.6</c:v>
                </c:pt>
                <c:pt idx="3">
                  <c:v>44.4</c:v>
                </c:pt>
                <c:pt idx="4">
                  <c:v>45.3</c:v>
                </c:pt>
                <c:pt idx="5">
                  <c:v>72.099999999999994</c:v>
                </c:pt>
                <c:pt idx="6">
                  <c:v>61.51</c:v>
                </c:pt>
                <c:pt idx="7">
                  <c:v>68.8</c:v>
                </c:pt>
                <c:pt idx="8">
                  <c:v>69.2</c:v>
                </c:pt>
                <c:pt idx="9">
                  <c:v>65.400000000000006</c:v>
                </c:pt>
                <c:pt idx="10">
                  <c:v>71.5</c:v>
                </c:pt>
                <c:pt idx="11">
                  <c:v>68</c:v>
                </c:pt>
                <c:pt idx="12">
                  <c:v>68.5</c:v>
                </c:pt>
                <c:pt idx="13">
                  <c:v>68.400000000000006</c:v>
                </c:pt>
                <c:pt idx="14">
                  <c:v>64.900000000000006</c:v>
                </c:pt>
                <c:pt idx="15">
                  <c:v>71.7</c:v>
                </c:pt>
                <c:pt idx="16">
                  <c:v>68.2</c:v>
                </c:pt>
                <c:pt idx="17">
                  <c:v>68</c:v>
                </c:pt>
                <c:pt idx="18">
                  <c:v>68.7</c:v>
                </c:pt>
                <c:pt idx="19">
                  <c:v>65.099999999999994</c:v>
                </c:pt>
                <c:pt idx="20">
                  <c:v>72.400000000000006</c:v>
                </c:pt>
                <c:pt idx="21">
                  <c:v>68.599999999999994</c:v>
                </c:pt>
                <c:pt idx="22">
                  <c:v>68.5</c:v>
                </c:pt>
                <c:pt idx="23">
                  <c:v>68.2</c:v>
                </c:pt>
                <c:pt idx="24">
                  <c:v>65.099999999999994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0FA-9198-98B97D992DD9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23.4</c:v>
                </c:pt>
                <c:pt idx="1">
                  <c:v>26.9</c:v>
                </c:pt>
                <c:pt idx="2">
                  <c:v>27</c:v>
                </c:pt>
                <c:pt idx="3">
                  <c:v>21.1</c:v>
                </c:pt>
                <c:pt idx="4">
                  <c:v>23.8</c:v>
                </c:pt>
                <c:pt idx="5">
                  <c:v>52</c:v>
                </c:pt>
                <c:pt idx="6">
                  <c:v>47.7</c:v>
                </c:pt>
                <c:pt idx="7">
                  <c:v>49.6</c:v>
                </c:pt>
                <c:pt idx="8">
                  <c:v>47.7</c:v>
                </c:pt>
                <c:pt idx="9">
                  <c:v>40.1</c:v>
                </c:pt>
                <c:pt idx="10">
                  <c:v>49.3</c:v>
                </c:pt>
                <c:pt idx="11">
                  <c:v>45.9</c:v>
                </c:pt>
                <c:pt idx="12">
                  <c:v>46.5</c:v>
                </c:pt>
                <c:pt idx="13">
                  <c:v>44.6</c:v>
                </c:pt>
                <c:pt idx="14">
                  <c:v>38.799999999999997</c:v>
                </c:pt>
                <c:pt idx="15">
                  <c:v>55.7</c:v>
                </c:pt>
                <c:pt idx="16">
                  <c:v>51.9</c:v>
                </c:pt>
                <c:pt idx="17">
                  <c:v>50.7</c:v>
                </c:pt>
                <c:pt idx="18">
                  <c:v>50.3</c:v>
                </c:pt>
                <c:pt idx="19">
                  <c:v>42.3</c:v>
                </c:pt>
                <c:pt idx="20">
                  <c:v>56.2</c:v>
                </c:pt>
                <c:pt idx="21">
                  <c:v>51.3</c:v>
                </c:pt>
                <c:pt idx="22">
                  <c:v>53</c:v>
                </c:pt>
                <c:pt idx="23">
                  <c:v>49.8</c:v>
                </c:pt>
                <c:pt idx="24">
                  <c:v>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2-40FA-9198-98B97D992DD9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30.9</c:v>
                </c:pt>
                <c:pt idx="1">
                  <c:v>32</c:v>
                </c:pt>
                <c:pt idx="2">
                  <c:v>31</c:v>
                </c:pt>
                <c:pt idx="3">
                  <c:v>30.8</c:v>
                </c:pt>
                <c:pt idx="4">
                  <c:v>28</c:v>
                </c:pt>
                <c:pt idx="5">
                  <c:v>37.4</c:v>
                </c:pt>
                <c:pt idx="6">
                  <c:v>36.299999999999997</c:v>
                </c:pt>
                <c:pt idx="7">
                  <c:v>36.9</c:v>
                </c:pt>
                <c:pt idx="8">
                  <c:v>33.4</c:v>
                </c:pt>
                <c:pt idx="9">
                  <c:v>28.4</c:v>
                </c:pt>
                <c:pt idx="10">
                  <c:v>19.5</c:v>
                </c:pt>
                <c:pt idx="11">
                  <c:v>19.399999999999999</c:v>
                </c:pt>
                <c:pt idx="12">
                  <c:v>19.3</c:v>
                </c:pt>
                <c:pt idx="13">
                  <c:v>22</c:v>
                </c:pt>
                <c:pt idx="14">
                  <c:v>20.100000000000001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2-40FA-9198-98B97D99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6.5</c:v>
                </c:pt>
                <c:pt idx="1">
                  <c:v>15.7</c:v>
                </c:pt>
                <c:pt idx="2">
                  <c:v>19.2</c:v>
                </c:pt>
                <c:pt idx="3">
                  <c:v>8.9</c:v>
                </c:pt>
                <c:pt idx="4">
                  <c:v>8.6999999999999993</c:v>
                </c:pt>
                <c:pt idx="5">
                  <c:v>2.5</c:v>
                </c:pt>
                <c:pt idx="6">
                  <c:v>2.7</c:v>
                </c:pt>
                <c:pt idx="7">
                  <c:v>2.7</c:v>
                </c:pt>
                <c:pt idx="8">
                  <c:v>2.9</c:v>
                </c:pt>
                <c:pt idx="9">
                  <c:v>4</c:v>
                </c:pt>
                <c:pt idx="10">
                  <c:v>1.6</c:v>
                </c:pt>
                <c:pt idx="11">
                  <c:v>1.4</c:v>
                </c:pt>
                <c:pt idx="12">
                  <c:v>1</c:v>
                </c:pt>
                <c:pt idx="13">
                  <c:v>1.3</c:v>
                </c:pt>
                <c:pt idx="14">
                  <c:v>1.5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9-4E03-B9B5-9B7F30E6647D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5.9</c:v>
                </c:pt>
                <c:pt idx="1">
                  <c:v>6.9</c:v>
                </c:pt>
                <c:pt idx="2">
                  <c:v>7.9</c:v>
                </c:pt>
                <c:pt idx="3">
                  <c:v>7.9</c:v>
                </c:pt>
                <c:pt idx="4">
                  <c:v>7.4</c:v>
                </c:pt>
                <c:pt idx="5">
                  <c:v>7.7</c:v>
                </c:pt>
                <c:pt idx="6">
                  <c:v>9.6999999999999993</c:v>
                </c:pt>
                <c:pt idx="7">
                  <c:v>9.1999999999999993</c:v>
                </c:pt>
                <c:pt idx="8">
                  <c:v>8.8000000000000007</c:v>
                </c:pt>
                <c:pt idx="9">
                  <c:v>9</c:v>
                </c:pt>
                <c:pt idx="10">
                  <c:v>5.6</c:v>
                </c:pt>
                <c:pt idx="11">
                  <c:v>9.1999999999999993</c:v>
                </c:pt>
                <c:pt idx="12">
                  <c:v>7.8</c:v>
                </c:pt>
                <c:pt idx="13">
                  <c:v>8.4</c:v>
                </c:pt>
                <c:pt idx="14">
                  <c:v>9.1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17.7</c:v>
                </c:pt>
                <c:pt idx="18">
                  <c:v>15.8</c:v>
                </c:pt>
                <c:pt idx="19">
                  <c:v>16.7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9-4E03-B9B5-9B7F30E6647D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19.7</c:v>
                </c:pt>
                <c:pt idx="1">
                  <c:v>19.7</c:v>
                </c:pt>
                <c:pt idx="2">
                  <c:v>18.8</c:v>
                </c:pt>
                <c:pt idx="3">
                  <c:v>19.600000000000001</c:v>
                </c:pt>
                <c:pt idx="4">
                  <c:v>20.5</c:v>
                </c:pt>
                <c:pt idx="5">
                  <c:v>42.6</c:v>
                </c:pt>
                <c:pt idx="6">
                  <c:v>39.4</c:v>
                </c:pt>
                <c:pt idx="7">
                  <c:v>39.9</c:v>
                </c:pt>
                <c:pt idx="8">
                  <c:v>37.700000000000003</c:v>
                </c:pt>
                <c:pt idx="9">
                  <c:v>39.1</c:v>
                </c:pt>
                <c:pt idx="10">
                  <c:v>36.700000000000003</c:v>
                </c:pt>
                <c:pt idx="11">
                  <c:v>33.1</c:v>
                </c:pt>
                <c:pt idx="12">
                  <c:v>34.299999999999997</c:v>
                </c:pt>
                <c:pt idx="13">
                  <c:v>35.1</c:v>
                </c:pt>
                <c:pt idx="14">
                  <c:v>32.5</c:v>
                </c:pt>
                <c:pt idx="15">
                  <c:v>43.6</c:v>
                </c:pt>
                <c:pt idx="16">
                  <c:v>39.299999999999997</c:v>
                </c:pt>
                <c:pt idx="17">
                  <c:v>43</c:v>
                </c:pt>
                <c:pt idx="18">
                  <c:v>40.299999999999997</c:v>
                </c:pt>
                <c:pt idx="19">
                  <c:v>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9-4E03-B9B5-9B7F30E6647D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3.5</c:v>
                </c:pt>
                <c:pt idx="1">
                  <c:v>4.5999999999999996</c:v>
                </c:pt>
                <c:pt idx="2">
                  <c:v>4</c:v>
                </c:pt>
                <c:pt idx="3">
                  <c:v>2.6</c:v>
                </c:pt>
                <c:pt idx="4">
                  <c:v>3.2</c:v>
                </c:pt>
                <c:pt idx="5">
                  <c:v>29.2</c:v>
                </c:pt>
                <c:pt idx="6">
                  <c:v>28.1</c:v>
                </c:pt>
                <c:pt idx="7">
                  <c:v>26.6</c:v>
                </c:pt>
                <c:pt idx="8">
                  <c:v>25.8</c:v>
                </c:pt>
                <c:pt idx="9">
                  <c:v>27.6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39-4E03-B9B5-9B7F30E6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Accuracy'!$AC$14:$AC$43</c:f>
              <c:numCache>
                <c:formatCode>General</c:formatCode>
                <c:ptCount val="30"/>
                <c:pt idx="0">
                  <c:v>32.628571428571426</c:v>
                </c:pt>
                <c:pt idx="1">
                  <c:v>32.914285714285718</c:v>
                </c:pt>
                <c:pt idx="2">
                  <c:v>32.842857142857142</c:v>
                </c:pt>
                <c:pt idx="3">
                  <c:v>34.157142857142851</c:v>
                </c:pt>
                <c:pt idx="4">
                  <c:v>33.771428571428572</c:v>
                </c:pt>
                <c:pt idx="5">
                  <c:v>32.757142857142853</c:v>
                </c:pt>
                <c:pt idx="6">
                  <c:v>35.442857142857143</c:v>
                </c:pt>
                <c:pt idx="7">
                  <c:v>35.985714285714288</c:v>
                </c:pt>
                <c:pt idx="8">
                  <c:v>35.128571428571426</c:v>
                </c:pt>
                <c:pt idx="9">
                  <c:v>35.528571428571425</c:v>
                </c:pt>
                <c:pt idx="10">
                  <c:v>32.471428571428568</c:v>
                </c:pt>
                <c:pt idx="11">
                  <c:v>33.728571428571435</c:v>
                </c:pt>
                <c:pt idx="12">
                  <c:v>33.785714285714285</c:v>
                </c:pt>
                <c:pt idx="13">
                  <c:v>32.785714285714285</c:v>
                </c:pt>
                <c:pt idx="14">
                  <c:v>33.557142857142857</c:v>
                </c:pt>
                <c:pt idx="15">
                  <c:v>46.914285714285711</c:v>
                </c:pt>
                <c:pt idx="16">
                  <c:v>48.857142857142854</c:v>
                </c:pt>
                <c:pt idx="17">
                  <c:v>49.085714285714289</c:v>
                </c:pt>
                <c:pt idx="18">
                  <c:v>49.028571428571432</c:v>
                </c:pt>
                <c:pt idx="19">
                  <c:v>48.414285714285718</c:v>
                </c:pt>
                <c:pt idx="20">
                  <c:v>57.171428571428571</c:v>
                </c:pt>
                <c:pt idx="21">
                  <c:v>56.971428571428568</c:v>
                </c:pt>
                <c:pt idx="22">
                  <c:v>58.057142857142857</c:v>
                </c:pt>
                <c:pt idx="23">
                  <c:v>56.74285714285714</c:v>
                </c:pt>
                <c:pt idx="24">
                  <c:v>55.257142857142853</c:v>
                </c:pt>
                <c:pt idx="25">
                  <c:v>58.857142857142854</c:v>
                </c:pt>
                <c:pt idx="26">
                  <c:v>58.585714285714289</c:v>
                </c:pt>
                <c:pt idx="27">
                  <c:v>60.01428571428572</c:v>
                </c:pt>
                <c:pt idx="28">
                  <c:v>59.9</c:v>
                </c:pt>
                <c:pt idx="29">
                  <c:v>59.128571428571441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2-4998-AD24-4C276A9E6C83}"/>
            </c:ext>
          </c:extLst>
        </c:ser>
        <c:ser>
          <c:idx val="1"/>
          <c:order val="1"/>
          <c:tx>
            <c:strRef>
              <c:f>'PARITY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Accuracy'!$AD$14:$AD$43</c:f>
              <c:numCache>
                <c:formatCode>General</c:formatCode>
                <c:ptCount val="30"/>
                <c:pt idx="0">
                  <c:v>30.285714285714281</c:v>
                </c:pt>
                <c:pt idx="1">
                  <c:v>29.37142857142857</c:v>
                </c:pt>
                <c:pt idx="2">
                  <c:v>29.342857142857149</c:v>
                </c:pt>
                <c:pt idx="3">
                  <c:v>29.671428571428574</c:v>
                </c:pt>
                <c:pt idx="4">
                  <c:v>28.914285714285711</c:v>
                </c:pt>
                <c:pt idx="5">
                  <c:v>44.399999999999991</c:v>
                </c:pt>
                <c:pt idx="6">
                  <c:v>43.31428571428571</c:v>
                </c:pt>
                <c:pt idx="7">
                  <c:v>44.057142857142857</c:v>
                </c:pt>
                <c:pt idx="8">
                  <c:v>44.142857142857146</c:v>
                </c:pt>
                <c:pt idx="9">
                  <c:v>43.785714285714285</c:v>
                </c:pt>
                <c:pt idx="10">
                  <c:v>46.871428571428574</c:v>
                </c:pt>
                <c:pt idx="11">
                  <c:v>48.51428571428572</c:v>
                </c:pt>
                <c:pt idx="12">
                  <c:v>49.18571428571429</c:v>
                </c:pt>
                <c:pt idx="13">
                  <c:v>49.9</c:v>
                </c:pt>
                <c:pt idx="14">
                  <c:v>48.371428571428574</c:v>
                </c:pt>
                <c:pt idx="15">
                  <c:v>55.157142857142851</c:v>
                </c:pt>
                <c:pt idx="16">
                  <c:v>55.614285714285707</c:v>
                </c:pt>
                <c:pt idx="17">
                  <c:v>53.942857142857143</c:v>
                </c:pt>
                <c:pt idx="18">
                  <c:v>56.671428571428571</c:v>
                </c:pt>
                <c:pt idx="19">
                  <c:v>54.3</c:v>
                </c:pt>
                <c:pt idx="20">
                  <c:v>66.414285714285711</c:v>
                </c:pt>
                <c:pt idx="21">
                  <c:v>65.599999999999994</c:v>
                </c:pt>
                <c:pt idx="22">
                  <c:v>66.257142857142853</c:v>
                </c:pt>
                <c:pt idx="23">
                  <c:v>66.542857142857144</c:v>
                </c:pt>
                <c:pt idx="24">
                  <c:v>66.142857142857139</c:v>
                </c:pt>
                <c:pt idx="25">
                  <c:v>77.742857142857133</c:v>
                </c:pt>
                <c:pt idx="26">
                  <c:v>74.857142857142861</c:v>
                </c:pt>
                <c:pt idx="27">
                  <c:v>77.114285714285714</c:v>
                </c:pt>
                <c:pt idx="28">
                  <c:v>76.728571428571428</c:v>
                </c:pt>
                <c:pt idx="29">
                  <c:v>76.971428571428561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2-4998-AD24-4C276A9E6C83}"/>
            </c:ext>
          </c:extLst>
        </c:ser>
        <c:ser>
          <c:idx val="2"/>
          <c:order val="2"/>
          <c:tx>
            <c:strRef>
              <c:f>'PARITY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Accuracy'!$AE$14:$AE$43</c:f>
              <c:numCache>
                <c:formatCode>General</c:formatCode>
                <c:ptCount val="30"/>
                <c:pt idx="0">
                  <c:v>40.371428571428574</c:v>
                </c:pt>
                <c:pt idx="1">
                  <c:v>40.142857142857146</c:v>
                </c:pt>
                <c:pt idx="2">
                  <c:v>39.328571428571429</c:v>
                </c:pt>
                <c:pt idx="3">
                  <c:v>39.200000000000003</c:v>
                </c:pt>
                <c:pt idx="4">
                  <c:v>39.214285714285715</c:v>
                </c:pt>
                <c:pt idx="5">
                  <c:v>49.342857142857142</c:v>
                </c:pt>
                <c:pt idx="6">
                  <c:v>47.51428571428572</c:v>
                </c:pt>
                <c:pt idx="7">
                  <c:v>46.585714285714282</c:v>
                </c:pt>
                <c:pt idx="8">
                  <c:v>47.885714285714286</c:v>
                </c:pt>
                <c:pt idx="9">
                  <c:v>46.571428571428569</c:v>
                </c:pt>
                <c:pt idx="10">
                  <c:v>47.1</c:v>
                </c:pt>
                <c:pt idx="11">
                  <c:v>48.800000000000004</c:v>
                </c:pt>
                <c:pt idx="12">
                  <c:v>49.528571428571432</c:v>
                </c:pt>
                <c:pt idx="13">
                  <c:v>47.928571428571431</c:v>
                </c:pt>
                <c:pt idx="14">
                  <c:v>48.828571428571429</c:v>
                </c:pt>
                <c:pt idx="15">
                  <c:v>58.771428571428565</c:v>
                </c:pt>
                <c:pt idx="16">
                  <c:v>59.114285714285714</c:v>
                </c:pt>
                <c:pt idx="17">
                  <c:v>59.057142857142857</c:v>
                </c:pt>
                <c:pt idx="18">
                  <c:v>60.128571428571441</c:v>
                </c:pt>
                <c:pt idx="19">
                  <c:v>59.471428571428568</c:v>
                </c:pt>
                <c:pt idx="20">
                  <c:v>67.957142857142856</c:v>
                </c:pt>
                <c:pt idx="21">
                  <c:v>67.94285714285715</c:v>
                </c:pt>
                <c:pt idx="22">
                  <c:v>68.385714285714286</c:v>
                </c:pt>
                <c:pt idx="23">
                  <c:v>67.385714285714286</c:v>
                </c:pt>
                <c:pt idx="24">
                  <c:v>66.442857142857136</c:v>
                </c:pt>
                <c:pt idx="25">
                  <c:v>70.614285714285714</c:v>
                </c:pt>
                <c:pt idx="26">
                  <c:v>69.55714285714285</c:v>
                </c:pt>
                <c:pt idx="27">
                  <c:v>71.071428571428569</c:v>
                </c:pt>
                <c:pt idx="28">
                  <c:v>71.357142857142861</c:v>
                </c:pt>
                <c:pt idx="29">
                  <c:v>69.028571428571439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2-4998-AD24-4C276A9E6C83}"/>
            </c:ext>
          </c:extLst>
        </c:ser>
        <c:ser>
          <c:idx val="3"/>
          <c:order val="3"/>
          <c:tx>
            <c:strRef>
              <c:f>'PARITY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Accuracy'!$AF$14:$AF$43</c:f>
              <c:numCache>
                <c:formatCode>General</c:formatCode>
                <c:ptCount val="30"/>
                <c:pt idx="0">
                  <c:v>23.642857142857142</c:v>
                </c:pt>
                <c:pt idx="1">
                  <c:v>23.7</c:v>
                </c:pt>
                <c:pt idx="2">
                  <c:v>24.928571428571427</c:v>
                </c:pt>
                <c:pt idx="3">
                  <c:v>24.585714285714285</c:v>
                </c:pt>
                <c:pt idx="4">
                  <c:v>24.74285714285714</c:v>
                </c:pt>
                <c:pt idx="5">
                  <c:v>49.428571428571438</c:v>
                </c:pt>
                <c:pt idx="6">
                  <c:v>49.671428571428571</c:v>
                </c:pt>
                <c:pt idx="7">
                  <c:v>49.68571428571429</c:v>
                </c:pt>
                <c:pt idx="8">
                  <c:v>50.157142857142858</c:v>
                </c:pt>
                <c:pt idx="9">
                  <c:v>50.971428571428568</c:v>
                </c:pt>
                <c:pt idx="10">
                  <c:v>46.528571428571425</c:v>
                </c:pt>
                <c:pt idx="11">
                  <c:v>47.942857142857143</c:v>
                </c:pt>
                <c:pt idx="12">
                  <c:v>48.5</c:v>
                </c:pt>
                <c:pt idx="13">
                  <c:v>47.414285714285711</c:v>
                </c:pt>
                <c:pt idx="14">
                  <c:v>48.471428571428575</c:v>
                </c:pt>
                <c:pt idx="15">
                  <c:v>55.442857142857136</c:v>
                </c:pt>
                <c:pt idx="16">
                  <c:v>53.685714285714297</c:v>
                </c:pt>
                <c:pt idx="17">
                  <c:v>53.914285714285718</c:v>
                </c:pt>
                <c:pt idx="18">
                  <c:v>56.228571428571421</c:v>
                </c:pt>
                <c:pt idx="19">
                  <c:v>54.442857142857136</c:v>
                </c:pt>
                <c:pt idx="20">
                  <c:v>64.899999999999991</c:v>
                </c:pt>
                <c:pt idx="21">
                  <c:v>63.800000000000004</c:v>
                </c:pt>
                <c:pt idx="22">
                  <c:v>63.214285714285715</c:v>
                </c:pt>
                <c:pt idx="23">
                  <c:v>62.371428571428567</c:v>
                </c:pt>
                <c:pt idx="24">
                  <c:v>63.1</c:v>
                </c:pt>
                <c:pt idx="25">
                  <c:v>76.2</c:v>
                </c:pt>
                <c:pt idx="26">
                  <c:v>73.033333333333346</c:v>
                </c:pt>
                <c:pt idx="27">
                  <c:v>74.416666666666657</c:v>
                </c:pt>
                <c:pt idx="28">
                  <c:v>74.266666666666666</c:v>
                </c:pt>
                <c:pt idx="29">
                  <c:v>73.566666666666677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02-4998-AD24-4C276A9E6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Accuracy'!$AC$14:$AC$43</c:f>
              <c:numCache>
                <c:formatCode>General</c:formatCode>
                <c:ptCount val="30"/>
                <c:pt idx="0">
                  <c:v>48.699999999999996</c:v>
                </c:pt>
                <c:pt idx="1">
                  <c:v>48.728571428571421</c:v>
                </c:pt>
                <c:pt idx="2">
                  <c:v>50.528571428571425</c:v>
                </c:pt>
                <c:pt idx="3">
                  <c:v>50.290000000000006</c:v>
                </c:pt>
                <c:pt idx="4">
                  <c:v>49.31428571428571</c:v>
                </c:pt>
                <c:pt idx="5">
                  <c:v>47.75714285714286</c:v>
                </c:pt>
                <c:pt idx="6">
                  <c:v>47.271428571428565</c:v>
                </c:pt>
                <c:pt idx="7">
                  <c:v>47.529999999999994</c:v>
                </c:pt>
                <c:pt idx="8">
                  <c:v>47.214285714285708</c:v>
                </c:pt>
                <c:pt idx="9">
                  <c:v>45.18571428571429</c:v>
                </c:pt>
                <c:pt idx="10">
                  <c:v>52.385714285714286</c:v>
                </c:pt>
                <c:pt idx="11">
                  <c:v>51.171428571428578</c:v>
                </c:pt>
                <c:pt idx="12">
                  <c:v>51.942857142857136</c:v>
                </c:pt>
                <c:pt idx="13">
                  <c:v>52.057142857142864</c:v>
                </c:pt>
                <c:pt idx="14">
                  <c:v>51.214285714285715</c:v>
                </c:pt>
                <c:pt idx="15">
                  <c:v>59.542857142857144</c:v>
                </c:pt>
                <c:pt idx="16">
                  <c:v>58.871428571428567</c:v>
                </c:pt>
                <c:pt idx="17">
                  <c:v>59.042857142857137</c:v>
                </c:pt>
                <c:pt idx="18">
                  <c:v>58.68571428571429</c:v>
                </c:pt>
                <c:pt idx="19">
                  <c:v>57.628571428571419</c:v>
                </c:pt>
                <c:pt idx="20">
                  <c:v>71.466666666666669</c:v>
                </c:pt>
                <c:pt idx="21">
                  <c:v>69.11666666666666</c:v>
                </c:pt>
                <c:pt idx="22">
                  <c:v>70.533333333333346</c:v>
                </c:pt>
                <c:pt idx="23">
                  <c:v>70.033333333333331</c:v>
                </c:pt>
                <c:pt idx="24">
                  <c:v>69.183333333333323</c:v>
                </c:pt>
                <c:pt idx="25">
                  <c:v>73.316666666666677</c:v>
                </c:pt>
                <c:pt idx="26">
                  <c:v>72.083333333333329</c:v>
                </c:pt>
                <c:pt idx="27">
                  <c:v>71.166666666666671</c:v>
                </c:pt>
                <c:pt idx="28">
                  <c:v>70.216666666666669</c:v>
                </c:pt>
                <c:pt idx="29">
                  <c:v>68.905000000000001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2-4DF5-8C51-B8DB5642D1BE}"/>
            </c:ext>
          </c:extLst>
        </c:ser>
        <c:ser>
          <c:idx val="1"/>
          <c:order val="1"/>
          <c:tx>
            <c:strRef>
              <c:f>'Pattern_Matching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Accuracy'!$AD$14:$AD$43</c:f>
              <c:numCache>
                <c:formatCode>General</c:formatCode>
                <c:ptCount val="30"/>
                <c:pt idx="0">
                  <c:v>57.671428571428578</c:v>
                </c:pt>
                <c:pt idx="1">
                  <c:v>56.228571428571421</c:v>
                </c:pt>
                <c:pt idx="2">
                  <c:v>54</c:v>
                </c:pt>
                <c:pt idx="3">
                  <c:v>51.914285714285711</c:v>
                </c:pt>
                <c:pt idx="4">
                  <c:v>46.657142857142851</c:v>
                </c:pt>
                <c:pt idx="5">
                  <c:v>62.257142857142853</c:v>
                </c:pt>
                <c:pt idx="6">
                  <c:v>59.814285714285724</c:v>
                </c:pt>
                <c:pt idx="7">
                  <c:v>59.328571428571429</c:v>
                </c:pt>
                <c:pt idx="8">
                  <c:v>58.328571428571429</c:v>
                </c:pt>
                <c:pt idx="9">
                  <c:v>56.1</c:v>
                </c:pt>
                <c:pt idx="10">
                  <c:v>73.085714285714275</c:v>
                </c:pt>
                <c:pt idx="11">
                  <c:v>72.814285714285717</c:v>
                </c:pt>
                <c:pt idx="12">
                  <c:v>72.51428571428572</c:v>
                </c:pt>
                <c:pt idx="13">
                  <c:v>71.271428571428572</c:v>
                </c:pt>
                <c:pt idx="14">
                  <c:v>71.485714285714295</c:v>
                </c:pt>
                <c:pt idx="15">
                  <c:v>72.357142857142861</c:v>
                </c:pt>
                <c:pt idx="16">
                  <c:v>71.628571428571433</c:v>
                </c:pt>
                <c:pt idx="17">
                  <c:v>71.414285714285725</c:v>
                </c:pt>
                <c:pt idx="18">
                  <c:v>69.742857142857147</c:v>
                </c:pt>
                <c:pt idx="19">
                  <c:v>68.828571428571422</c:v>
                </c:pt>
                <c:pt idx="20">
                  <c:v>87.883333333333326</c:v>
                </c:pt>
                <c:pt idx="21">
                  <c:v>87.483333333333334</c:v>
                </c:pt>
                <c:pt idx="22">
                  <c:v>86.666666666666643</c:v>
                </c:pt>
                <c:pt idx="23">
                  <c:v>85.533333333333346</c:v>
                </c:pt>
                <c:pt idx="24">
                  <c:v>84.433333333333323</c:v>
                </c:pt>
                <c:pt idx="25">
                  <c:v>88.433333333333337</c:v>
                </c:pt>
                <c:pt idx="26">
                  <c:v>87.083333333333329</c:v>
                </c:pt>
                <c:pt idx="27">
                  <c:v>86.516666666666666</c:v>
                </c:pt>
                <c:pt idx="28">
                  <c:v>85.983333333333348</c:v>
                </c:pt>
                <c:pt idx="29">
                  <c:v>83.350000000000009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2-4DF5-8C51-B8DB5642D1BE}"/>
            </c:ext>
          </c:extLst>
        </c:ser>
        <c:ser>
          <c:idx val="2"/>
          <c:order val="2"/>
          <c:tx>
            <c:strRef>
              <c:f>'Pattern_Matching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Accuracy'!$AE$14:$AE$43</c:f>
              <c:numCache>
                <c:formatCode>General</c:formatCode>
                <c:ptCount val="30"/>
                <c:pt idx="0">
                  <c:v>52.357142857142847</c:v>
                </c:pt>
                <c:pt idx="1">
                  <c:v>50.9</c:v>
                </c:pt>
                <c:pt idx="2">
                  <c:v>50.114285714285714</c:v>
                </c:pt>
                <c:pt idx="3">
                  <c:v>48</c:v>
                </c:pt>
                <c:pt idx="4">
                  <c:v>45.48571428571428</c:v>
                </c:pt>
                <c:pt idx="5">
                  <c:v>59.028571428571425</c:v>
                </c:pt>
                <c:pt idx="6">
                  <c:v>57.971428571428568</c:v>
                </c:pt>
                <c:pt idx="7">
                  <c:v>57.228571428571421</c:v>
                </c:pt>
                <c:pt idx="8">
                  <c:v>57.228571428571421</c:v>
                </c:pt>
                <c:pt idx="9">
                  <c:v>54.357142857142854</c:v>
                </c:pt>
                <c:pt idx="10">
                  <c:v>64.928571428571431</c:v>
                </c:pt>
                <c:pt idx="11">
                  <c:v>63.885714285714293</c:v>
                </c:pt>
                <c:pt idx="12">
                  <c:v>63.085714285714289</c:v>
                </c:pt>
                <c:pt idx="13">
                  <c:v>60.1</c:v>
                </c:pt>
                <c:pt idx="14">
                  <c:v>54.98571428571428</c:v>
                </c:pt>
                <c:pt idx="15">
                  <c:v>69.571428571428569</c:v>
                </c:pt>
                <c:pt idx="16">
                  <c:v>70.171428571428564</c:v>
                </c:pt>
                <c:pt idx="17">
                  <c:v>81.75</c:v>
                </c:pt>
                <c:pt idx="18">
                  <c:v>81.733333333333334</c:v>
                </c:pt>
                <c:pt idx="19">
                  <c:v>78.733333333333334</c:v>
                </c:pt>
                <c:pt idx="20">
                  <c:v>85.11666666666666</c:v>
                </c:pt>
                <c:pt idx="21">
                  <c:v>85.116666666666674</c:v>
                </c:pt>
                <c:pt idx="22">
                  <c:v>84.166666666666671</c:v>
                </c:pt>
                <c:pt idx="23">
                  <c:v>83.8</c:v>
                </c:pt>
                <c:pt idx="24">
                  <c:v>82.733333333333334</c:v>
                </c:pt>
                <c:pt idx="25">
                  <c:v>85.2</c:v>
                </c:pt>
                <c:pt idx="26">
                  <c:v>85.2</c:v>
                </c:pt>
                <c:pt idx="27">
                  <c:v>84.783333333333346</c:v>
                </c:pt>
                <c:pt idx="28">
                  <c:v>85.649999999999991</c:v>
                </c:pt>
                <c:pt idx="29">
                  <c:v>84.05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2-4DF5-8C51-B8DB5642D1BE}"/>
            </c:ext>
          </c:extLst>
        </c:ser>
        <c:ser>
          <c:idx val="3"/>
          <c:order val="3"/>
          <c:tx>
            <c:strRef>
              <c:f>'Pattern_Matching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Accuracy'!$AF$14:$AF$43</c:f>
              <c:numCache>
                <c:formatCode>General</c:formatCode>
                <c:ptCount val="30"/>
                <c:pt idx="0">
                  <c:v>8.3166666666666664</c:v>
                </c:pt>
                <c:pt idx="1">
                  <c:v>8.2666666666666675</c:v>
                </c:pt>
                <c:pt idx="2">
                  <c:v>8.0333333333333332</c:v>
                </c:pt>
                <c:pt idx="3">
                  <c:v>8.3833333333333329</c:v>
                </c:pt>
                <c:pt idx="4">
                  <c:v>8.1</c:v>
                </c:pt>
                <c:pt idx="5">
                  <c:v>49.483333333333341</c:v>
                </c:pt>
                <c:pt idx="6">
                  <c:v>49.949999999999996</c:v>
                </c:pt>
                <c:pt idx="7">
                  <c:v>49.15</c:v>
                </c:pt>
                <c:pt idx="8">
                  <c:v>50.566666666666663</c:v>
                </c:pt>
                <c:pt idx="9">
                  <c:v>49.68333333333333</c:v>
                </c:pt>
                <c:pt idx="10">
                  <c:v>62.31666666666667</c:v>
                </c:pt>
                <c:pt idx="11">
                  <c:v>62.35</c:v>
                </c:pt>
                <c:pt idx="12">
                  <c:v>61.433333333333337</c:v>
                </c:pt>
                <c:pt idx="13">
                  <c:v>60.65</c:v>
                </c:pt>
                <c:pt idx="14">
                  <c:v>57.099999999999994</c:v>
                </c:pt>
                <c:pt idx="15">
                  <c:v>70.125</c:v>
                </c:pt>
                <c:pt idx="16">
                  <c:v>71.7</c:v>
                </c:pt>
                <c:pt idx="17">
                  <c:v>70.75</c:v>
                </c:pt>
                <c:pt idx="18">
                  <c:v>72.099999999999994</c:v>
                </c:pt>
                <c:pt idx="19">
                  <c:v>70.775000000000006</c:v>
                </c:pt>
                <c:pt idx="20">
                  <c:v>88.324999999999989</c:v>
                </c:pt>
                <c:pt idx="21">
                  <c:v>90.7</c:v>
                </c:pt>
                <c:pt idx="22">
                  <c:v>89.8</c:v>
                </c:pt>
                <c:pt idx="23">
                  <c:v>90.05</c:v>
                </c:pt>
                <c:pt idx="24">
                  <c:v>87.049999999999983</c:v>
                </c:pt>
                <c:pt idx="25">
                  <c:v>78.174999999999997</c:v>
                </c:pt>
                <c:pt idx="26">
                  <c:v>77.099999999999994</c:v>
                </c:pt>
                <c:pt idx="27">
                  <c:v>75.349999999999994</c:v>
                </c:pt>
                <c:pt idx="28">
                  <c:v>71.474999999999994</c:v>
                </c:pt>
                <c:pt idx="29">
                  <c:v>65.25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52-4DF5-8C51-B8DB5642D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Accuracy'!$AC$14:$AC$43</c:f>
              <c:numCache>
                <c:formatCode>General</c:formatCode>
                <c:ptCount val="30"/>
                <c:pt idx="0">
                  <c:v>26.099999999999998</c:v>
                </c:pt>
                <c:pt idx="1">
                  <c:v>22.61428571428571</c:v>
                </c:pt>
                <c:pt idx="2">
                  <c:v>23.401428571428571</c:v>
                </c:pt>
                <c:pt idx="3">
                  <c:v>22.457142857142859</c:v>
                </c:pt>
                <c:pt idx="4">
                  <c:v>19.414285714285715</c:v>
                </c:pt>
                <c:pt idx="5">
                  <c:v>32.455714285714286</c:v>
                </c:pt>
                <c:pt idx="6">
                  <c:v>26.514285714285712</c:v>
                </c:pt>
                <c:pt idx="7">
                  <c:v>25.457142857142859</c:v>
                </c:pt>
                <c:pt idx="8">
                  <c:v>22.014285714285709</c:v>
                </c:pt>
                <c:pt idx="9">
                  <c:v>19.828571428571426</c:v>
                </c:pt>
                <c:pt idx="10">
                  <c:v>45.171428571428571</c:v>
                </c:pt>
                <c:pt idx="11">
                  <c:v>40.471428571428575</c:v>
                </c:pt>
                <c:pt idx="12">
                  <c:v>38.452857142857134</c:v>
                </c:pt>
                <c:pt idx="13">
                  <c:v>35.928571428571431</c:v>
                </c:pt>
                <c:pt idx="14">
                  <c:v>32.142857142857146</c:v>
                </c:pt>
                <c:pt idx="15">
                  <c:v>49.18571428571429</c:v>
                </c:pt>
                <c:pt idx="16">
                  <c:v>43.51428571428572</c:v>
                </c:pt>
                <c:pt idx="17">
                  <c:v>41.878571428571433</c:v>
                </c:pt>
                <c:pt idx="18">
                  <c:v>38.548571428571428</c:v>
                </c:pt>
                <c:pt idx="19">
                  <c:v>33.928571428571431</c:v>
                </c:pt>
                <c:pt idx="20">
                  <c:v>45.671428571428571</c:v>
                </c:pt>
                <c:pt idx="21">
                  <c:v>43.557142857142864</c:v>
                </c:pt>
                <c:pt idx="22">
                  <c:v>41.635714285714293</c:v>
                </c:pt>
                <c:pt idx="23">
                  <c:v>39.468571428571423</c:v>
                </c:pt>
                <c:pt idx="24">
                  <c:v>35.465714285714292</c:v>
                </c:pt>
                <c:pt idx="25">
                  <c:v>46.788571428571423</c:v>
                </c:pt>
                <c:pt idx="26">
                  <c:v>42.334285714285713</c:v>
                </c:pt>
                <c:pt idx="27">
                  <c:v>40.895714285714284</c:v>
                </c:pt>
                <c:pt idx="28">
                  <c:v>38.411428571428573</c:v>
                </c:pt>
                <c:pt idx="29">
                  <c:v>33.995714285714293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B-42C6-90DC-1028BB58B45D}"/>
            </c:ext>
          </c:extLst>
        </c:ser>
        <c:ser>
          <c:idx val="1"/>
          <c:order val="1"/>
          <c:tx>
            <c:strRef>
              <c:f>'Reversal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Accuracy'!$AD$14:$AD$43</c:f>
              <c:numCache>
                <c:formatCode>General</c:formatCode>
                <c:ptCount val="30"/>
                <c:pt idx="0">
                  <c:v>31.61428571428571</c:v>
                </c:pt>
                <c:pt idx="1">
                  <c:v>27.228571428571424</c:v>
                </c:pt>
                <c:pt idx="2">
                  <c:v>27.714285714285715</c:v>
                </c:pt>
                <c:pt idx="3">
                  <c:v>26.914285714285715</c:v>
                </c:pt>
                <c:pt idx="4">
                  <c:v>25.914285714285711</c:v>
                </c:pt>
                <c:pt idx="5">
                  <c:v>41.257142857142853</c:v>
                </c:pt>
                <c:pt idx="6">
                  <c:v>35.814285714285724</c:v>
                </c:pt>
                <c:pt idx="7">
                  <c:v>32.642857142857146</c:v>
                </c:pt>
                <c:pt idx="8">
                  <c:v>29.857142857142858</c:v>
                </c:pt>
                <c:pt idx="9">
                  <c:v>25.571428571428577</c:v>
                </c:pt>
                <c:pt idx="10">
                  <c:v>54.25714285714286</c:v>
                </c:pt>
                <c:pt idx="11">
                  <c:v>44.31428571428571</c:v>
                </c:pt>
                <c:pt idx="12">
                  <c:v>41.81428571428571</c:v>
                </c:pt>
                <c:pt idx="13">
                  <c:v>38.442857142857143</c:v>
                </c:pt>
                <c:pt idx="14">
                  <c:v>33.25714285714286</c:v>
                </c:pt>
                <c:pt idx="15">
                  <c:v>58.657142857142858</c:v>
                </c:pt>
                <c:pt idx="16">
                  <c:v>52.24285714285714</c:v>
                </c:pt>
                <c:pt idx="17">
                  <c:v>48.871428571428574</c:v>
                </c:pt>
                <c:pt idx="18">
                  <c:v>46.157142857142851</c:v>
                </c:pt>
                <c:pt idx="19">
                  <c:v>39.628571428571426</c:v>
                </c:pt>
                <c:pt idx="20">
                  <c:v>55.414285714285718</c:v>
                </c:pt>
                <c:pt idx="21">
                  <c:v>50.085714285714289</c:v>
                </c:pt>
                <c:pt idx="22">
                  <c:v>45.9</c:v>
                </c:pt>
                <c:pt idx="23">
                  <c:v>43.557142857142857</c:v>
                </c:pt>
                <c:pt idx="24">
                  <c:v>38.528571428571425</c:v>
                </c:pt>
                <c:pt idx="25">
                  <c:v>51.971428571428575</c:v>
                </c:pt>
                <c:pt idx="26">
                  <c:v>47.271428571428579</c:v>
                </c:pt>
                <c:pt idx="27">
                  <c:v>44.657142857142858</c:v>
                </c:pt>
                <c:pt idx="28">
                  <c:v>43.114285714285714</c:v>
                </c:pt>
                <c:pt idx="29">
                  <c:v>39.328571428571429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B-42C6-90DC-1028BB58B45D}"/>
            </c:ext>
          </c:extLst>
        </c:ser>
        <c:ser>
          <c:idx val="2"/>
          <c:order val="2"/>
          <c:tx>
            <c:strRef>
              <c:f>'Reversal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Accuracy'!$AE$14:$AE$43</c:f>
              <c:numCache>
                <c:formatCode>General</c:formatCode>
                <c:ptCount val="30"/>
                <c:pt idx="0">
                  <c:v>31.428571428571427</c:v>
                </c:pt>
                <c:pt idx="1">
                  <c:v>33.700000000000003</c:v>
                </c:pt>
                <c:pt idx="2">
                  <c:v>31.057142857142857</c:v>
                </c:pt>
                <c:pt idx="3">
                  <c:v>30.742857142857144</c:v>
                </c:pt>
                <c:pt idx="4">
                  <c:v>29.857142857142861</c:v>
                </c:pt>
                <c:pt idx="5">
                  <c:v>39.628571428571433</c:v>
                </c:pt>
                <c:pt idx="6">
                  <c:v>36.271428571428565</c:v>
                </c:pt>
                <c:pt idx="7">
                  <c:v>37.600000000000009</c:v>
                </c:pt>
                <c:pt idx="8">
                  <c:v>36.042857142857144</c:v>
                </c:pt>
                <c:pt idx="9">
                  <c:v>35.571428571428569</c:v>
                </c:pt>
                <c:pt idx="10">
                  <c:v>34.271428571428572</c:v>
                </c:pt>
                <c:pt idx="11">
                  <c:v>31.585714285714289</c:v>
                </c:pt>
                <c:pt idx="12">
                  <c:v>31.88571428571429</c:v>
                </c:pt>
                <c:pt idx="13">
                  <c:v>31.785714285714285</c:v>
                </c:pt>
                <c:pt idx="14">
                  <c:v>31.985714285714288</c:v>
                </c:pt>
                <c:pt idx="15">
                  <c:v>31</c:v>
                </c:pt>
                <c:pt idx="16">
                  <c:v>30.442857142857147</c:v>
                </c:pt>
                <c:pt idx="17">
                  <c:v>32.614285714285714</c:v>
                </c:pt>
                <c:pt idx="18">
                  <c:v>30.157142857142862</c:v>
                </c:pt>
                <c:pt idx="19">
                  <c:v>30</c:v>
                </c:pt>
                <c:pt idx="20">
                  <c:v>27.714285714285715</c:v>
                </c:pt>
                <c:pt idx="21">
                  <c:v>28.371428571428574</c:v>
                </c:pt>
                <c:pt idx="22">
                  <c:v>29.62857142857143</c:v>
                </c:pt>
                <c:pt idx="23">
                  <c:v>29.371428571428567</c:v>
                </c:pt>
                <c:pt idx="24">
                  <c:v>31.485714285714284</c:v>
                </c:pt>
                <c:pt idx="25">
                  <c:v>43.5</c:v>
                </c:pt>
                <c:pt idx="26">
                  <c:v>41.914285714285718</c:v>
                </c:pt>
                <c:pt idx="27">
                  <c:v>42.671428571428571</c:v>
                </c:pt>
                <c:pt idx="28">
                  <c:v>43.628571428571426</c:v>
                </c:pt>
                <c:pt idx="29">
                  <c:v>41.928571428571438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1B-42C6-90DC-1028BB58B45D}"/>
            </c:ext>
          </c:extLst>
        </c:ser>
        <c:ser>
          <c:idx val="3"/>
          <c:order val="3"/>
          <c:tx>
            <c:strRef>
              <c:f>'Reversal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Accuracy'!$AF$14:$AF$43</c:f>
              <c:numCache>
                <c:formatCode>General</c:formatCode>
                <c:ptCount val="30"/>
                <c:pt idx="0">
                  <c:v>6.8571428571428568</c:v>
                </c:pt>
                <c:pt idx="1">
                  <c:v>7.4142857142857137</c:v>
                </c:pt>
                <c:pt idx="2">
                  <c:v>7</c:v>
                </c:pt>
                <c:pt idx="3">
                  <c:v>6.8999999999999995</c:v>
                </c:pt>
                <c:pt idx="4">
                  <c:v>6.8285714285714283</c:v>
                </c:pt>
                <c:pt idx="5">
                  <c:v>40.528571428571432</c:v>
                </c:pt>
                <c:pt idx="6">
                  <c:v>40.685714285714297</c:v>
                </c:pt>
                <c:pt idx="7">
                  <c:v>39.51428571428572</c:v>
                </c:pt>
                <c:pt idx="8">
                  <c:v>39.74285714285714</c:v>
                </c:pt>
                <c:pt idx="9">
                  <c:v>39.9</c:v>
                </c:pt>
                <c:pt idx="10">
                  <c:v>43.471428571428568</c:v>
                </c:pt>
                <c:pt idx="11">
                  <c:v>39.528571428571432</c:v>
                </c:pt>
                <c:pt idx="12">
                  <c:v>40.24285714285714</c:v>
                </c:pt>
                <c:pt idx="13">
                  <c:v>39.971428571428575</c:v>
                </c:pt>
                <c:pt idx="14">
                  <c:v>40.157142857142858</c:v>
                </c:pt>
                <c:pt idx="15">
                  <c:v>41.742857142857147</c:v>
                </c:pt>
                <c:pt idx="16">
                  <c:v>37.528571428571425</c:v>
                </c:pt>
                <c:pt idx="17">
                  <c:v>39.428571428571431</c:v>
                </c:pt>
                <c:pt idx="18">
                  <c:v>38.9</c:v>
                </c:pt>
                <c:pt idx="19">
                  <c:v>38.4</c:v>
                </c:pt>
                <c:pt idx="20">
                  <c:v>42.042857142857152</c:v>
                </c:pt>
                <c:pt idx="21">
                  <c:v>38.942857142857143</c:v>
                </c:pt>
                <c:pt idx="22">
                  <c:v>40.028571428571425</c:v>
                </c:pt>
                <c:pt idx="23">
                  <c:v>40.028571428571432</c:v>
                </c:pt>
                <c:pt idx="24">
                  <c:v>39.028571428571418</c:v>
                </c:pt>
                <c:pt idx="25">
                  <c:v>48.06</c:v>
                </c:pt>
                <c:pt idx="26">
                  <c:v>47.940000000000005</c:v>
                </c:pt>
                <c:pt idx="27">
                  <c:v>50.899999999999991</c:v>
                </c:pt>
                <c:pt idx="28">
                  <c:v>49.679999999999993</c:v>
                </c:pt>
                <c:pt idx="29">
                  <c:v>52.120000000000005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1B-42C6-90DC-1028BB58B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Accuracy'!$AC$14:$AC$43</c:f>
              <c:numCache>
                <c:formatCode>General</c:formatCode>
                <c:ptCount val="30"/>
                <c:pt idx="0">
                  <c:v>36.357142857142854</c:v>
                </c:pt>
                <c:pt idx="1">
                  <c:v>35.385714285714286</c:v>
                </c:pt>
                <c:pt idx="2">
                  <c:v>34.871428571428567</c:v>
                </c:pt>
                <c:pt idx="3">
                  <c:v>35.24285714285714</c:v>
                </c:pt>
                <c:pt idx="4">
                  <c:v>36.028571428571432</c:v>
                </c:pt>
                <c:pt idx="5">
                  <c:v>46.225714285714282</c:v>
                </c:pt>
                <c:pt idx="6">
                  <c:v>58.185714285714276</c:v>
                </c:pt>
                <c:pt idx="7">
                  <c:v>54.214285714285715</c:v>
                </c:pt>
                <c:pt idx="8">
                  <c:v>55.228571428571435</c:v>
                </c:pt>
                <c:pt idx="9">
                  <c:v>55.028571428571425</c:v>
                </c:pt>
                <c:pt idx="10">
                  <c:v>57.268571428571427</c:v>
                </c:pt>
                <c:pt idx="11">
                  <c:v>60.228571428571421</c:v>
                </c:pt>
                <c:pt idx="12">
                  <c:v>57.098571428571425</c:v>
                </c:pt>
                <c:pt idx="13">
                  <c:v>57.480000000000004</c:v>
                </c:pt>
                <c:pt idx="14">
                  <c:v>59.257142857142867</c:v>
                </c:pt>
                <c:pt idx="15">
                  <c:v>63.01428571428572</c:v>
                </c:pt>
                <c:pt idx="16">
                  <c:v>63.785714285714285</c:v>
                </c:pt>
                <c:pt idx="17">
                  <c:v>63.957142857142863</c:v>
                </c:pt>
                <c:pt idx="18">
                  <c:v>63.585714285714282</c:v>
                </c:pt>
                <c:pt idx="19">
                  <c:v>65.357142857142861</c:v>
                </c:pt>
                <c:pt idx="20">
                  <c:v>63.528571428571425</c:v>
                </c:pt>
                <c:pt idx="21">
                  <c:v>62.857142857142854</c:v>
                </c:pt>
                <c:pt idx="22">
                  <c:v>63.414285714285718</c:v>
                </c:pt>
                <c:pt idx="23">
                  <c:v>62.75714285714286</c:v>
                </c:pt>
                <c:pt idx="24">
                  <c:v>64.914285714285725</c:v>
                </c:pt>
                <c:pt idx="25">
                  <c:v>62.828571428571436</c:v>
                </c:pt>
                <c:pt idx="26">
                  <c:v>59.271428571428565</c:v>
                </c:pt>
                <c:pt idx="27">
                  <c:v>59.542857142857152</c:v>
                </c:pt>
                <c:pt idx="28">
                  <c:v>60.6</c:v>
                </c:pt>
                <c:pt idx="29">
                  <c:v>60.185714285714276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4-433B-9F8F-6A7B291460CA}"/>
            </c:ext>
          </c:extLst>
        </c:ser>
        <c:ser>
          <c:idx val="1"/>
          <c:order val="1"/>
          <c:tx>
            <c:strRef>
              <c:f>'Stack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Accuracy'!$AD$14:$AD$43</c:f>
              <c:numCache>
                <c:formatCode>General</c:formatCode>
                <c:ptCount val="30"/>
                <c:pt idx="0">
                  <c:v>37.128571428571426</c:v>
                </c:pt>
                <c:pt idx="1">
                  <c:v>36.25714285714286</c:v>
                </c:pt>
                <c:pt idx="2">
                  <c:v>35.628571428571426</c:v>
                </c:pt>
                <c:pt idx="3">
                  <c:v>35.699999999999996</c:v>
                </c:pt>
                <c:pt idx="4">
                  <c:v>36.128571428571426</c:v>
                </c:pt>
                <c:pt idx="5">
                  <c:v>57.4</c:v>
                </c:pt>
                <c:pt idx="6">
                  <c:v>54.1</c:v>
                </c:pt>
                <c:pt idx="7">
                  <c:v>51.714285714285715</c:v>
                </c:pt>
                <c:pt idx="8">
                  <c:v>52.199999999999996</c:v>
                </c:pt>
                <c:pt idx="9">
                  <c:v>52.571428571428562</c:v>
                </c:pt>
                <c:pt idx="10">
                  <c:v>59.871428571428567</c:v>
                </c:pt>
                <c:pt idx="11">
                  <c:v>53.271428571428579</c:v>
                </c:pt>
                <c:pt idx="12">
                  <c:v>52.028571428571425</c:v>
                </c:pt>
                <c:pt idx="13">
                  <c:v>50.328571428571422</c:v>
                </c:pt>
                <c:pt idx="14">
                  <c:v>50.600000000000009</c:v>
                </c:pt>
                <c:pt idx="15">
                  <c:v>60.914285714285711</c:v>
                </c:pt>
                <c:pt idx="16">
                  <c:v>57.385714285714286</c:v>
                </c:pt>
                <c:pt idx="17">
                  <c:v>56.214285714285715</c:v>
                </c:pt>
                <c:pt idx="18">
                  <c:v>54.871428571428574</c:v>
                </c:pt>
                <c:pt idx="19">
                  <c:v>55.285714285714285</c:v>
                </c:pt>
                <c:pt idx="20">
                  <c:v>62.214285714285722</c:v>
                </c:pt>
                <c:pt idx="21">
                  <c:v>58.642857142857146</c:v>
                </c:pt>
                <c:pt idx="22">
                  <c:v>56.271428571428579</c:v>
                </c:pt>
                <c:pt idx="23">
                  <c:v>55.714285714285715</c:v>
                </c:pt>
                <c:pt idx="24">
                  <c:v>55.970000000000006</c:v>
                </c:pt>
                <c:pt idx="25">
                  <c:v>64.216666666666654</c:v>
                </c:pt>
                <c:pt idx="26">
                  <c:v>56.849999999999994</c:v>
                </c:pt>
                <c:pt idx="27">
                  <c:v>55.15</c:v>
                </c:pt>
                <c:pt idx="28">
                  <c:v>53.9</c:v>
                </c:pt>
                <c:pt idx="29">
                  <c:v>54.733333333333341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4-433B-9F8F-6A7B291460CA}"/>
            </c:ext>
          </c:extLst>
        </c:ser>
        <c:ser>
          <c:idx val="2"/>
          <c:order val="2"/>
          <c:tx>
            <c:strRef>
              <c:f>'Stack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Accuracy'!$AE$14:$AE$43</c:f>
              <c:numCache>
                <c:formatCode>General</c:formatCode>
                <c:ptCount val="30"/>
                <c:pt idx="0">
                  <c:v>39.357142857142854</c:v>
                </c:pt>
                <c:pt idx="1">
                  <c:v>37.31428571428571</c:v>
                </c:pt>
                <c:pt idx="2">
                  <c:v>36.357142857142854</c:v>
                </c:pt>
                <c:pt idx="3">
                  <c:v>34.6</c:v>
                </c:pt>
                <c:pt idx="4">
                  <c:v>33.9</c:v>
                </c:pt>
                <c:pt idx="5">
                  <c:v>39.614285714285714</c:v>
                </c:pt>
                <c:pt idx="6">
                  <c:v>36.714285714285715</c:v>
                </c:pt>
                <c:pt idx="7">
                  <c:v>36.74285714285714</c:v>
                </c:pt>
                <c:pt idx="8">
                  <c:v>36.771428571428565</c:v>
                </c:pt>
                <c:pt idx="9">
                  <c:v>35.999999999999993</c:v>
                </c:pt>
                <c:pt idx="10">
                  <c:v>38.25714285714286</c:v>
                </c:pt>
                <c:pt idx="11">
                  <c:v>38</c:v>
                </c:pt>
                <c:pt idx="12">
                  <c:v>37.414285714285711</c:v>
                </c:pt>
                <c:pt idx="13">
                  <c:v>37.371428571428567</c:v>
                </c:pt>
                <c:pt idx="14">
                  <c:v>36.414285714285711</c:v>
                </c:pt>
                <c:pt idx="15">
                  <c:v>35.171428571428571</c:v>
                </c:pt>
                <c:pt idx="16">
                  <c:v>33.48571428571428</c:v>
                </c:pt>
                <c:pt idx="17">
                  <c:v>32.871428571428574</c:v>
                </c:pt>
                <c:pt idx="18">
                  <c:v>32.842857142857142</c:v>
                </c:pt>
                <c:pt idx="19">
                  <c:v>32.628571428571426</c:v>
                </c:pt>
                <c:pt idx="20">
                  <c:v>37.614285714285714</c:v>
                </c:pt>
                <c:pt idx="21">
                  <c:v>46.071428571428569</c:v>
                </c:pt>
                <c:pt idx="22">
                  <c:v>45.18571428571429</c:v>
                </c:pt>
                <c:pt idx="23">
                  <c:v>46.000000000000007</c:v>
                </c:pt>
                <c:pt idx="24">
                  <c:v>43.385714285714286</c:v>
                </c:pt>
                <c:pt idx="25">
                  <c:v>50.85</c:v>
                </c:pt>
                <c:pt idx="26">
                  <c:v>59.54999999999999</c:v>
                </c:pt>
                <c:pt idx="27">
                  <c:v>56.849999999999994</c:v>
                </c:pt>
                <c:pt idx="28">
                  <c:v>56.566666666666663</c:v>
                </c:pt>
                <c:pt idx="29">
                  <c:v>55.266666666666673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4-433B-9F8F-6A7B291460CA}"/>
            </c:ext>
          </c:extLst>
        </c:ser>
        <c:ser>
          <c:idx val="3"/>
          <c:order val="3"/>
          <c:tx>
            <c:strRef>
              <c:f>'Stack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Accuracy'!$AF$14:$AF$43</c:f>
              <c:numCache>
                <c:formatCode>General</c:formatCode>
                <c:ptCount val="30"/>
                <c:pt idx="0">
                  <c:v>14.785714285714286</c:v>
                </c:pt>
                <c:pt idx="1">
                  <c:v>15.828571428571431</c:v>
                </c:pt>
                <c:pt idx="2">
                  <c:v>14.428571428571429</c:v>
                </c:pt>
                <c:pt idx="3">
                  <c:v>14.257142857142856</c:v>
                </c:pt>
                <c:pt idx="4">
                  <c:v>14.585714285714285</c:v>
                </c:pt>
                <c:pt idx="5">
                  <c:v>50.528571428571432</c:v>
                </c:pt>
                <c:pt idx="6">
                  <c:v>51.042857142857137</c:v>
                </c:pt>
                <c:pt idx="7">
                  <c:v>48.68571428571429</c:v>
                </c:pt>
                <c:pt idx="8">
                  <c:v>46.857142857142847</c:v>
                </c:pt>
                <c:pt idx="9">
                  <c:v>46.957142857142856</c:v>
                </c:pt>
                <c:pt idx="10">
                  <c:v>49.128571428571426</c:v>
                </c:pt>
                <c:pt idx="11">
                  <c:v>49.257142857142853</c:v>
                </c:pt>
                <c:pt idx="12">
                  <c:v>50.371428571428574</c:v>
                </c:pt>
                <c:pt idx="13">
                  <c:v>51.25714285714286</c:v>
                </c:pt>
                <c:pt idx="14">
                  <c:v>51.5</c:v>
                </c:pt>
                <c:pt idx="15">
                  <c:v>49.216666666666669</c:v>
                </c:pt>
                <c:pt idx="16">
                  <c:v>52.133333333333333</c:v>
                </c:pt>
                <c:pt idx="17">
                  <c:v>49.916666666666664</c:v>
                </c:pt>
                <c:pt idx="18">
                  <c:v>49.183333333333337</c:v>
                </c:pt>
                <c:pt idx="19">
                  <c:v>49.483333333333341</c:v>
                </c:pt>
                <c:pt idx="20">
                  <c:v>48.739999999999995</c:v>
                </c:pt>
                <c:pt idx="21">
                  <c:v>63.059999999999988</c:v>
                </c:pt>
                <c:pt idx="22">
                  <c:v>59.160000000000004</c:v>
                </c:pt>
                <c:pt idx="23">
                  <c:v>57.660000000000004</c:v>
                </c:pt>
                <c:pt idx="24">
                  <c:v>57.8</c:v>
                </c:pt>
                <c:pt idx="25">
                  <c:v>49.8</c:v>
                </c:pt>
                <c:pt idx="26">
                  <c:v>64.679999999999993</c:v>
                </c:pt>
                <c:pt idx="27">
                  <c:v>64.34</c:v>
                </c:pt>
                <c:pt idx="28">
                  <c:v>63.660000000000004</c:v>
                </c:pt>
                <c:pt idx="29">
                  <c:v>61.38000000000001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4-433B-9F8F-6A7B2914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Accuracy'!$AC$14:$AC$43</c:f>
              <c:numCache>
                <c:formatCode>General</c:formatCode>
                <c:ptCount val="30"/>
                <c:pt idx="0">
                  <c:v>25.1</c:v>
                </c:pt>
                <c:pt idx="1">
                  <c:v>23.900000000000002</c:v>
                </c:pt>
                <c:pt idx="2">
                  <c:v>23.199999999999996</c:v>
                </c:pt>
                <c:pt idx="3">
                  <c:v>23.585714285714285</c:v>
                </c:pt>
                <c:pt idx="4">
                  <c:v>22.731428571428573</c:v>
                </c:pt>
                <c:pt idx="5">
                  <c:v>44.01428571428572</c:v>
                </c:pt>
                <c:pt idx="6">
                  <c:v>45.11</c:v>
                </c:pt>
                <c:pt idx="7">
                  <c:v>44.485714285714288</c:v>
                </c:pt>
                <c:pt idx="8">
                  <c:v>43.3</c:v>
                </c:pt>
                <c:pt idx="9">
                  <c:v>40.08</c:v>
                </c:pt>
                <c:pt idx="10">
                  <c:v>38.242857142857147</c:v>
                </c:pt>
                <c:pt idx="11">
                  <c:v>38.342857142857149</c:v>
                </c:pt>
                <c:pt idx="12">
                  <c:v>37.487142857142864</c:v>
                </c:pt>
                <c:pt idx="13">
                  <c:v>36.842857142857142</c:v>
                </c:pt>
                <c:pt idx="14">
                  <c:v>36.688571428571429</c:v>
                </c:pt>
                <c:pt idx="15">
                  <c:v>55.664285714285718</c:v>
                </c:pt>
                <c:pt idx="16">
                  <c:v>56.691428571428574</c:v>
                </c:pt>
                <c:pt idx="17">
                  <c:v>54.800000000000004</c:v>
                </c:pt>
                <c:pt idx="18">
                  <c:v>53.042857142857144</c:v>
                </c:pt>
                <c:pt idx="19">
                  <c:v>52.385714285714286</c:v>
                </c:pt>
                <c:pt idx="20">
                  <c:v>64.614285714285714</c:v>
                </c:pt>
                <c:pt idx="21">
                  <c:v>65.642857142857153</c:v>
                </c:pt>
                <c:pt idx="22">
                  <c:v>63.284285714285716</c:v>
                </c:pt>
                <c:pt idx="23">
                  <c:v>62.214285714285722</c:v>
                </c:pt>
                <c:pt idx="24">
                  <c:v>58.285714285714285</c:v>
                </c:pt>
                <c:pt idx="25">
                  <c:v>80.333333333333329</c:v>
                </c:pt>
                <c:pt idx="26">
                  <c:v>81.066666666666663</c:v>
                </c:pt>
                <c:pt idx="27">
                  <c:v>78.083333333333343</c:v>
                </c:pt>
                <c:pt idx="28">
                  <c:v>75.95</c:v>
                </c:pt>
                <c:pt idx="29">
                  <c:v>70.28166666666668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A-4BDB-BBFD-658B01B91167}"/>
            </c:ext>
          </c:extLst>
        </c:ser>
        <c:ser>
          <c:idx val="1"/>
          <c:order val="1"/>
          <c:tx>
            <c:strRef>
              <c:f>'Vending_Machine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Accuracy'!$AD$14:$AD$43</c:f>
              <c:numCache>
                <c:formatCode>General</c:formatCode>
                <c:ptCount val="30"/>
                <c:pt idx="0">
                  <c:v>33.799999999999997</c:v>
                </c:pt>
                <c:pt idx="1">
                  <c:v>33.299999999999997</c:v>
                </c:pt>
                <c:pt idx="2">
                  <c:v>33.828571428571422</c:v>
                </c:pt>
                <c:pt idx="3">
                  <c:v>33.728571428571428</c:v>
                </c:pt>
                <c:pt idx="4">
                  <c:v>32.914285714285718</c:v>
                </c:pt>
                <c:pt idx="5">
                  <c:v>57.342857142857149</c:v>
                </c:pt>
                <c:pt idx="6">
                  <c:v>56.914285714285718</c:v>
                </c:pt>
                <c:pt idx="7">
                  <c:v>58.442857142857136</c:v>
                </c:pt>
                <c:pt idx="8">
                  <c:v>57.171428571428571</c:v>
                </c:pt>
                <c:pt idx="9">
                  <c:v>54.928571428571423</c:v>
                </c:pt>
                <c:pt idx="10">
                  <c:v>60.428571428571431</c:v>
                </c:pt>
                <c:pt idx="11">
                  <c:v>59.771428571428565</c:v>
                </c:pt>
                <c:pt idx="12">
                  <c:v>59.414285714285711</c:v>
                </c:pt>
                <c:pt idx="13">
                  <c:v>58.328571428571429</c:v>
                </c:pt>
                <c:pt idx="14">
                  <c:v>56.1</c:v>
                </c:pt>
                <c:pt idx="15">
                  <c:v>58.785714285714285</c:v>
                </c:pt>
                <c:pt idx="16">
                  <c:v>59.628571428571426</c:v>
                </c:pt>
                <c:pt idx="17">
                  <c:v>57.857142857142847</c:v>
                </c:pt>
                <c:pt idx="18">
                  <c:v>56.185714285714276</c:v>
                </c:pt>
                <c:pt idx="19">
                  <c:v>55.471428571428575</c:v>
                </c:pt>
                <c:pt idx="20">
                  <c:v>70.892857142857153</c:v>
                </c:pt>
                <c:pt idx="21">
                  <c:v>70.585714285714289</c:v>
                </c:pt>
                <c:pt idx="22">
                  <c:v>68.671428571428578</c:v>
                </c:pt>
                <c:pt idx="23">
                  <c:v>65.648571428571429</c:v>
                </c:pt>
                <c:pt idx="24">
                  <c:v>61.9</c:v>
                </c:pt>
                <c:pt idx="25">
                  <c:v>75.86666666666666</c:v>
                </c:pt>
                <c:pt idx="26">
                  <c:v>75.646666666666675</c:v>
                </c:pt>
                <c:pt idx="27">
                  <c:v>74.15000000000002</c:v>
                </c:pt>
                <c:pt idx="28">
                  <c:v>69.633333333333326</c:v>
                </c:pt>
                <c:pt idx="29">
                  <c:v>66.75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A-4BDB-BBFD-658B01B91167}"/>
            </c:ext>
          </c:extLst>
        </c:ser>
        <c:ser>
          <c:idx val="2"/>
          <c:order val="2"/>
          <c:tx>
            <c:strRef>
              <c:f>'Vending_Machine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Accuracy'!$AE$14:$AE$43</c:f>
              <c:numCache>
                <c:formatCode>General</c:formatCode>
                <c:ptCount val="30"/>
                <c:pt idx="0">
                  <c:v>36.285714285714285</c:v>
                </c:pt>
                <c:pt idx="1">
                  <c:v>38.271428571428565</c:v>
                </c:pt>
                <c:pt idx="2">
                  <c:v>38.914285714285711</c:v>
                </c:pt>
                <c:pt idx="3">
                  <c:v>38.385714285714293</c:v>
                </c:pt>
                <c:pt idx="4">
                  <c:v>37.357142857142854</c:v>
                </c:pt>
                <c:pt idx="5">
                  <c:v>46.771428571428565</c:v>
                </c:pt>
                <c:pt idx="6">
                  <c:v>44.01428571428572</c:v>
                </c:pt>
                <c:pt idx="7">
                  <c:v>44.014285714285712</c:v>
                </c:pt>
                <c:pt idx="8">
                  <c:v>43.142857142857153</c:v>
                </c:pt>
                <c:pt idx="9">
                  <c:v>42.628571428571426</c:v>
                </c:pt>
                <c:pt idx="10">
                  <c:v>45.885714285714286</c:v>
                </c:pt>
                <c:pt idx="11">
                  <c:v>42.914285714285718</c:v>
                </c:pt>
                <c:pt idx="12">
                  <c:v>44.271428571428565</c:v>
                </c:pt>
                <c:pt idx="13">
                  <c:v>45.214285714285715</c:v>
                </c:pt>
                <c:pt idx="14">
                  <c:v>42.414285714285711</c:v>
                </c:pt>
                <c:pt idx="15">
                  <c:v>53.685714285714276</c:v>
                </c:pt>
                <c:pt idx="16">
                  <c:v>51.028571428571432</c:v>
                </c:pt>
                <c:pt idx="17">
                  <c:v>50.114285714285714</c:v>
                </c:pt>
                <c:pt idx="18">
                  <c:v>49.1</c:v>
                </c:pt>
                <c:pt idx="19">
                  <c:v>47.471428571428575</c:v>
                </c:pt>
                <c:pt idx="20">
                  <c:v>73.433333333333337</c:v>
                </c:pt>
                <c:pt idx="21">
                  <c:v>75.116666666666674</c:v>
                </c:pt>
                <c:pt idx="22">
                  <c:v>71.083333333333329</c:v>
                </c:pt>
                <c:pt idx="23">
                  <c:v>70</c:v>
                </c:pt>
                <c:pt idx="24">
                  <c:v>64.033333333333346</c:v>
                </c:pt>
                <c:pt idx="25">
                  <c:v>78.183333333333337</c:v>
                </c:pt>
                <c:pt idx="26">
                  <c:v>77.7</c:v>
                </c:pt>
                <c:pt idx="27">
                  <c:v>77.266666666666666</c:v>
                </c:pt>
                <c:pt idx="28">
                  <c:v>74.399999999999991</c:v>
                </c:pt>
                <c:pt idx="29">
                  <c:v>68.55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A-4BDB-BBFD-658B01B91167}"/>
            </c:ext>
          </c:extLst>
        </c:ser>
        <c:ser>
          <c:idx val="3"/>
          <c:order val="3"/>
          <c:tx>
            <c:strRef>
              <c:f>'Vending_Machine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Accuracy'!$AF$14:$AF$43</c:f>
              <c:numCache>
                <c:formatCode>General</c:formatCode>
                <c:ptCount val="30"/>
                <c:pt idx="0">
                  <c:v>12.228571428571428</c:v>
                </c:pt>
                <c:pt idx="1">
                  <c:v>11.928571428571429</c:v>
                </c:pt>
                <c:pt idx="2">
                  <c:v>11.285714285714286</c:v>
                </c:pt>
                <c:pt idx="3">
                  <c:v>11.185714285714285</c:v>
                </c:pt>
                <c:pt idx="4">
                  <c:v>10.714285714285714</c:v>
                </c:pt>
                <c:pt idx="5">
                  <c:v>49.899999999999991</c:v>
                </c:pt>
                <c:pt idx="6">
                  <c:v>50.114285714285714</c:v>
                </c:pt>
                <c:pt idx="7">
                  <c:v>49.542857142857144</c:v>
                </c:pt>
                <c:pt idx="8">
                  <c:v>50.042857142857144</c:v>
                </c:pt>
                <c:pt idx="9">
                  <c:v>49.8</c:v>
                </c:pt>
                <c:pt idx="10">
                  <c:v>56.871428571428574</c:v>
                </c:pt>
                <c:pt idx="11">
                  <c:v>54.914285714285711</c:v>
                </c:pt>
                <c:pt idx="12">
                  <c:v>55.885714285714286</c:v>
                </c:pt>
                <c:pt idx="13">
                  <c:v>56.414285714285718</c:v>
                </c:pt>
                <c:pt idx="14">
                  <c:v>53.785714285714285</c:v>
                </c:pt>
                <c:pt idx="15">
                  <c:v>64.628571428571419</c:v>
                </c:pt>
                <c:pt idx="16">
                  <c:v>65.185714285714283</c:v>
                </c:pt>
                <c:pt idx="17">
                  <c:v>63.185714285714276</c:v>
                </c:pt>
                <c:pt idx="18">
                  <c:v>62.228571428571435</c:v>
                </c:pt>
                <c:pt idx="19">
                  <c:v>58.6</c:v>
                </c:pt>
                <c:pt idx="20">
                  <c:v>61.220000000000006</c:v>
                </c:pt>
                <c:pt idx="21">
                  <c:v>59.64</c:v>
                </c:pt>
                <c:pt idx="22">
                  <c:v>59.660000000000004</c:v>
                </c:pt>
                <c:pt idx="23">
                  <c:v>60.94</c:v>
                </c:pt>
                <c:pt idx="24">
                  <c:v>57.419999999999995</c:v>
                </c:pt>
                <c:pt idx="25">
                  <c:v>67.38</c:v>
                </c:pt>
                <c:pt idx="26">
                  <c:v>67.66</c:v>
                </c:pt>
                <c:pt idx="27">
                  <c:v>66.52</c:v>
                </c:pt>
                <c:pt idx="28">
                  <c:v>64.440000000000012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A-4BDB-BBFD-658B01B91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Accuracy'!$AC$14:$AC$43</c:f>
              <c:numCache>
                <c:formatCode>General</c:formatCode>
                <c:ptCount val="30"/>
                <c:pt idx="0">
                  <c:v>2.8000000000000003</c:v>
                </c:pt>
                <c:pt idx="1">
                  <c:v>2.7285714285714282</c:v>
                </c:pt>
                <c:pt idx="2">
                  <c:v>3.1285714285714286</c:v>
                </c:pt>
                <c:pt idx="3">
                  <c:v>3.4571428571428577</c:v>
                </c:pt>
                <c:pt idx="4">
                  <c:v>3.9185714285714286</c:v>
                </c:pt>
                <c:pt idx="5">
                  <c:v>3.5857142857142859</c:v>
                </c:pt>
                <c:pt idx="6">
                  <c:v>4.0142857142857142</c:v>
                </c:pt>
                <c:pt idx="7">
                  <c:v>4.015714285714286</c:v>
                </c:pt>
                <c:pt idx="8">
                  <c:v>4.4142857142857137</c:v>
                </c:pt>
                <c:pt idx="9">
                  <c:v>4.6571428571428566</c:v>
                </c:pt>
                <c:pt idx="10">
                  <c:v>3.0785714285714287</c:v>
                </c:pt>
                <c:pt idx="11">
                  <c:v>2.9285714285714284</c:v>
                </c:pt>
                <c:pt idx="12">
                  <c:v>3.0571428571428569</c:v>
                </c:pt>
                <c:pt idx="13">
                  <c:v>3.2714285714285718</c:v>
                </c:pt>
                <c:pt idx="14">
                  <c:v>3.3999999999999995</c:v>
                </c:pt>
                <c:pt idx="15">
                  <c:v>4.0571428571428578</c:v>
                </c:pt>
                <c:pt idx="16">
                  <c:v>4.2142857142857144</c:v>
                </c:pt>
                <c:pt idx="17">
                  <c:v>4.8714285714285719</c:v>
                </c:pt>
                <c:pt idx="18">
                  <c:v>4.5428571428571427</c:v>
                </c:pt>
                <c:pt idx="19">
                  <c:v>4.8</c:v>
                </c:pt>
                <c:pt idx="20">
                  <c:v>3.8957142857142855</c:v>
                </c:pt>
                <c:pt idx="21">
                  <c:v>4.3142857142857149</c:v>
                </c:pt>
                <c:pt idx="22">
                  <c:v>4.3142857142857141</c:v>
                </c:pt>
                <c:pt idx="23">
                  <c:v>5.1857142857142851</c:v>
                </c:pt>
                <c:pt idx="24">
                  <c:v>5.0142857142857133</c:v>
                </c:pt>
                <c:pt idx="25">
                  <c:v>4.0428571428571427</c:v>
                </c:pt>
                <c:pt idx="26">
                  <c:v>3.9285714285714284</c:v>
                </c:pt>
                <c:pt idx="27">
                  <c:v>4.5</c:v>
                </c:pt>
                <c:pt idx="28">
                  <c:v>4.7571428571428571</c:v>
                </c:pt>
                <c:pt idx="29">
                  <c:v>4.7542857142857144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A55-ABEF-E96F28F17520}"/>
            </c:ext>
          </c:extLst>
        </c:ser>
        <c:ser>
          <c:idx val="1"/>
          <c:order val="1"/>
          <c:tx>
            <c:strRef>
              <c:f>'Vending_Machine_Sum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Accuracy'!$AD$14:$AD$43</c:f>
              <c:numCache>
                <c:formatCode>General</c:formatCode>
                <c:ptCount val="30"/>
                <c:pt idx="0">
                  <c:v>4.6428571428571432</c:v>
                </c:pt>
                <c:pt idx="1">
                  <c:v>5.2142857142857144</c:v>
                </c:pt>
                <c:pt idx="2">
                  <c:v>5.2714285714285714</c:v>
                </c:pt>
                <c:pt idx="3">
                  <c:v>5.1285714285714281</c:v>
                </c:pt>
                <c:pt idx="4">
                  <c:v>5.6000000000000005</c:v>
                </c:pt>
                <c:pt idx="5">
                  <c:v>10.1</c:v>
                </c:pt>
                <c:pt idx="6">
                  <c:v>10.157142857142858</c:v>
                </c:pt>
                <c:pt idx="7">
                  <c:v>10.742857142857144</c:v>
                </c:pt>
                <c:pt idx="8">
                  <c:v>10.442857142857141</c:v>
                </c:pt>
                <c:pt idx="9">
                  <c:v>11.657142857142858</c:v>
                </c:pt>
                <c:pt idx="10">
                  <c:v>10.142857142857142</c:v>
                </c:pt>
                <c:pt idx="11">
                  <c:v>9.6142857142857139</c:v>
                </c:pt>
                <c:pt idx="12">
                  <c:v>10.157142857142858</c:v>
                </c:pt>
                <c:pt idx="13">
                  <c:v>10.014285714285714</c:v>
                </c:pt>
                <c:pt idx="14">
                  <c:v>10.257142857142856</c:v>
                </c:pt>
                <c:pt idx="15">
                  <c:v>10.428571428571429</c:v>
                </c:pt>
                <c:pt idx="16">
                  <c:v>9.6428571428571423</c:v>
                </c:pt>
                <c:pt idx="17">
                  <c:v>10.044285714285715</c:v>
                </c:pt>
                <c:pt idx="18">
                  <c:v>10</c:v>
                </c:pt>
                <c:pt idx="19">
                  <c:v>10.742857142857144</c:v>
                </c:pt>
                <c:pt idx="20">
                  <c:v>10.842857142857142</c:v>
                </c:pt>
                <c:pt idx="21">
                  <c:v>9.7142857142857135</c:v>
                </c:pt>
                <c:pt idx="22">
                  <c:v>9.4857142857142858</c:v>
                </c:pt>
                <c:pt idx="23">
                  <c:v>9.0142857142857142</c:v>
                </c:pt>
                <c:pt idx="24">
                  <c:v>9.9428571428571448</c:v>
                </c:pt>
                <c:pt idx="25">
                  <c:v>10.171428571428569</c:v>
                </c:pt>
                <c:pt idx="26">
                  <c:v>9.3714285714285719</c:v>
                </c:pt>
                <c:pt idx="27">
                  <c:v>9.514285714285716</c:v>
                </c:pt>
                <c:pt idx="28">
                  <c:v>8.33</c:v>
                </c:pt>
                <c:pt idx="29">
                  <c:v>8.9857142857142858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A55-ABEF-E96F28F17520}"/>
            </c:ext>
          </c:extLst>
        </c:ser>
        <c:ser>
          <c:idx val="2"/>
          <c:order val="2"/>
          <c:tx>
            <c:strRef>
              <c:f>'Vending_Machine_Sum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Accuracy'!$AE$14:$AE$43</c:f>
              <c:numCache>
                <c:formatCode>General</c:formatCode>
                <c:ptCount val="30"/>
                <c:pt idx="0">
                  <c:v>2.7857142857142856</c:v>
                </c:pt>
                <c:pt idx="1">
                  <c:v>3</c:v>
                </c:pt>
                <c:pt idx="2">
                  <c:v>3.0142857142857147</c:v>
                </c:pt>
                <c:pt idx="3">
                  <c:v>3.4142857142857141</c:v>
                </c:pt>
                <c:pt idx="4">
                  <c:v>3.7714285714285714</c:v>
                </c:pt>
                <c:pt idx="5">
                  <c:v>10.071428571428571</c:v>
                </c:pt>
                <c:pt idx="6">
                  <c:v>10.88</c:v>
                </c:pt>
                <c:pt idx="7">
                  <c:v>10.714285714285714</c:v>
                </c:pt>
                <c:pt idx="8">
                  <c:v>9.9428571428571413</c:v>
                </c:pt>
                <c:pt idx="9">
                  <c:v>9.3571428571428577</c:v>
                </c:pt>
                <c:pt idx="10">
                  <c:v>8.0714285714285712</c:v>
                </c:pt>
                <c:pt idx="11">
                  <c:v>9.1714285714285726</c:v>
                </c:pt>
                <c:pt idx="12">
                  <c:v>8.8000000000000007</c:v>
                </c:pt>
                <c:pt idx="13">
                  <c:v>8.0857142857142854</c:v>
                </c:pt>
                <c:pt idx="14">
                  <c:v>7.8142857142857141</c:v>
                </c:pt>
                <c:pt idx="15">
                  <c:v>5.1428571428571432</c:v>
                </c:pt>
                <c:pt idx="16">
                  <c:v>6.3142857142857149</c:v>
                </c:pt>
                <c:pt idx="17">
                  <c:v>6.5142857142857142</c:v>
                </c:pt>
                <c:pt idx="18">
                  <c:v>6.2000000000000011</c:v>
                </c:pt>
                <c:pt idx="19">
                  <c:v>6.5714285714285712</c:v>
                </c:pt>
                <c:pt idx="20">
                  <c:v>5.4428571428571431</c:v>
                </c:pt>
                <c:pt idx="21">
                  <c:v>5.7142857142857144</c:v>
                </c:pt>
                <c:pt idx="22">
                  <c:v>5.5285714285714294</c:v>
                </c:pt>
                <c:pt idx="23">
                  <c:v>5.1428571428571432</c:v>
                </c:pt>
                <c:pt idx="24">
                  <c:v>4.8428571428571425</c:v>
                </c:pt>
                <c:pt idx="25">
                  <c:v>5.1285714285714281</c:v>
                </c:pt>
                <c:pt idx="26">
                  <c:v>4.8285714285714283</c:v>
                </c:pt>
                <c:pt idx="27">
                  <c:v>4.8285714285714283</c:v>
                </c:pt>
                <c:pt idx="28">
                  <c:v>4.4857142857142858</c:v>
                </c:pt>
                <c:pt idx="29">
                  <c:v>4.2428571428571429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0-4A55-ABEF-E96F28F17520}"/>
            </c:ext>
          </c:extLst>
        </c:ser>
        <c:ser>
          <c:idx val="3"/>
          <c:order val="3"/>
          <c:tx>
            <c:strRef>
              <c:f>'Vending_Machine_Sum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Accuracy'!$AF$14:$AF$43</c:f>
              <c:numCache>
                <c:formatCode>General</c:formatCode>
                <c:ptCount val="30"/>
                <c:pt idx="0">
                  <c:v>2.5714285714285716</c:v>
                </c:pt>
                <c:pt idx="1">
                  <c:v>2.1285714285714286</c:v>
                </c:pt>
                <c:pt idx="2">
                  <c:v>2.6285714285714286</c:v>
                </c:pt>
                <c:pt idx="3">
                  <c:v>2.3571428571428572</c:v>
                </c:pt>
                <c:pt idx="4">
                  <c:v>2.8857142857142857</c:v>
                </c:pt>
                <c:pt idx="5">
                  <c:v>12.200000000000001</c:v>
                </c:pt>
                <c:pt idx="6">
                  <c:v>12.8</c:v>
                </c:pt>
                <c:pt idx="7">
                  <c:v>14.72857142857143</c:v>
                </c:pt>
                <c:pt idx="8">
                  <c:v>13.857142857142856</c:v>
                </c:pt>
                <c:pt idx="9">
                  <c:v>13.657142857142857</c:v>
                </c:pt>
                <c:pt idx="10">
                  <c:v>7.7142857142857153</c:v>
                </c:pt>
                <c:pt idx="11">
                  <c:v>8.5857142857142854</c:v>
                </c:pt>
                <c:pt idx="12">
                  <c:v>9.5285714285714285</c:v>
                </c:pt>
                <c:pt idx="13">
                  <c:v>9.7714285714285705</c:v>
                </c:pt>
                <c:pt idx="14">
                  <c:v>10.885714285714286</c:v>
                </c:pt>
                <c:pt idx="15">
                  <c:v>10.571428571428571</c:v>
                </c:pt>
                <c:pt idx="16">
                  <c:v>11.685714285714287</c:v>
                </c:pt>
                <c:pt idx="17">
                  <c:v>11.542857142857143</c:v>
                </c:pt>
                <c:pt idx="18">
                  <c:v>8.8285714285714292</c:v>
                </c:pt>
                <c:pt idx="19">
                  <c:v>9.7285714285714278</c:v>
                </c:pt>
                <c:pt idx="20">
                  <c:v>5.1857142857142859</c:v>
                </c:pt>
                <c:pt idx="21">
                  <c:v>5.4</c:v>
                </c:pt>
                <c:pt idx="22">
                  <c:v>5.757142857142858</c:v>
                </c:pt>
                <c:pt idx="23">
                  <c:v>5.8428571428571425</c:v>
                </c:pt>
                <c:pt idx="24">
                  <c:v>5.6714285714285708</c:v>
                </c:pt>
                <c:pt idx="25">
                  <c:v>5.9142857142857137</c:v>
                </c:pt>
                <c:pt idx="26">
                  <c:v>5.6142857142857139</c:v>
                </c:pt>
                <c:pt idx="27">
                  <c:v>6.0571428571428569</c:v>
                </c:pt>
                <c:pt idx="28">
                  <c:v>5.4428571428571431</c:v>
                </c:pt>
                <c:pt idx="29">
                  <c:v>6.7428571428571429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A0-4A55-ABEF-E96F28F17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 (Complete)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Accuracy'!$AC$14:$AC$42</c:f>
              <c:numCache>
                <c:formatCode>General</c:formatCode>
                <c:ptCount val="29"/>
                <c:pt idx="0">
                  <c:v>11.000000000000002</c:v>
                </c:pt>
                <c:pt idx="1">
                  <c:v>11.042857142857143</c:v>
                </c:pt>
                <c:pt idx="2">
                  <c:v>11.571428571428571</c:v>
                </c:pt>
                <c:pt idx="3">
                  <c:v>9.7142857142857135</c:v>
                </c:pt>
                <c:pt idx="4">
                  <c:v>8.3571428571428577</c:v>
                </c:pt>
                <c:pt idx="5">
                  <c:v>25.442857142857143</c:v>
                </c:pt>
                <c:pt idx="6">
                  <c:v>25.971428571428572</c:v>
                </c:pt>
                <c:pt idx="7">
                  <c:v>25.37142857142857</c:v>
                </c:pt>
                <c:pt idx="8">
                  <c:v>26.485714285714288</c:v>
                </c:pt>
                <c:pt idx="9">
                  <c:v>26.014285714285712</c:v>
                </c:pt>
                <c:pt idx="10">
                  <c:v>26.257142857142856</c:v>
                </c:pt>
                <c:pt idx="11">
                  <c:v>26.257142857142863</c:v>
                </c:pt>
                <c:pt idx="12">
                  <c:v>27</c:v>
                </c:pt>
                <c:pt idx="13">
                  <c:v>26.671428571428574</c:v>
                </c:pt>
                <c:pt idx="14">
                  <c:v>27.542857142857141</c:v>
                </c:pt>
                <c:pt idx="15">
                  <c:v>39.657142857142858</c:v>
                </c:pt>
                <c:pt idx="16">
                  <c:v>42.9</c:v>
                </c:pt>
                <c:pt idx="17">
                  <c:v>41.800000000000004</c:v>
                </c:pt>
                <c:pt idx="18">
                  <c:v>40.871428571428574</c:v>
                </c:pt>
                <c:pt idx="19">
                  <c:v>39.985714285714288</c:v>
                </c:pt>
                <c:pt idx="20">
                  <c:v>54.583333333333336</c:v>
                </c:pt>
                <c:pt idx="21">
                  <c:v>60.716666666666669</c:v>
                </c:pt>
                <c:pt idx="22">
                  <c:v>58.866666666666667</c:v>
                </c:pt>
                <c:pt idx="23">
                  <c:v>56</c:v>
                </c:pt>
                <c:pt idx="24">
                  <c:v>56.15</c:v>
                </c:pt>
                <c:pt idx="25">
                  <c:v>58.033333333333331</c:v>
                </c:pt>
                <c:pt idx="26">
                  <c:v>63.56666666666667</c:v>
                </c:pt>
                <c:pt idx="27">
                  <c:v>62.25</c:v>
                </c:pt>
                <c:pt idx="28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0-499E-8B85-66E4F486746D}"/>
            </c:ext>
          </c:extLst>
        </c:ser>
        <c:ser>
          <c:idx val="1"/>
          <c:order val="1"/>
          <c:tx>
            <c:strRef>
              <c:f>'MazeComplete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Accuracy'!$AD$14:$AD$42</c:f>
              <c:numCache>
                <c:formatCode>General</c:formatCode>
                <c:ptCount val="29"/>
                <c:pt idx="0">
                  <c:v>29.542857142857141</c:v>
                </c:pt>
                <c:pt idx="1">
                  <c:v>29.485714285714288</c:v>
                </c:pt>
                <c:pt idx="2">
                  <c:v>30.514285714285709</c:v>
                </c:pt>
                <c:pt idx="3">
                  <c:v>29.342857142857145</c:v>
                </c:pt>
                <c:pt idx="4">
                  <c:v>29.171428571428571</c:v>
                </c:pt>
                <c:pt idx="5">
                  <c:v>32.299999999999997</c:v>
                </c:pt>
                <c:pt idx="6">
                  <c:v>31.914285714285711</c:v>
                </c:pt>
                <c:pt idx="7">
                  <c:v>30.87142857142857</c:v>
                </c:pt>
                <c:pt idx="8">
                  <c:v>32.999999999999993</c:v>
                </c:pt>
                <c:pt idx="9">
                  <c:v>32.771428571428572</c:v>
                </c:pt>
                <c:pt idx="10">
                  <c:v>43.800000000000004</c:v>
                </c:pt>
                <c:pt idx="11">
                  <c:v>43.157142857142858</c:v>
                </c:pt>
                <c:pt idx="12">
                  <c:v>42.428571428571438</c:v>
                </c:pt>
                <c:pt idx="13">
                  <c:v>45.457142857142856</c:v>
                </c:pt>
                <c:pt idx="14">
                  <c:v>44.728571428571421</c:v>
                </c:pt>
                <c:pt idx="15">
                  <c:v>44.614285714285707</c:v>
                </c:pt>
                <c:pt idx="16">
                  <c:v>44.785714285714292</c:v>
                </c:pt>
                <c:pt idx="17">
                  <c:v>43.1</c:v>
                </c:pt>
                <c:pt idx="18">
                  <c:v>45.628571428571433</c:v>
                </c:pt>
                <c:pt idx="19">
                  <c:v>44.814285714285724</c:v>
                </c:pt>
                <c:pt idx="20">
                  <c:v>48.471428571428568</c:v>
                </c:pt>
                <c:pt idx="21">
                  <c:v>49.571428571428569</c:v>
                </c:pt>
                <c:pt idx="22">
                  <c:v>47.057142857142864</c:v>
                </c:pt>
                <c:pt idx="23">
                  <c:v>48.274285714285718</c:v>
                </c:pt>
                <c:pt idx="24">
                  <c:v>48.257142857142853</c:v>
                </c:pt>
                <c:pt idx="25">
                  <c:v>50.614285714285714</c:v>
                </c:pt>
                <c:pt idx="26">
                  <c:v>51.48571428571428</c:v>
                </c:pt>
                <c:pt idx="27">
                  <c:v>48.89142857142857</c:v>
                </c:pt>
                <c:pt idx="28">
                  <c:v>51.057142857142864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0-499E-8B85-66E4F486746D}"/>
            </c:ext>
          </c:extLst>
        </c:ser>
        <c:ser>
          <c:idx val="2"/>
          <c:order val="2"/>
          <c:tx>
            <c:strRef>
              <c:f>'MazeComplete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Accuracy'!$AE$14:$AE$42</c:f>
              <c:numCache>
                <c:formatCode>General</c:formatCode>
                <c:ptCount val="29"/>
                <c:pt idx="0">
                  <c:v>34.114285714285714</c:v>
                </c:pt>
                <c:pt idx="1">
                  <c:v>32.214285714285715</c:v>
                </c:pt>
                <c:pt idx="2">
                  <c:v>31.142857142857146</c:v>
                </c:pt>
                <c:pt idx="3">
                  <c:v>33.785714285714285</c:v>
                </c:pt>
                <c:pt idx="4">
                  <c:v>33.671428571428571</c:v>
                </c:pt>
                <c:pt idx="5">
                  <c:v>31.485714285714284</c:v>
                </c:pt>
                <c:pt idx="6">
                  <c:v>30.8</c:v>
                </c:pt>
                <c:pt idx="7">
                  <c:v>30.642857142857142</c:v>
                </c:pt>
                <c:pt idx="8">
                  <c:v>30.38571428571429</c:v>
                </c:pt>
                <c:pt idx="9">
                  <c:v>30.185714285714287</c:v>
                </c:pt>
                <c:pt idx="10">
                  <c:v>36.814285714285724</c:v>
                </c:pt>
                <c:pt idx="11">
                  <c:v>37.142857142857146</c:v>
                </c:pt>
                <c:pt idx="12">
                  <c:v>37.585714285714282</c:v>
                </c:pt>
                <c:pt idx="13">
                  <c:v>37.814285714285724</c:v>
                </c:pt>
                <c:pt idx="14">
                  <c:v>38.328571428571422</c:v>
                </c:pt>
                <c:pt idx="15">
                  <c:v>40.5</c:v>
                </c:pt>
                <c:pt idx="16">
                  <c:v>42.585714285714289</c:v>
                </c:pt>
                <c:pt idx="17">
                  <c:v>41.442857142857143</c:v>
                </c:pt>
                <c:pt idx="18">
                  <c:v>39.628571428571426</c:v>
                </c:pt>
                <c:pt idx="19">
                  <c:v>37.871428571428574</c:v>
                </c:pt>
                <c:pt idx="20">
                  <c:v>67.757142857142853</c:v>
                </c:pt>
                <c:pt idx="21">
                  <c:v>68.485714285714295</c:v>
                </c:pt>
                <c:pt idx="22">
                  <c:v>67.771428571428572</c:v>
                </c:pt>
                <c:pt idx="23">
                  <c:v>66.157142857142858</c:v>
                </c:pt>
                <c:pt idx="24">
                  <c:v>66.857142857142861</c:v>
                </c:pt>
                <c:pt idx="25">
                  <c:v>75.86666666666666</c:v>
                </c:pt>
                <c:pt idx="26">
                  <c:v>76.283333333333331</c:v>
                </c:pt>
                <c:pt idx="27">
                  <c:v>74.666666666666671</c:v>
                </c:pt>
                <c:pt idx="28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0-499E-8B85-66E4F486746D}"/>
            </c:ext>
          </c:extLst>
        </c:ser>
        <c:ser>
          <c:idx val="3"/>
          <c:order val="3"/>
          <c:tx>
            <c:strRef>
              <c:f>'MazeComplete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Accuracy'!$AF$14:$AF$42</c:f>
              <c:numCache>
                <c:formatCode>General</c:formatCode>
                <c:ptCount val="29"/>
                <c:pt idx="0">
                  <c:v>0.22857142857142859</c:v>
                </c:pt>
                <c:pt idx="1">
                  <c:v>0.35714285714285715</c:v>
                </c:pt>
                <c:pt idx="2">
                  <c:v>0.45714285714285718</c:v>
                </c:pt>
                <c:pt idx="3">
                  <c:v>0.38571428571428573</c:v>
                </c:pt>
                <c:pt idx="4">
                  <c:v>0.3</c:v>
                </c:pt>
                <c:pt idx="5">
                  <c:v>46.8</c:v>
                </c:pt>
                <c:pt idx="6">
                  <c:v>47.071428571428569</c:v>
                </c:pt>
                <c:pt idx="7">
                  <c:v>48.228571428571435</c:v>
                </c:pt>
                <c:pt idx="8">
                  <c:v>45.757142857142853</c:v>
                </c:pt>
                <c:pt idx="9">
                  <c:v>45.771428571428565</c:v>
                </c:pt>
                <c:pt idx="10">
                  <c:v>47.928571428571431</c:v>
                </c:pt>
                <c:pt idx="11">
                  <c:v>49.01428571428572</c:v>
                </c:pt>
                <c:pt idx="12">
                  <c:v>49.828571428571436</c:v>
                </c:pt>
                <c:pt idx="13">
                  <c:v>47.614285714285714</c:v>
                </c:pt>
                <c:pt idx="14">
                  <c:v>48.228571428571421</c:v>
                </c:pt>
                <c:pt idx="15">
                  <c:v>65.928571428571431</c:v>
                </c:pt>
                <c:pt idx="16">
                  <c:v>67.414285714285711</c:v>
                </c:pt>
                <c:pt idx="17">
                  <c:v>65.542857142857159</c:v>
                </c:pt>
                <c:pt idx="18">
                  <c:v>63.657142857142851</c:v>
                </c:pt>
                <c:pt idx="19">
                  <c:v>65</c:v>
                </c:pt>
                <c:pt idx="20">
                  <c:v>74.916666666666671</c:v>
                </c:pt>
                <c:pt idx="21">
                  <c:v>77.266666666666666</c:v>
                </c:pt>
                <c:pt idx="22">
                  <c:v>74.883333333333326</c:v>
                </c:pt>
                <c:pt idx="23">
                  <c:v>74.883333333333326</c:v>
                </c:pt>
                <c:pt idx="24">
                  <c:v>75.333333333333329</c:v>
                </c:pt>
                <c:pt idx="25">
                  <c:v>77.680000000000007</c:v>
                </c:pt>
                <c:pt idx="26">
                  <c:v>79.28</c:v>
                </c:pt>
                <c:pt idx="27">
                  <c:v>77.02000000000001</c:v>
                </c:pt>
                <c:pt idx="28">
                  <c:v>75.999999999999986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40-499E-8B85-66E4F4867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 (Solve)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Accuracy'!$AC$14:$AC$43</c:f>
              <c:numCache>
                <c:formatCode>General</c:formatCode>
                <c:ptCount val="30"/>
                <c:pt idx="0">
                  <c:v>14.314285714285713</c:v>
                </c:pt>
                <c:pt idx="1">
                  <c:v>14.46142857142857</c:v>
                </c:pt>
                <c:pt idx="2">
                  <c:v>14.342857142857143</c:v>
                </c:pt>
                <c:pt idx="3">
                  <c:v>14.542857142857143</c:v>
                </c:pt>
                <c:pt idx="4">
                  <c:v>13.042857142857143</c:v>
                </c:pt>
                <c:pt idx="5">
                  <c:v>17.014285714285712</c:v>
                </c:pt>
                <c:pt idx="6">
                  <c:v>16.245714285714286</c:v>
                </c:pt>
                <c:pt idx="7">
                  <c:v>15.728571428571428</c:v>
                </c:pt>
                <c:pt idx="8">
                  <c:v>16.3</c:v>
                </c:pt>
                <c:pt idx="9">
                  <c:v>15.651428571428571</c:v>
                </c:pt>
                <c:pt idx="10">
                  <c:v>20.928571428571434</c:v>
                </c:pt>
                <c:pt idx="11">
                  <c:v>24.057142857142857</c:v>
                </c:pt>
                <c:pt idx="12">
                  <c:v>22.841428571428573</c:v>
                </c:pt>
                <c:pt idx="13">
                  <c:v>23.557142857142857</c:v>
                </c:pt>
                <c:pt idx="14">
                  <c:v>22.12857142857143</c:v>
                </c:pt>
                <c:pt idx="15">
                  <c:v>28.442857142857147</c:v>
                </c:pt>
                <c:pt idx="16">
                  <c:v>34.642857142857146</c:v>
                </c:pt>
                <c:pt idx="17">
                  <c:v>34.942857142857143</c:v>
                </c:pt>
                <c:pt idx="18">
                  <c:v>34.214285714285715</c:v>
                </c:pt>
                <c:pt idx="19">
                  <c:v>32.75714285714286</c:v>
                </c:pt>
                <c:pt idx="20">
                  <c:v>49.68</c:v>
                </c:pt>
                <c:pt idx="21">
                  <c:v>45.739999999999995</c:v>
                </c:pt>
                <c:pt idx="22">
                  <c:v>45.84</c:v>
                </c:pt>
                <c:pt idx="23">
                  <c:v>46.720000000000006</c:v>
                </c:pt>
                <c:pt idx="24">
                  <c:v>43.7</c:v>
                </c:pt>
                <c:pt idx="25">
                  <c:v>47.6</c:v>
                </c:pt>
                <c:pt idx="26">
                  <c:v>50.260000000000005</c:v>
                </c:pt>
                <c:pt idx="27">
                  <c:v>50.92</c:v>
                </c:pt>
                <c:pt idx="28">
                  <c:v>49.74</c:v>
                </c:pt>
                <c:pt idx="29">
                  <c:v>47.46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8-420C-B9AD-9AD9625D3C1A}"/>
            </c:ext>
          </c:extLst>
        </c:ser>
        <c:ser>
          <c:idx val="1"/>
          <c:order val="1"/>
          <c:tx>
            <c:strRef>
              <c:f>'MazeSolve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Accuracy'!$AD$14:$AD$43</c:f>
              <c:numCache>
                <c:formatCode>General</c:formatCode>
                <c:ptCount val="30"/>
                <c:pt idx="0">
                  <c:v>28.142857142857142</c:v>
                </c:pt>
                <c:pt idx="1">
                  <c:v>28.728571428571428</c:v>
                </c:pt>
                <c:pt idx="2">
                  <c:v>29.014285714285712</c:v>
                </c:pt>
                <c:pt idx="3">
                  <c:v>28.799999999999994</c:v>
                </c:pt>
                <c:pt idx="4">
                  <c:v>28.871428571428574</c:v>
                </c:pt>
                <c:pt idx="5">
                  <c:v>33.428571428571431</c:v>
                </c:pt>
                <c:pt idx="6">
                  <c:v>33.171428571428571</c:v>
                </c:pt>
                <c:pt idx="7">
                  <c:v>33.571428571428569</c:v>
                </c:pt>
                <c:pt idx="8">
                  <c:v>33.314285714285717</c:v>
                </c:pt>
                <c:pt idx="9">
                  <c:v>33.200000000000003</c:v>
                </c:pt>
                <c:pt idx="10">
                  <c:v>38.142857142857146</c:v>
                </c:pt>
                <c:pt idx="11">
                  <c:v>38.728571428571421</c:v>
                </c:pt>
                <c:pt idx="12">
                  <c:v>37.442857142857143</c:v>
                </c:pt>
                <c:pt idx="13">
                  <c:v>37.585714285714282</c:v>
                </c:pt>
                <c:pt idx="14">
                  <c:v>36.514285714285712</c:v>
                </c:pt>
                <c:pt idx="15">
                  <c:v>52.6</c:v>
                </c:pt>
                <c:pt idx="16">
                  <c:v>52.557142857142864</c:v>
                </c:pt>
                <c:pt idx="17">
                  <c:v>51.491428571428571</c:v>
                </c:pt>
                <c:pt idx="18">
                  <c:v>51.8</c:v>
                </c:pt>
                <c:pt idx="19">
                  <c:v>51.071428571428577</c:v>
                </c:pt>
                <c:pt idx="20">
                  <c:v>58.780000000000008</c:v>
                </c:pt>
                <c:pt idx="21">
                  <c:v>59.839999999999996</c:v>
                </c:pt>
                <c:pt idx="22">
                  <c:v>59.48</c:v>
                </c:pt>
                <c:pt idx="23">
                  <c:v>56.320000000000007</c:v>
                </c:pt>
                <c:pt idx="24">
                  <c:v>57.5</c:v>
                </c:pt>
                <c:pt idx="25">
                  <c:v>58.339999999999996</c:v>
                </c:pt>
                <c:pt idx="26">
                  <c:v>59.46</c:v>
                </c:pt>
                <c:pt idx="27">
                  <c:v>56.680000000000007</c:v>
                </c:pt>
                <c:pt idx="28">
                  <c:v>58.320000000000007</c:v>
                </c:pt>
                <c:pt idx="29">
                  <c:v>56.519999999999996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8-420C-B9AD-9AD9625D3C1A}"/>
            </c:ext>
          </c:extLst>
        </c:ser>
        <c:ser>
          <c:idx val="2"/>
          <c:order val="2"/>
          <c:tx>
            <c:strRef>
              <c:f>'MazeSolve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Accuracy'!$AE$14:$AE$43</c:f>
              <c:numCache>
                <c:formatCode>General</c:formatCode>
                <c:ptCount val="30"/>
                <c:pt idx="0">
                  <c:v>37.371428571428574</c:v>
                </c:pt>
                <c:pt idx="1">
                  <c:v>37.18571428571429</c:v>
                </c:pt>
                <c:pt idx="2">
                  <c:v>36.642857142857146</c:v>
                </c:pt>
                <c:pt idx="3">
                  <c:v>37.142857142857146</c:v>
                </c:pt>
                <c:pt idx="4">
                  <c:v>36.342857142857142</c:v>
                </c:pt>
                <c:pt idx="5">
                  <c:v>40.471428571428575</c:v>
                </c:pt>
                <c:pt idx="6">
                  <c:v>39.557142857142864</c:v>
                </c:pt>
                <c:pt idx="7">
                  <c:v>39.342857142857149</c:v>
                </c:pt>
                <c:pt idx="8">
                  <c:v>39.499999999999993</c:v>
                </c:pt>
                <c:pt idx="9">
                  <c:v>37.671428571428571</c:v>
                </c:pt>
                <c:pt idx="10">
                  <c:v>39.471428571428575</c:v>
                </c:pt>
                <c:pt idx="11">
                  <c:v>38.357142857142854</c:v>
                </c:pt>
                <c:pt idx="12">
                  <c:v>38.98571428571428</c:v>
                </c:pt>
                <c:pt idx="13">
                  <c:v>37.285714285714285</c:v>
                </c:pt>
                <c:pt idx="14">
                  <c:v>36.728571428571421</c:v>
                </c:pt>
                <c:pt idx="15">
                  <c:v>51.557142857142857</c:v>
                </c:pt>
                <c:pt idx="16">
                  <c:v>51.471428571428575</c:v>
                </c:pt>
                <c:pt idx="17">
                  <c:v>51.25714285714286</c:v>
                </c:pt>
                <c:pt idx="18">
                  <c:v>51.142857142857146</c:v>
                </c:pt>
                <c:pt idx="19">
                  <c:v>50.071428571428569</c:v>
                </c:pt>
                <c:pt idx="20">
                  <c:v>63.08</c:v>
                </c:pt>
                <c:pt idx="21">
                  <c:v>61.6</c:v>
                </c:pt>
                <c:pt idx="22">
                  <c:v>63.320000000000007</c:v>
                </c:pt>
                <c:pt idx="23">
                  <c:v>61.14</c:v>
                </c:pt>
                <c:pt idx="24">
                  <c:v>60.659999999999989</c:v>
                </c:pt>
                <c:pt idx="25">
                  <c:v>60.36</c:v>
                </c:pt>
                <c:pt idx="26">
                  <c:v>59.379999999999995</c:v>
                </c:pt>
                <c:pt idx="27">
                  <c:v>61.160000000000004</c:v>
                </c:pt>
                <c:pt idx="28">
                  <c:v>57.61999999999999</c:v>
                </c:pt>
                <c:pt idx="29">
                  <c:v>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8-420C-B9AD-9AD9625D3C1A}"/>
            </c:ext>
          </c:extLst>
        </c:ser>
        <c:ser>
          <c:idx val="3"/>
          <c:order val="3"/>
          <c:tx>
            <c:strRef>
              <c:f>'MazeSolve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Accuracy'!$AF$14:$AF$43</c:f>
              <c:numCache>
                <c:formatCode>General</c:formatCode>
                <c:ptCount val="30"/>
                <c:pt idx="0">
                  <c:v>7.2285714285714286</c:v>
                </c:pt>
                <c:pt idx="1">
                  <c:v>7.2428571428571429</c:v>
                </c:pt>
                <c:pt idx="2">
                  <c:v>7.3714285714285719</c:v>
                </c:pt>
                <c:pt idx="3">
                  <c:v>7.0714285714285712</c:v>
                </c:pt>
                <c:pt idx="4">
                  <c:v>7.4571428571428573</c:v>
                </c:pt>
                <c:pt idx="5">
                  <c:v>53.742857142857133</c:v>
                </c:pt>
                <c:pt idx="6">
                  <c:v>53.114285714285714</c:v>
                </c:pt>
                <c:pt idx="7">
                  <c:v>52.371428571428574</c:v>
                </c:pt>
                <c:pt idx="8">
                  <c:v>52.557142857142864</c:v>
                </c:pt>
                <c:pt idx="9">
                  <c:v>50.171428571428578</c:v>
                </c:pt>
                <c:pt idx="10">
                  <c:v>43.457142857142856</c:v>
                </c:pt>
                <c:pt idx="11">
                  <c:v>43.457142857142863</c:v>
                </c:pt>
                <c:pt idx="12">
                  <c:v>44.114285714285714</c:v>
                </c:pt>
                <c:pt idx="13">
                  <c:v>42.914285714285711</c:v>
                </c:pt>
                <c:pt idx="14">
                  <c:v>44.25714285714286</c:v>
                </c:pt>
                <c:pt idx="15">
                  <c:v>54.359999999999992</c:v>
                </c:pt>
                <c:pt idx="16">
                  <c:v>55.179999999999993</c:v>
                </c:pt>
                <c:pt idx="17">
                  <c:v>54.559999999999988</c:v>
                </c:pt>
                <c:pt idx="18">
                  <c:v>52.9</c:v>
                </c:pt>
                <c:pt idx="19">
                  <c:v>53.280000000000008</c:v>
                </c:pt>
                <c:pt idx="20">
                  <c:v>53.88000000000001</c:v>
                </c:pt>
                <c:pt idx="21">
                  <c:v>51.640000000000008</c:v>
                </c:pt>
                <c:pt idx="22">
                  <c:v>51.08</c:v>
                </c:pt>
                <c:pt idx="23">
                  <c:v>52.879999999999995</c:v>
                </c:pt>
                <c:pt idx="24">
                  <c:v>51.86</c:v>
                </c:pt>
                <c:pt idx="25">
                  <c:v>54.02</c:v>
                </c:pt>
                <c:pt idx="26">
                  <c:v>52.46</c:v>
                </c:pt>
                <c:pt idx="27">
                  <c:v>54.259999999999991</c:v>
                </c:pt>
                <c:pt idx="28">
                  <c:v>52.160000000000004</c:v>
                </c:pt>
                <c:pt idx="29">
                  <c:v>51.779999999999994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8-420C-B9AD-9AD9625D3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Accuracy'!$AC$14:$AC$43</c:f>
              <c:numCache>
                <c:formatCode>General</c:formatCode>
                <c:ptCount val="30"/>
                <c:pt idx="0">
                  <c:v>33.614285714285714</c:v>
                </c:pt>
                <c:pt idx="1">
                  <c:v>35.285714285714285</c:v>
                </c:pt>
                <c:pt idx="2">
                  <c:v>37.01428571428572</c:v>
                </c:pt>
                <c:pt idx="3">
                  <c:v>34.842857142857142</c:v>
                </c:pt>
                <c:pt idx="4">
                  <c:v>33.885714285714286</c:v>
                </c:pt>
                <c:pt idx="5">
                  <c:v>50.6</c:v>
                </c:pt>
                <c:pt idx="6">
                  <c:v>52.057142857142857</c:v>
                </c:pt>
                <c:pt idx="7">
                  <c:v>52.942857142857136</c:v>
                </c:pt>
                <c:pt idx="8">
                  <c:v>52.771428571428565</c:v>
                </c:pt>
                <c:pt idx="9">
                  <c:v>52.442857142857143</c:v>
                </c:pt>
                <c:pt idx="10">
                  <c:v>50.142857142857146</c:v>
                </c:pt>
                <c:pt idx="11">
                  <c:v>52.157142857142851</c:v>
                </c:pt>
                <c:pt idx="12">
                  <c:v>53.314285714285724</c:v>
                </c:pt>
                <c:pt idx="13">
                  <c:v>53.071428571428562</c:v>
                </c:pt>
                <c:pt idx="14">
                  <c:v>52.042857142857144</c:v>
                </c:pt>
                <c:pt idx="15">
                  <c:v>59.916666666666664</c:v>
                </c:pt>
                <c:pt idx="16">
                  <c:v>61.966666666666669</c:v>
                </c:pt>
                <c:pt idx="17">
                  <c:v>62.95000000000001</c:v>
                </c:pt>
                <c:pt idx="18">
                  <c:v>63</c:v>
                </c:pt>
                <c:pt idx="19">
                  <c:v>62.066666666666663</c:v>
                </c:pt>
                <c:pt idx="20">
                  <c:v>60.283333333333331</c:v>
                </c:pt>
                <c:pt idx="21">
                  <c:v>64.86666666666666</c:v>
                </c:pt>
                <c:pt idx="22">
                  <c:v>65.173333333333332</c:v>
                </c:pt>
                <c:pt idx="23">
                  <c:v>63.608333333333327</c:v>
                </c:pt>
                <c:pt idx="24">
                  <c:v>64.283333333333331</c:v>
                </c:pt>
                <c:pt idx="25">
                  <c:v>70</c:v>
                </c:pt>
                <c:pt idx="26">
                  <c:v>69.316000000000003</c:v>
                </c:pt>
                <c:pt idx="27">
                  <c:v>71.260000000000005</c:v>
                </c:pt>
                <c:pt idx="28">
                  <c:v>71</c:v>
                </c:pt>
                <c:pt idx="29">
                  <c:v>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D-428E-873B-BB5DFF825AFF}"/>
            </c:ext>
          </c:extLst>
        </c:ser>
        <c:ser>
          <c:idx val="1"/>
          <c:order val="1"/>
          <c:tx>
            <c:strRef>
              <c:f>'Hamiltonian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Accuracy'!$AD$14:$AD$43</c:f>
              <c:numCache>
                <c:formatCode>General</c:formatCode>
                <c:ptCount val="30"/>
                <c:pt idx="0">
                  <c:v>45.328571428571422</c:v>
                </c:pt>
                <c:pt idx="1">
                  <c:v>45.785714285714278</c:v>
                </c:pt>
                <c:pt idx="2">
                  <c:v>46.01428571428572</c:v>
                </c:pt>
                <c:pt idx="3">
                  <c:v>45.757142857142853</c:v>
                </c:pt>
                <c:pt idx="4">
                  <c:v>45.24285714285714</c:v>
                </c:pt>
                <c:pt idx="5">
                  <c:v>66.657142857142873</c:v>
                </c:pt>
                <c:pt idx="6">
                  <c:v>66.315714285714279</c:v>
                </c:pt>
                <c:pt idx="7">
                  <c:v>66.814285714285703</c:v>
                </c:pt>
                <c:pt idx="8">
                  <c:v>65.528571428571439</c:v>
                </c:pt>
                <c:pt idx="9">
                  <c:v>62.271428571428565</c:v>
                </c:pt>
                <c:pt idx="10">
                  <c:v>67.957142857142856</c:v>
                </c:pt>
                <c:pt idx="11">
                  <c:v>68.142857142857139</c:v>
                </c:pt>
                <c:pt idx="12">
                  <c:v>68.05714285714285</c:v>
                </c:pt>
                <c:pt idx="13">
                  <c:v>66.571428571428569</c:v>
                </c:pt>
                <c:pt idx="14">
                  <c:v>63.828571428571436</c:v>
                </c:pt>
                <c:pt idx="15">
                  <c:v>74.299999999999983</c:v>
                </c:pt>
                <c:pt idx="16">
                  <c:v>74.685714285714283</c:v>
                </c:pt>
                <c:pt idx="17">
                  <c:v>74.114285714285714</c:v>
                </c:pt>
                <c:pt idx="18">
                  <c:v>73.814285714285703</c:v>
                </c:pt>
                <c:pt idx="19">
                  <c:v>72.571428571428584</c:v>
                </c:pt>
                <c:pt idx="20">
                  <c:v>84.633333333333326</c:v>
                </c:pt>
                <c:pt idx="21">
                  <c:v>84.333333333333329</c:v>
                </c:pt>
                <c:pt idx="22">
                  <c:v>84.783333333333331</c:v>
                </c:pt>
                <c:pt idx="23">
                  <c:v>83.483333333333334</c:v>
                </c:pt>
                <c:pt idx="24">
                  <c:v>80.466666666666683</c:v>
                </c:pt>
                <c:pt idx="25">
                  <c:v>87.660000000000011</c:v>
                </c:pt>
                <c:pt idx="26">
                  <c:v>88.56</c:v>
                </c:pt>
                <c:pt idx="27">
                  <c:v>88.1</c:v>
                </c:pt>
                <c:pt idx="28">
                  <c:v>86.18</c:v>
                </c:pt>
                <c:pt idx="29">
                  <c:v>81.02000000000001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D-428E-873B-BB5DFF825AFF}"/>
            </c:ext>
          </c:extLst>
        </c:ser>
        <c:ser>
          <c:idx val="2"/>
          <c:order val="2"/>
          <c:tx>
            <c:strRef>
              <c:f>'Hamiltonian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Accuracy'!$AE$14:$AE$43</c:f>
              <c:numCache>
                <c:formatCode>General</c:formatCode>
                <c:ptCount val="30"/>
                <c:pt idx="0">
                  <c:v>41.3</c:v>
                </c:pt>
                <c:pt idx="1">
                  <c:v>35.457142857142863</c:v>
                </c:pt>
                <c:pt idx="2">
                  <c:v>35.057142857142864</c:v>
                </c:pt>
                <c:pt idx="3">
                  <c:v>33.9</c:v>
                </c:pt>
                <c:pt idx="4">
                  <c:v>32.428571428571431</c:v>
                </c:pt>
                <c:pt idx="5">
                  <c:v>48.457142857142856</c:v>
                </c:pt>
                <c:pt idx="6">
                  <c:v>49</c:v>
                </c:pt>
                <c:pt idx="7">
                  <c:v>48.328571428571429</c:v>
                </c:pt>
                <c:pt idx="8">
                  <c:v>47.085714285714282</c:v>
                </c:pt>
                <c:pt idx="9">
                  <c:v>44.500000000000007</c:v>
                </c:pt>
                <c:pt idx="10">
                  <c:v>55.199999999999996</c:v>
                </c:pt>
                <c:pt idx="11">
                  <c:v>55.628571428571426</c:v>
                </c:pt>
                <c:pt idx="12">
                  <c:v>54.671428571428571</c:v>
                </c:pt>
                <c:pt idx="13">
                  <c:v>54.057142857142871</c:v>
                </c:pt>
                <c:pt idx="14">
                  <c:v>51.271428571428565</c:v>
                </c:pt>
                <c:pt idx="15">
                  <c:v>68.942857142857136</c:v>
                </c:pt>
                <c:pt idx="16">
                  <c:v>67.228571428571428</c:v>
                </c:pt>
                <c:pt idx="17">
                  <c:v>68.3</c:v>
                </c:pt>
                <c:pt idx="18">
                  <c:v>66.314285714285717</c:v>
                </c:pt>
                <c:pt idx="19">
                  <c:v>64.385714285714286</c:v>
                </c:pt>
                <c:pt idx="20">
                  <c:v>75.36666666666666</c:v>
                </c:pt>
                <c:pt idx="21">
                  <c:v>74.116666666666674</c:v>
                </c:pt>
                <c:pt idx="22">
                  <c:v>74</c:v>
                </c:pt>
                <c:pt idx="23">
                  <c:v>72.899999999999991</c:v>
                </c:pt>
                <c:pt idx="24">
                  <c:v>72.766666666666666</c:v>
                </c:pt>
                <c:pt idx="25">
                  <c:v>84.440000000000012</c:v>
                </c:pt>
                <c:pt idx="26">
                  <c:v>83.9</c:v>
                </c:pt>
                <c:pt idx="27">
                  <c:v>82.6</c:v>
                </c:pt>
                <c:pt idx="28">
                  <c:v>79.7</c:v>
                </c:pt>
                <c:pt idx="29">
                  <c:v>79.64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D-428E-873B-BB5DFF825AFF}"/>
            </c:ext>
          </c:extLst>
        </c:ser>
        <c:ser>
          <c:idx val="3"/>
          <c:order val="3"/>
          <c:tx>
            <c:strRef>
              <c:f>'Hamiltonian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Accuracy'!$AF$14:$AF$43</c:f>
              <c:numCache>
                <c:formatCode>General</c:formatCode>
                <c:ptCount val="30"/>
                <c:pt idx="0">
                  <c:v>24.1</c:v>
                </c:pt>
                <c:pt idx="1">
                  <c:v>25.228571428571428</c:v>
                </c:pt>
                <c:pt idx="2">
                  <c:v>24.614285714285717</c:v>
                </c:pt>
                <c:pt idx="3">
                  <c:v>23.714285714285715</c:v>
                </c:pt>
                <c:pt idx="4">
                  <c:v>23.642857142857142</c:v>
                </c:pt>
                <c:pt idx="5">
                  <c:v>53.357142857142847</c:v>
                </c:pt>
                <c:pt idx="6">
                  <c:v>54.357142857142868</c:v>
                </c:pt>
                <c:pt idx="7">
                  <c:v>54.514285714285712</c:v>
                </c:pt>
                <c:pt idx="8">
                  <c:v>53.514285714285712</c:v>
                </c:pt>
                <c:pt idx="9">
                  <c:v>50.857142857142854</c:v>
                </c:pt>
                <c:pt idx="10">
                  <c:v>60.428571428571431</c:v>
                </c:pt>
                <c:pt idx="11">
                  <c:v>59.914285714285711</c:v>
                </c:pt>
                <c:pt idx="12">
                  <c:v>60.4</c:v>
                </c:pt>
                <c:pt idx="13">
                  <c:v>59.671428571428571</c:v>
                </c:pt>
                <c:pt idx="14">
                  <c:v>57.928571428571431</c:v>
                </c:pt>
                <c:pt idx="15">
                  <c:v>59.599999999999987</c:v>
                </c:pt>
                <c:pt idx="16">
                  <c:v>57.314285714285724</c:v>
                </c:pt>
                <c:pt idx="17">
                  <c:v>58.585714285714282</c:v>
                </c:pt>
                <c:pt idx="18">
                  <c:v>57.228571428571435</c:v>
                </c:pt>
                <c:pt idx="19">
                  <c:v>54.9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5D-428E-873B-BB5DFF825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'Avgs no fails Accuracy'!$D$3</c:f>
              <c:strCache>
                <c:ptCount val="1"/>
                <c:pt idx="0">
                  <c:v>GPT-4 Turbo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D9-4385-A81E-AC02B2CDD242}"/>
            </c:ext>
          </c:extLst>
        </c:ser>
        <c:ser>
          <c:idx val="5"/>
          <c:order val="1"/>
          <c:tx>
            <c:strRef>
              <c:f>'Avgs no fails Accuracy'!$E$3</c:f>
              <c:strCache>
                <c:ptCount val="1"/>
                <c:pt idx="0">
                  <c:v>GPT-4o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D9-4385-A81E-AC02B2CDD242}"/>
            </c:ext>
          </c:extLst>
        </c:ser>
        <c:ser>
          <c:idx val="6"/>
          <c:order val="2"/>
          <c:tx>
            <c:strRef>
              <c:f>'Avgs no fails Accuracy'!$F$3</c:f>
              <c:strCache>
                <c:ptCount val="1"/>
                <c:pt idx="0">
                  <c:v> Phi-3.5 MoE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D9-4385-A81E-AC02B2CDD242}"/>
            </c:ext>
          </c:extLst>
        </c:ser>
        <c:ser>
          <c:idx val="7"/>
          <c:order val="3"/>
          <c:tx>
            <c:strRef>
              <c:f>'Avgs no fails Accuracy'!$G$3</c:f>
              <c:strCache>
                <c:ptCount val="1"/>
                <c:pt idx="0">
                  <c:v>Mixtral 7x8B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D9-4385-A81E-AC02B2CDD242}"/>
            </c:ext>
          </c:extLst>
        </c:ser>
        <c:ser>
          <c:idx val="0"/>
          <c:order val="4"/>
          <c:tx>
            <c:strRef>
              <c:f>'Avgs no fails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9-4385-A81E-AC02B2CDD242}"/>
            </c:ext>
          </c:extLst>
        </c:ser>
        <c:ser>
          <c:idx val="1"/>
          <c:order val="5"/>
          <c:tx>
            <c:strRef>
              <c:f>'Avgs no fails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9-4385-A81E-AC02B2CDD242}"/>
            </c:ext>
          </c:extLst>
        </c:ser>
        <c:ser>
          <c:idx val="2"/>
          <c:order val="6"/>
          <c:tx>
            <c:strRef>
              <c:f>'Avgs no fails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D9-4385-A81E-AC02B2CDD242}"/>
            </c:ext>
          </c:extLst>
        </c:ser>
        <c:ser>
          <c:idx val="3"/>
          <c:order val="7"/>
          <c:tx>
            <c:strRef>
              <c:f>'Avgs no fails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D9-4385-A81E-AC02B2CD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Accuracy'!$D$40:$D$69</c:f>
              <c:numCache>
                <c:formatCode>General</c:formatCode>
                <c:ptCount val="30"/>
                <c:pt idx="0">
                  <c:v>47.522222222222211</c:v>
                </c:pt>
                <c:pt idx="1">
                  <c:v>45.955555555555549</c:v>
                </c:pt>
                <c:pt idx="2">
                  <c:v>46.422222222222224</c:v>
                </c:pt>
                <c:pt idx="3">
                  <c:v>46.455555555555556</c:v>
                </c:pt>
                <c:pt idx="4">
                  <c:v>45.322222222222223</c:v>
                </c:pt>
                <c:pt idx="5">
                  <c:v>54.343333333333334</c:v>
                </c:pt>
                <c:pt idx="6">
                  <c:v>54.644444444444439</c:v>
                </c:pt>
                <c:pt idx="7">
                  <c:v>54.188888888888883</c:v>
                </c:pt>
                <c:pt idx="8">
                  <c:v>53.333333333333336</c:v>
                </c:pt>
                <c:pt idx="9">
                  <c:v>52.266666666666666</c:v>
                </c:pt>
                <c:pt idx="10">
                  <c:v>55.577777777777776</c:v>
                </c:pt>
                <c:pt idx="11">
                  <c:v>53.911111111111119</c:v>
                </c:pt>
                <c:pt idx="12">
                  <c:v>54.010000000000005</c:v>
                </c:pt>
                <c:pt idx="13">
                  <c:v>53.855555555555554</c:v>
                </c:pt>
                <c:pt idx="14">
                  <c:v>53.966666666666669</c:v>
                </c:pt>
                <c:pt idx="15">
                  <c:v>59.155555555555551</c:v>
                </c:pt>
                <c:pt idx="16">
                  <c:v>57.955555555555556</c:v>
                </c:pt>
                <c:pt idx="17">
                  <c:v>58.966666666666669</c:v>
                </c:pt>
                <c:pt idx="18">
                  <c:v>58.033333333333331</c:v>
                </c:pt>
                <c:pt idx="19">
                  <c:v>58.188888888888883</c:v>
                </c:pt>
                <c:pt idx="20">
                  <c:v>64.100000000000009</c:v>
                </c:pt>
                <c:pt idx="21">
                  <c:v>62.155555555555537</c:v>
                </c:pt>
                <c:pt idx="22">
                  <c:v>62.977777777777774</c:v>
                </c:pt>
                <c:pt idx="23">
                  <c:v>62.333333333333336</c:v>
                </c:pt>
                <c:pt idx="24">
                  <c:v>61.32222222222223</c:v>
                </c:pt>
                <c:pt idx="25">
                  <c:v>66.313333333333333</c:v>
                </c:pt>
                <c:pt idx="26">
                  <c:v>64.911111111111111</c:v>
                </c:pt>
                <c:pt idx="27">
                  <c:v>63.833333333333336</c:v>
                </c:pt>
                <c:pt idx="28">
                  <c:v>64.36666666666666</c:v>
                </c:pt>
                <c:pt idx="29">
                  <c:v>62.188888888888883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F-4786-BD42-385078ABDFEC}"/>
            </c:ext>
          </c:extLst>
        </c:ser>
        <c:ser>
          <c:idx val="1"/>
          <c:order val="1"/>
          <c:tx>
            <c:strRef>
              <c:f>'Avgs no fails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Accuracy'!$E$40:$E$69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F-4786-BD42-385078ABDFEC}"/>
            </c:ext>
          </c:extLst>
        </c:ser>
        <c:ser>
          <c:idx val="2"/>
          <c:order val="2"/>
          <c:tx>
            <c:strRef>
              <c:f>'Avgs no fails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Accuracy'!$F$40:$F$69</c:f>
              <c:numCache>
                <c:formatCode>General</c:formatCode>
                <c:ptCount val="30"/>
                <c:pt idx="0">
                  <c:v>49.733333333333334</c:v>
                </c:pt>
                <c:pt idx="1">
                  <c:v>47.977777777777789</c:v>
                </c:pt>
                <c:pt idx="2">
                  <c:v>47.011111111111113</c:v>
                </c:pt>
                <c:pt idx="3">
                  <c:v>46.866666666666674</c:v>
                </c:pt>
                <c:pt idx="4">
                  <c:v>44.81111111111111</c:v>
                </c:pt>
                <c:pt idx="5">
                  <c:v>41.966666666666669</c:v>
                </c:pt>
                <c:pt idx="6">
                  <c:v>41.844444444444449</c:v>
                </c:pt>
                <c:pt idx="7">
                  <c:v>41.322222222222223</c:v>
                </c:pt>
                <c:pt idx="8">
                  <c:v>40.799999999999997</c:v>
                </c:pt>
                <c:pt idx="9">
                  <c:v>39.244444444444447</c:v>
                </c:pt>
                <c:pt idx="10">
                  <c:v>39.766666666666666</c:v>
                </c:pt>
                <c:pt idx="11">
                  <c:v>40.277777777777779</c:v>
                </c:pt>
                <c:pt idx="12">
                  <c:v>40.577777777777776</c:v>
                </c:pt>
                <c:pt idx="13">
                  <c:v>38.733333333333334</c:v>
                </c:pt>
                <c:pt idx="14">
                  <c:v>37.555555555555557</c:v>
                </c:pt>
                <c:pt idx="15">
                  <c:v>48.93333333333333</c:v>
                </c:pt>
                <c:pt idx="16">
                  <c:v>49.366666666666667</c:v>
                </c:pt>
                <c:pt idx="17">
                  <c:v>49.544444444444444</c:v>
                </c:pt>
                <c:pt idx="18">
                  <c:v>48.711111111111101</c:v>
                </c:pt>
                <c:pt idx="19">
                  <c:v>47.355555555555561</c:v>
                </c:pt>
                <c:pt idx="20">
                  <c:v>58.588888888888896</c:v>
                </c:pt>
                <c:pt idx="21">
                  <c:v>61.13333333333334</c:v>
                </c:pt>
                <c:pt idx="22">
                  <c:v>60.900000000000013</c:v>
                </c:pt>
                <c:pt idx="23">
                  <c:v>60.322222222222223</c:v>
                </c:pt>
                <c:pt idx="24">
                  <c:v>59.122222222222227</c:v>
                </c:pt>
                <c:pt idx="25">
                  <c:v>64.866666666666674</c:v>
                </c:pt>
                <c:pt idx="26">
                  <c:v>65.977777777777774</c:v>
                </c:pt>
                <c:pt idx="27">
                  <c:v>65.744444444444454</c:v>
                </c:pt>
                <c:pt idx="28">
                  <c:v>64.86666666666666</c:v>
                </c:pt>
                <c:pt idx="29">
                  <c:v>62.766666666666666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3F-4786-BD42-385078ABDFEC}"/>
            </c:ext>
          </c:extLst>
        </c:ser>
        <c:ser>
          <c:idx val="3"/>
          <c:order val="3"/>
          <c:tx>
            <c:strRef>
              <c:f>'Avgs no fails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58.375000000000007</c:v>
                </c:pt>
                <c:pt idx="21">
                  <c:v>59.224999999999994</c:v>
                </c:pt>
                <c:pt idx="22">
                  <c:v>58.524999999999999</c:v>
                </c:pt>
                <c:pt idx="23">
                  <c:v>58.787499999999994</c:v>
                </c:pt>
                <c:pt idx="24">
                  <c:v>58.38750000000001</c:v>
                </c:pt>
                <c:pt idx="25">
                  <c:v>58.462499999999999</c:v>
                </c:pt>
                <c:pt idx="26">
                  <c:v>59.8125</c:v>
                </c:pt>
                <c:pt idx="27">
                  <c:v>60.2</c:v>
                </c:pt>
                <c:pt idx="28">
                  <c:v>58.762499999999996</c:v>
                </c:pt>
                <c:pt idx="29">
                  <c:v>57.350000000000009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3F-4786-BD42-385078AB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Accuracy'!$D$76:$D$105</c:f>
              <c:numCache>
                <c:formatCode>General</c:formatCode>
                <c:ptCount val="30"/>
                <c:pt idx="0">
                  <c:v>49.488888888888887</c:v>
                </c:pt>
                <c:pt idx="1">
                  <c:v>47.945555555555558</c:v>
                </c:pt>
                <c:pt idx="2">
                  <c:v>48.511111111111099</c:v>
                </c:pt>
                <c:pt idx="3">
                  <c:v>49.044444444444451</c:v>
                </c:pt>
                <c:pt idx="4">
                  <c:v>47.566666666666663</c:v>
                </c:pt>
                <c:pt idx="5">
                  <c:v>51.06666666666667</c:v>
                </c:pt>
                <c:pt idx="6">
                  <c:v>50.944444444444443</c:v>
                </c:pt>
                <c:pt idx="7">
                  <c:v>50.055555555555557</c:v>
                </c:pt>
                <c:pt idx="8">
                  <c:v>49.455555555555556</c:v>
                </c:pt>
                <c:pt idx="9">
                  <c:v>47.811111111111117</c:v>
                </c:pt>
                <c:pt idx="10">
                  <c:v>51.577777777777776</c:v>
                </c:pt>
                <c:pt idx="11">
                  <c:v>51.577777777777769</c:v>
                </c:pt>
                <c:pt idx="12">
                  <c:v>51.099999999999994</c:v>
                </c:pt>
                <c:pt idx="13">
                  <c:v>51.155555555555551</c:v>
                </c:pt>
                <c:pt idx="14">
                  <c:v>50.166666666666671</c:v>
                </c:pt>
                <c:pt idx="15">
                  <c:v>53.7</c:v>
                </c:pt>
                <c:pt idx="16">
                  <c:v>55.74444444444444</c:v>
                </c:pt>
                <c:pt idx="17">
                  <c:v>55.427777777777777</c:v>
                </c:pt>
                <c:pt idx="18">
                  <c:v>55.444444444444443</c:v>
                </c:pt>
                <c:pt idx="19">
                  <c:v>54.988888888888887</c:v>
                </c:pt>
                <c:pt idx="20">
                  <c:v>60.577777777777783</c:v>
                </c:pt>
                <c:pt idx="21">
                  <c:v>59.566666666666656</c:v>
                </c:pt>
                <c:pt idx="22">
                  <c:v>58.498888888888892</c:v>
                </c:pt>
                <c:pt idx="23">
                  <c:v>57.31666666666667</c:v>
                </c:pt>
                <c:pt idx="24">
                  <c:v>56.717777777777769</c:v>
                </c:pt>
                <c:pt idx="25">
                  <c:v>63.611111111111114</c:v>
                </c:pt>
                <c:pt idx="26">
                  <c:v>64.344444444444449</c:v>
                </c:pt>
                <c:pt idx="27">
                  <c:v>63.966666666666669</c:v>
                </c:pt>
                <c:pt idx="28">
                  <c:v>63.786666666666662</c:v>
                </c:pt>
                <c:pt idx="29">
                  <c:v>61.785555555555547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0-44F0-9DAE-2AEB5AC7BD7B}"/>
            </c:ext>
          </c:extLst>
        </c:ser>
        <c:ser>
          <c:idx val="1"/>
          <c:order val="1"/>
          <c:tx>
            <c:strRef>
              <c:f>'Avgs no fails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Accuracy'!$E$76:$E$105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0-44F0-9DAE-2AEB5AC7BD7B}"/>
            </c:ext>
          </c:extLst>
        </c:ser>
        <c:ser>
          <c:idx val="2"/>
          <c:order val="2"/>
          <c:tx>
            <c:strRef>
              <c:f>'Avgs no fails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Accuracy'!$F$76:$F$105</c:f>
              <c:numCache>
                <c:formatCode>General</c:formatCode>
                <c:ptCount val="30"/>
                <c:pt idx="0">
                  <c:v>43.711111111111123</c:v>
                </c:pt>
                <c:pt idx="1">
                  <c:v>40.255555555555553</c:v>
                </c:pt>
                <c:pt idx="2">
                  <c:v>38.866666666666667</c:v>
                </c:pt>
                <c:pt idx="3">
                  <c:v>38.022222222222219</c:v>
                </c:pt>
                <c:pt idx="4">
                  <c:v>36.266666666666673</c:v>
                </c:pt>
                <c:pt idx="5">
                  <c:v>41.4</c:v>
                </c:pt>
                <c:pt idx="6">
                  <c:v>41.588888888888896</c:v>
                </c:pt>
                <c:pt idx="7">
                  <c:v>42.144444444444439</c:v>
                </c:pt>
                <c:pt idx="8">
                  <c:v>42.466666666666661</c:v>
                </c:pt>
                <c:pt idx="9">
                  <c:v>41.93333333333333</c:v>
                </c:pt>
                <c:pt idx="10">
                  <c:v>42.06666666666667</c:v>
                </c:pt>
                <c:pt idx="11">
                  <c:v>43.099999999999994</c:v>
                </c:pt>
                <c:pt idx="12">
                  <c:v>43.099999999999994</c:v>
                </c:pt>
                <c:pt idx="13">
                  <c:v>44.633333333333333</c:v>
                </c:pt>
                <c:pt idx="14">
                  <c:v>42.888888888888893</c:v>
                </c:pt>
                <c:pt idx="15">
                  <c:v>49.64444444444446</c:v>
                </c:pt>
                <c:pt idx="16">
                  <c:v>51.56666666666667</c:v>
                </c:pt>
                <c:pt idx="17">
                  <c:v>51.577777777777783</c:v>
                </c:pt>
                <c:pt idx="18">
                  <c:v>49.922222222222224</c:v>
                </c:pt>
                <c:pt idx="19">
                  <c:v>48.999999999999993</c:v>
                </c:pt>
                <c:pt idx="20">
                  <c:v>60.866666666666674</c:v>
                </c:pt>
                <c:pt idx="21">
                  <c:v>62.244444444444447</c:v>
                </c:pt>
                <c:pt idx="22">
                  <c:v>61.655555555555537</c:v>
                </c:pt>
                <c:pt idx="23">
                  <c:v>60.877777777777773</c:v>
                </c:pt>
                <c:pt idx="24">
                  <c:v>60.933333333333344</c:v>
                </c:pt>
                <c:pt idx="25">
                  <c:v>64.977777777777774</c:v>
                </c:pt>
                <c:pt idx="26">
                  <c:v>65.98888888888888</c:v>
                </c:pt>
                <c:pt idx="27">
                  <c:v>65.544444444444451</c:v>
                </c:pt>
                <c:pt idx="28">
                  <c:v>64.522222222222226</c:v>
                </c:pt>
                <c:pt idx="29">
                  <c:v>62.722222222222221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0-44F0-9DAE-2AEB5AC7BD7B}"/>
            </c:ext>
          </c:extLst>
        </c:ser>
        <c:ser>
          <c:idx val="3"/>
          <c:order val="3"/>
          <c:tx>
            <c:strRef>
              <c:f>'Avgs no fails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59.625</c:v>
                </c:pt>
                <c:pt idx="21">
                  <c:v>58.800000000000004</c:v>
                </c:pt>
                <c:pt idx="22">
                  <c:v>57.949999999999989</c:v>
                </c:pt>
                <c:pt idx="23">
                  <c:v>58.375</c:v>
                </c:pt>
                <c:pt idx="24">
                  <c:v>58.137499999999989</c:v>
                </c:pt>
                <c:pt idx="25">
                  <c:v>56.375</c:v>
                </c:pt>
                <c:pt idx="26">
                  <c:v>56.5</c:v>
                </c:pt>
                <c:pt idx="27">
                  <c:v>56.787500000000001</c:v>
                </c:pt>
                <c:pt idx="28">
                  <c:v>55.262499999999996</c:v>
                </c:pt>
                <c:pt idx="29">
                  <c:v>54.975000000000009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0-44F0-9DAE-2AEB5AC7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22.016666666666666</c:v>
                </c:pt>
                <c:pt idx="6">
                  <c:v>19.74285714285714</c:v>
                </c:pt>
                <c:pt idx="7">
                  <c:v>18.201428571428572</c:v>
                </c:pt>
                <c:pt idx="8">
                  <c:v>18.3</c:v>
                </c:pt>
                <c:pt idx="9">
                  <c:v>18.12857142857143</c:v>
                </c:pt>
                <c:pt idx="10">
                  <c:v>29.031250000000004</c:v>
                </c:pt>
                <c:pt idx="11">
                  <c:v>28.712499999999999</c:v>
                </c:pt>
                <c:pt idx="12">
                  <c:v>27.798749999999998</c:v>
                </c:pt>
                <c:pt idx="13">
                  <c:v>26.849999999999998</c:v>
                </c:pt>
                <c:pt idx="14">
                  <c:v>26.102499999999999</c:v>
                </c:pt>
                <c:pt idx="15">
                  <c:v>48.206250000000004</c:v>
                </c:pt>
                <c:pt idx="16">
                  <c:v>49.9</c:v>
                </c:pt>
                <c:pt idx="17">
                  <c:v>49.462499999999991</c:v>
                </c:pt>
                <c:pt idx="18">
                  <c:v>48.175000000000004</c:v>
                </c:pt>
                <c:pt idx="19">
                  <c:v>48.05</c:v>
                </c:pt>
                <c:pt idx="20">
                  <c:v>49.396249999999995</c:v>
                </c:pt>
                <c:pt idx="21">
                  <c:v>49.150000000000006</c:v>
                </c:pt>
                <c:pt idx="22">
                  <c:v>48.173750000000005</c:v>
                </c:pt>
                <c:pt idx="23">
                  <c:v>48.637500000000003</c:v>
                </c:pt>
                <c:pt idx="24">
                  <c:v>47.274999999999991</c:v>
                </c:pt>
                <c:pt idx="25">
                  <c:v>49.475000000000001</c:v>
                </c:pt>
                <c:pt idx="26">
                  <c:v>46.95</c:v>
                </c:pt>
                <c:pt idx="27">
                  <c:v>47.275000000000006</c:v>
                </c:pt>
                <c:pt idx="28">
                  <c:v>47.012500000000003</c:v>
                </c:pt>
                <c:pt idx="29">
                  <c:v>42.958750000000009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9-4094-B23B-2768EACA6E64}"/>
            </c:ext>
          </c:extLst>
        </c:ser>
        <c:ser>
          <c:idx val="1"/>
          <c:order val="1"/>
          <c:tx>
            <c:strRef>
              <c:f>'Avgs no fails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D9-4094-B23B-2768EACA6E64}"/>
            </c:ext>
          </c:extLst>
        </c:ser>
        <c:ser>
          <c:idx val="2"/>
          <c:order val="2"/>
          <c:tx>
            <c:strRef>
              <c:f>'Avgs no fails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33.68888888888889</c:v>
                </c:pt>
                <c:pt idx="6">
                  <c:v>32.966666666666661</c:v>
                </c:pt>
                <c:pt idx="7">
                  <c:v>31.855555555555554</c:v>
                </c:pt>
                <c:pt idx="8">
                  <c:v>31.800000000000004</c:v>
                </c:pt>
                <c:pt idx="9">
                  <c:v>31.822222222222219</c:v>
                </c:pt>
                <c:pt idx="10">
                  <c:v>38.577777777777776</c:v>
                </c:pt>
                <c:pt idx="11">
                  <c:v>38.666666666666664</c:v>
                </c:pt>
                <c:pt idx="12">
                  <c:v>38.300000000000004</c:v>
                </c:pt>
                <c:pt idx="13">
                  <c:v>37.166666666666664</c:v>
                </c:pt>
                <c:pt idx="14">
                  <c:v>37.055555555555557</c:v>
                </c:pt>
                <c:pt idx="15">
                  <c:v>44.24444444444444</c:v>
                </c:pt>
                <c:pt idx="16">
                  <c:v>44.155555555555551</c:v>
                </c:pt>
                <c:pt idx="17">
                  <c:v>43.166666666666664</c:v>
                </c:pt>
                <c:pt idx="18">
                  <c:v>44.733333333333334</c:v>
                </c:pt>
                <c:pt idx="19">
                  <c:v>43.388888888888886</c:v>
                </c:pt>
                <c:pt idx="20">
                  <c:v>57.422222222222231</c:v>
                </c:pt>
                <c:pt idx="21">
                  <c:v>58.533333333333331</c:v>
                </c:pt>
                <c:pt idx="22">
                  <c:v>58.444444444444443</c:v>
                </c:pt>
                <c:pt idx="23">
                  <c:v>58.544444444444444</c:v>
                </c:pt>
                <c:pt idx="24">
                  <c:v>58.511111111111113</c:v>
                </c:pt>
                <c:pt idx="25">
                  <c:v>64.87777777777778</c:v>
                </c:pt>
                <c:pt idx="26">
                  <c:v>64.666666666666671</c:v>
                </c:pt>
                <c:pt idx="27">
                  <c:v>64.088888888888889</c:v>
                </c:pt>
                <c:pt idx="28">
                  <c:v>63.455555555555556</c:v>
                </c:pt>
                <c:pt idx="29">
                  <c:v>62.300000000000004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D9-4094-B23B-2768EACA6E64}"/>
            </c:ext>
          </c:extLst>
        </c:ser>
        <c:ser>
          <c:idx val="3"/>
          <c:order val="3"/>
          <c:tx>
            <c:strRef>
              <c:f>'Avgs no fails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56.022222222222226</c:v>
                </c:pt>
                <c:pt idx="16">
                  <c:v>56.711111111111109</c:v>
                </c:pt>
                <c:pt idx="17">
                  <c:v>55.422222222222217</c:v>
                </c:pt>
                <c:pt idx="18">
                  <c:v>55.077777777777769</c:v>
                </c:pt>
                <c:pt idx="19">
                  <c:v>54.222222222222229</c:v>
                </c:pt>
                <c:pt idx="20">
                  <c:v>55.712500000000006</c:v>
                </c:pt>
                <c:pt idx="21">
                  <c:v>58.475000000000001</c:v>
                </c:pt>
                <c:pt idx="22">
                  <c:v>57.337499999999999</c:v>
                </c:pt>
                <c:pt idx="23">
                  <c:v>57.212500000000013</c:v>
                </c:pt>
                <c:pt idx="24">
                  <c:v>55.6</c:v>
                </c:pt>
                <c:pt idx="25">
                  <c:v>59.174999999999997</c:v>
                </c:pt>
                <c:pt idx="26">
                  <c:v>62.024999999999999</c:v>
                </c:pt>
                <c:pt idx="27">
                  <c:v>61.187499999999993</c:v>
                </c:pt>
                <c:pt idx="28">
                  <c:v>60.337499999999991</c:v>
                </c:pt>
                <c:pt idx="29">
                  <c:v>59.043749999999996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D9-4094-B23B-2768EACA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Accuracy'!$D$148:$D$177</c:f>
              <c:numCache>
                <c:formatCode>General</c:formatCode>
                <c:ptCount val="30"/>
                <c:pt idx="0">
                  <c:v>30.355555555555554</c:v>
                </c:pt>
                <c:pt idx="1">
                  <c:v>28.711111111111116</c:v>
                </c:pt>
                <c:pt idx="2">
                  <c:v>29.366666666666667</c:v>
                </c:pt>
                <c:pt idx="3">
                  <c:v>29.077777777777776</c:v>
                </c:pt>
                <c:pt idx="4">
                  <c:v>28.688888888888886</c:v>
                </c:pt>
                <c:pt idx="5">
                  <c:v>50.011111111111113</c:v>
                </c:pt>
                <c:pt idx="6">
                  <c:v>49.86666666666666</c:v>
                </c:pt>
                <c:pt idx="7">
                  <c:v>49.611111111111114</c:v>
                </c:pt>
                <c:pt idx="8">
                  <c:v>49.877777777777773</c:v>
                </c:pt>
                <c:pt idx="9">
                  <c:v>48.5</c:v>
                </c:pt>
                <c:pt idx="10">
                  <c:v>49.133333333333333</c:v>
                </c:pt>
                <c:pt idx="11">
                  <c:v>48.466666666666669</c:v>
                </c:pt>
                <c:pt idx="12">
                  <c:v>48.722222222222229</c:v>
                </c:pt>
                <c:pt idx="13">
                  <c:v>48.699999999999996</c:v>
                </c:pt>
                <c:pt idx="14">
                  <c:v>48.344444444444449</c:v>
                </c:pt>
                <c:pt idx="15">
                  <c:v>56.300000000000004</c:v>
                </c:pt>
                <c:pt idx="16">
                  <c:v>55.088888888888881</c:v>
                </c:pt>
                <c:pt idx="17">
                  <c:v>54.811111111111103</c:v>
                </c:pt>
                <c:pt idx="18">
                  <c:v>54.74444444444444</c:v>
                </c:pt>
                <c:pt idx="19">
                  <c:v>54.62222222222222</c:v>
                </c:pt>
                <c:pt idx="20">
                  <c:v>62.82222222222223</c:v>
                </c:pt>
                <c:pt idx="21">
                  <c:v>62.177777777777777</c:v>
                </c:pt>
                <c:pt idx="22">
                  <c:v>62</c:v>
                </c:pt>
                <c:pt idx="23">
                  <c:v>61.599999999999994</c:v>
                </c:pt>
                <c:pt idx="24">
                  <c:v>60.311111111111103</c:v>
                </c:pt>
                <c:pt idx="25">
                  <c:v>64.577777777777783</c:v>
                </c:pt>
                <c:pt idx="26">
                  <c:v>63.422222222222217</c:v>
                </c:pt>
                <c:pt idx="27">
                  <c:v>63.666666666666664</c:v>
                </c:pt>
                <c:pt idx="28">
                  <c:v>62.566666666666656</c:v>
                </c:pt>
                <c:pt idx="29">
                  <c:v>61.255555555555553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9-42A8-A3F2-A3B9A0B1CB7F}"/>
            </c:ext>
          </c:extLst>
        </c:ser>
        <c:ser>
          <c:idx val="1"/>
          <c:order val="1"/>
          <c:tx>
            <c:strRef>
              <c:f>'Avgs no fails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Accuracy'!$E$148:$E$177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9-42A8-A3F2-A3B9A0B1CB7F}"/>
            </c:ext>
          </c:extLst>
        </c:ser>
        <c:ser>
          <c:idx val="2"/>
          <c:order val="2"/>
          <c:tx>
            <c:strRef>
              <c:f>'Avgs no fails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Accuracy'!$F$148:$F$177</c:f>
              <c:numCache>
                <c:formatCode>General</c:formatCode>
                <c:ptCount val="30"/>
                <c:pt idx="0">
                  <c:v>48.388888888888893</c:v>
                </c:pt>
                <c:pt idx="1">
                  <c:v>46.900000000000006</c:v>
                </c:pt>
                <c:pt idx="2">
                  <c:v>46.611111111111114</c:v>
                </c:pt>
                <c:pt idx="3">
                  <c:v>46.055555555555557</c:v>
                </c:pt>
                <c:pt idx="4">
                  <c:v>44.622222222222227</c:v>
                </c:pt>
                <c:pt idx="5">
                  <c:v>43.8</c:v>
                </c:pt>
                <c:pt idx="6">
                  <c:v>42.077777777777776</c:v>
                </c:pt>
                <c:pt idx="7">
                  <c:v>43.333333333333343</c:v>
                </c:pt>
                <c:pt idx="8">
                  <c:v>43.144444444444446</c:v>
                </c:pt>
                <c:pt idx="9">
                  <c:v>40.644444444444439</c:v>
                </c:pt>
                <c:pt idx="10">
                  <c:v>42.611111111111114</c:v>
                </c:pt>
                <c:pt idx="11">
                  <c:v>41.166666666666664</c:v>
                </c:pt>
                <c:pt idx="12">
                  <c:v>41.70000000000001</c:v>
                </c:pt>
                <c:pt idx="13">
                  <c:v>40.277777777777786</c:v>
                </c:pt>
                <c:pt idx="14">
                  <c:v>39.111111111111107</c:v>
                </c:pt>
                <c:pt idx="15">
                  <c:v>52.699999999999996</c:v>
                </c:pt>
                <c:pt idx="16">
                  <c:v>51.644444444444439</c:v>
                </c:pt>
                <c:pt idx="17">
                  <c:v>53.477777777777781</c:v>
                </c:pt>
                <c:pt idx="18">
                  <c:v>50.411111111111104</c:v>
                </c:pt>
                <c:pt idx="19">
                  <c:v>50.12222222222222</c:v>
                </c:pt>
                <c:pt idx="20">
                  <c:v>60.900000000000006</c:v>
                </c:pt>
                <c:pt idx="21">
                  <c:v>62.13333333333334</c:v>
                </c:pt>
                <c:pt idx="22">
                  <c:v>61.17777777777777</c:v>
                </c:pt>
                <c:pt idx="23">
                  <c:v>60.74444444444444</c:v>
                </c:pt>
                <c:pt idx="24">
                  <c:v>60.06666666666667</c:v>
                </c:pt>
                <c:pt idx="25">
                  <c:v>65.099999999999994</c:v>
                </c:pt>
                <c:pt idx="26">
                  <c:v>66.433333333333337</c:v>
                </c:pt>
                <c:pt idx="27">
                  <c:v>66.25555555555556</c:v>
                </c:pt>
                <c:pt idx="28">
                  <c:v>65.5</c:v>
                </c:pt>
                <c:pt idx="29">
                  <c:v>63.611111111111114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9-42A8-A3F2-A3B9A0B1CB7F}"/>
            </c:ext>
          </c:extLst>
        </c:ser>
        <c:ser>
          <c:idx val="3"/>
          <c:order val="3"/>
          <c:tx>
            <c:strRef>
              <c:f>'Avgs no fails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58.38750000000001</c:v>
                </c:pt>
                <c:pt idx="21">
                  <c:v>59.825000000000003</c:v>
                </c:pt>
                <c:pt idx="22">
                  <c:v>59.55</c:v>
                </c:pt>
                <c:pt idx="23">
                  <c:v>59.9375</c:v>
                </c:pt>
                <c:pt idx="24">
                  <c:v>59.525000000000006</c:v>
                </c:pt>
                <c:pt idx="25">
                  <c:v>58.387499999999989</c:v>
                </c:pt>
                <c:pt idx="26">
                  <c:v>59.374999999999993</c:v>
                </c:pt>
                <c:pt idx="27">
                  <c:v>60.0625</c:v>
                </c:pt>
                <c:pt idx="28">
                  <c:v>58.275000000000013</c:v>
                </c:pt>
                <c:pt idx="29">
                  <c:v>57.125000000000007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9-42A8-A3F2-A3B9A0B1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Accuracy'!$D$184:$D$213</c:f>
              <c:numCache>
                <c:formatCode>General</c:formatCode>
                <c:ptCount val="30"/>
                <c:pt idx="0">
                  <c:v>36.75555555555556</c:v>
                </c:pt>
                <c:pt idx="1">
                  <c:v>35.788888888888891</c:v>
                </c:pt>
                <c:pt idx="2">
                  <c:v>35.39</c:v>
                </c:pt>
                <c:pt idx="3">
                  <c:v>35.944444444444443</c:v>
                </c:pt>
                <c:pt idx="4">
                  <c:v>34.62222222222222</c:v>
                </c:pt>
                <c:pt idx="5">
                  <c:v>44.566666666666663</c:v>
                </c:pt>
                <c:pt idx="6">
                  <c:v>44.313333333333333</c:v>
                </c:pt>
                <c:pt idx="7">
                  <c:v>44.622222222222227</c:v>
                </c:pt>
                <c:pt idx="8">
                  <c:v>43.211111111111116</c:v>
                </c:pt>
                <c:pt idx="9">
                  <c:v>42.017777777777788</c:v>
                </c:pt>
                <c:pt idx="10">
                  <c:v>45.377777777777773</c:v>
                </c:pt>
                <c:pt idx="11">
                  <c:v>46.75555555555556</c:v>
                </c:pt>
                <c:pt idx="12">
                  <c:v>46.697777777777773</c:v>
                </c:pt>
                <c:pt idx="13">
                  <c:v>46.077777777777776</c:v>
                </c:pt>
                <c:pt idx="14">
                  <c:v>44.988888888888887</c:v>
                </c:pt>
                <c:pt idx="15">
                  <c:v>46.966666666666669</c:v>
                </c:pt>
                <c:pt idx="16">
                  <c:v>50.43333333333333</c:v>
                </c:pt>
                <c:pt idx="17">
                  <c:v>50.233333333333334</c:v>
                </c:pt>
                <c:pt idx="18">
                  <c:v>47.833333333333329</c:v>
                </c:pt>
                <c:pt idx="19">
                  <c:v>44.488888888888894</c:v>
                </c:pt>
                <c:pt idx="20">
                  <c:v>49.425000000000004</c:v>
                </c:pt>
                <c:pt idx="21">
                  <c:v>53.550000000000004</c:v>
                </c:pt>
                <c:pt idx="22">
                  <c:v>53.287500000000001</c:v>
                </c:pt>
                <c:pt idx="23">
                  <c:v>50.012500000000003</c:v>
                </c:pt>
                <c:pt idx="24">
                  <c:v>47.612500000000004</c:v>
                </c:pt>
                <c:pt idx="25">
                  <c:v>55.857142857142854</c:v>
                </c:pt>
                <c:pt idx="26">
                  <c:v>57.157142857142851</c:v>
                </c:pt>
                <c:pt idx="27">
                  <c:v>56.742857142857147</c:v>
                </c:pt>
                <c:pt idx="28">
                  <c:v>54.928571428571431</c:v>
                </c:pt>
                <c:pt idx="29">
                  <c:v>51.304285714285712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E-4B0A-84E1-1048A4151E59}"/>
            </c:ext>
          </c:extLst>
        </c:ser>
        <c:ser>
          <c:idx val="1"/>
          <c:order val="1"/>
          <c:tx>
            <c:strRef>
              <c:f>'Avgs no fails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Accuracy'!$E$184:$E$213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64.612499999999997</c:v>
                </c:pt>
                <c:pt idx="21">
                  <c:v>60.5625</c:v>
                </c:pt>
                <c:pt idx="22">
                  <c:v>57.462499999999999</c:v>
                </c:pt>
                <c:pt idx="23">
                  <c:v>54.8</c:v>
                </c:pt>
                <c:pt idx="24">
                  <c:v>50.711249999999993</c:v>
                </c:pt>
                <c:pt idx="25">
                  <c:v>64.114285714285714</c:v>
                </c:pt>
                <c:pt idx="26">
                  <c:v>58.64</c:v>
                </c:pt>
                <c:pt idx="27">
                  <c:v>56.171428571428578</c:v>
                </c:pt>
                <c:pt idx="28">
                  <c:v>53.157142857142851</c:v>
                </c:pt>
                <c:pt idx="29">
                  <c:v>48.214285714285715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7E-4B0A-84E1-1048A4151E59}"/>
            </c:ext>
          </c:extLst>
        </c:ser>
        <c:ser>
          <c:idx val="2"/>
          <c:order val="2"/>
          <c:tx>
            <c:strRef>
              <c:f>'Avgs no fails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Accuracy'!$F$184:$F$213</c:f>
              <c:numCache>
                <c:formatCode>General</c:formatCode>
                <c:ptCount val="30"/>
                <c:pt idx="0">
                  <c:v>45.555555555555557</c:v>
                </c:pt>
                <c:pt idx="1">
                  <c:v>45.877777777777773</c:v>
                </c:pt>
                <c:pt idx="2">
                  <c:v>44.677777777777777</c:v>
                </c:pt>
                <c:pt idx="3">
                  <c:v>44.277777777777779</c:v>
                </c:pt>
                <c:pt idx="4">
                  <c:v>44.011111111111106</c:v>
                </c:pt>
                <c:pt idx="5">
                  <c:v>48.300000000000004</c:v>
                </c:pt>
                <c:pt idx="6">
                  <c:v>42.344444444444441</c:v>
                </c:pt>
                <c:pt idx="7">
                  <c:v>42.955555555555563</c:v>
                </c:pt>
                <c:pt idx="8">
                  <c:v>41.544444444444451</c:v>
                </c:pt>
                <c:pt idx="9">
                  <c:v>39.055555555555557</c:v>
                </c:pt>
                <c:pt idx="10">
                  <c:v>47.177777777777777</c:v>
                </c:pt>
                <c:pt idx="11">
                  <c:v>46.29999999999999</c:v>
                </c:pt>
                <c:pt idx="12">
                  <c:v>46.088888888888881</c:v>
                </c:pt>
                <c:pt idx="13">
                  <c:v>44.76666666666668</c:v>
                </c:pt>
                <c:pt idx="14">
                  <c:v>42.077777777777783</c:v>
                </c:pt>
                <c:pt idx="15">
                  <c:v>47.888888888888886</c:v>
                </c:pt>
                <c:pt idx="16">
                  <c:v>47.177777777777777</c:v>
                </c:pt>
                <c:pt idx="17">
                  <c:v>46.699999999999996</c:v>
                </c:pt>
                <c:pt idx="18">
                  <c:v>45.500000000000007</c:v>
                </c:pt>
                <c:pt idx="19">
                  <c:v>42.966666666666669</c:v>
                </c:pt>
                <c:pt idx="20">
                  <c:v>48.737499999999997</c:v>
                </c:pt>
                <c:pt idx="21">
                  <c:v>47.537500000000001</c:v>
                </c:pt>
                <c:pt idx="22">
                  <c:v>47.3</c:v>
                </c:pt>
                <c:pt idx="23">
                  <c:v>44.95</c:v>
                </c:pt>
                <c:pt idx="24">
                  <c:v>40.675000000000004</c:v>
                </c:pt>
                <c:pt idx="25">
                  <c:v>48.5</c:v>
                </c:pt>
                <c:pt idx="26">
                  <c:v>47.01428571428572</c:v>
                </c:pt>
                <c:pt idx="27">
                  <c:v>47.028571428571418</c:v>
                </c:pt>
                <c:pt idx="28">
                  <c:v>45.971428571428575</c:v>
                </c:pt>
                <c:pt idx="29">
                  <c:v>42.48571428571428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7E-4B0A-84E1-1048A4151E59}"/>
            </c:ext>
          </c:extLst>
        </c:ser>
        <c:ser>
          <c:idx val="3"/>
          <c:order val="3"/>
          <c:tx>
            <c:strRef>
              <c:f>'Avgs no fails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46.550000000000004</c:v>
                </c:pt>
                <c:pt idx="16">
                  <c:v>44.849999999999994</c:v>
                </c:pt>
                <c:pt idx="17">
                  <c:v>43.783333333333331</c:v>
                </c:pt>
                <c:pt idx="18">
                  <c:v>42.35</c:v>
                </c:pt>
                <c:pt idx="19">
                  <c:v>41.449999999999996</c:v>
                </c:pt>
                <c:pt idx="20">
                  <c:v>49.366666666666667</c:v>
                </c:pt>
                <c:pt idx="21">
                  <c:v>49.733333333333327</c:v>
                </c:pt>
                <c:pt idx="22">
                  <c:v>45.699999999999996</c:v>
                </c:pt>
                <c:pt idx="23">
                  <c:v>46.5</c:v>
                </c:pt>
                <c:pt idx="24">
                  <c:v>43.6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7E-4B0A-84E1-1048A415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Accuracy'!$D$220:$D$249</c:f>
              <c:numCache>
                <c:formatCode>General</c:formatCode>
                <c:ptCount val="30"/>
                <c:pt idx="0">
                  <c:v>15.244444444444447</c:v>
                </c:pt>
                <c:pt idx="1">
                  <c:v>18.202222222222222</c:v>
                </c:pt>
                <c:pt idx="2">
                  <c:v>19.899999999999999</c:v>
                </c:pt>
                <c:pt idx="3">
                  <c:v>17.036666666666669</c:v>
                </c:pt>
                <c:pt idx="4">
                  <c:v>15.27222222222222</c:v>
                </c:pt>
                <c:pt idx="5">
                  <c:v>12.675555555555555</c:v>
                </c:pt>
                <c:pt idx="6">
                  <c:v>20.163333333333334</c:v>
                </c:pt>
                <c:pt idx="7">
                  <c:v>19.801111111111108</c:v>
                </c:pt>
                <c:pt idx="8">
                  <c:v>20.366666666666667</c:v>
                </c:pt>
                <c:pt idx="9">
                  <c:v>18.939999999999998</c:v>
                </c:pt>
                <c:pt idx="10">
                  <c:v>15.253333333333334</c:v>
                </c:pt>
                <c:pt idx="11">
                  <c:v>16.288888888888888</c:v>
                </c:pt>
                <c:pt idx="12">
                  <c:v>15.233333333333333</c:v>
                </c:pt>
                <c:pt idx="13">
                  <c:v>14.951111111111114</c:v>
                </c:pt>
                <c:pt idx="14">
                  <c:v>15.311111111111112</c:v>
                </c:pt>
                <c:pt idx="15">
                  <c:v>18.425000000000004</c:v>
                </c:pt>
                <c:pt idx="16">
                  <c:v>18.805000000000003</c:v>
                </c:pt>
                <c:pt idx="17">
                  <c:v>17.787500000000001</c:v>
                </c:pt>
                <c:pt idx="18">
                  <c:v>16.912499999999998</c:v>
                </c:pt>
                <c:pt idx="19">
                  <c:v>16.0625</c:v>
                </c:pt>
                <c:pt idx="20">
                  <c:v>22.9</c:v>
                </c:pt>
                <c:pt idx="21">
                  <c:v>24.520000000000003</c:v>
                </c:pt>
                <c:pt idx="22">
                  <c:v>23.8</c:v>
                </c:pt>
                <c:pt idx="23">
                  <c:v>23.236000000000001</c:v>
                </c:pt>
                <c:pt idx="24">
                  <c:v>23.24</c:v>
                </c:pt>
                <c:pt idx="25">
                  <c:v>26.099999999999998</c:v>
                </c:pt>
                <c:pt idx="26">
                  <c:v>27.466666666666669</c:v>
                </c:pt>
                <c:pt idx="27">
                  <c:v>26.766666666666666</c:v>
                </c:pt>
                <c:pt idx="28">
                  <c:v>25.933333333333334</c:v>
                </c:pt>
                <c:pt idx="29">
                  <c:v>26.633333333333336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84-45B7-928A-58189B5D11B5}"/>
            </c:ext>
          </c:extLst>
        </c:ser>
        <c:ser>
          <c:idx val="1"/>
          <c:order val="1"/>
          <c:tx>
            <c:strRef>
              <c:f>'Avgs no fails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Accuracy'!$E$220:$E$249</c:f>
              <c:numCache>
                <c:formatCode>General</c:formatCode>
                <c:ptCount val="30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21.177777777777777</c:v>
                </c:pt>
                <c:pt idx="6">
                  <c:v>20.466666666666665</c:v>
                </c:pt>
                <c:pt idx="7">
                  <c:v>19.81111111111111</c:v>
                </c:pt>
                <c:pt idx="8">
                  <c:v>20.633333333333333</c:v>
                </c:pt>
                <c:pt idx="9">
                  <c:v>19.922222222222224</c:v>
                </c:pt>
                <c:pt idx="10">
                  <c:v>25.155555555555555</c:v>
                </c:pt>
                <c:pt idx="11">
                  <c:v>24.62222222222222</c:v>
                </c:pt>
                <c:pt idx="12">
                  <c:v>24.533333333333335</c:v>
                </c:pt>
                <c:pt idx="13">
                  <c:v>24.733333333333334</c:v>
                </c:pt>
                <c:pt idx="14">
                  <c:v>24.177777777777777</c:v>
                </c:pt>
                <c:pt idx="15">
                  <c:v>30.600000000000005</c:v>
                </c:pt>
                <c:pt idx="16">
                  <c:v>30.177777777777781</c:v>
                </c:pt>
                <c:pt idx="17">
                  <c:v>29.227777777777778</c:v>
                </c:pt>
                <c:pt idx="18">
                  <c:v>29.133333333333333</c:v>
                </c:pt>
                <c:pt idx="19">
                  <c:v>27.988888888888884</c:v>
                </c:pt>
                <c:pt idx="20">
                  <c:v>36.49166666666666</c:v>
                </c:pt>
                <c:pt idx="21">
                  <c:v>34.716666666666669</c:v>
                </c:pt>
                <c:pt idx="22">
                  <c:v>32.93333333333333</c:v>
                </c:pt>
                <c:pt idx="23">
                  <c:v>32.138333333333328</c:v>
                </c:pt>
                <c:pt idx="24">
                  <c:v>31.150000000000002</c:v>
                </c:pt>
                <c:pt idx="25">
                  <c:v>32.733333333333334</c:v>
                </c:pt>
                <c:pt idx="26">
                  <c:v>28.566666666666666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84-45B7-928A-58189B5D11B5}"/>
            </c:ext>
          </c:extLst>
        </c:ser>
        <c:ser>
          <c:idx val="2"/>
          <c:order val="2"/>
          <c:tx>
            <c:strRef>
              <c:f>'Avgs no fails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Accuracy'!$F$220:$F$249</c:f>
              <c:numCache>
                <c:formatCode>General</c:formatCode>
                <c:ptCount val="30"/>
                <c:pt idx="0">
                  <c:v>18.744444444444444</c:v>
                </c:pt>
                <c:pt idx="1">
                  <c:v>19.566666666666666</c:v>
                </c:pt>
                <c:pt idx="2">
                  <c:v>19.06666666666667</c:v>
                </c:pt>
                <c:pt idx="3">
                  <c:v>19.544444444444444</c:v>
                </c:pt>
                <c:pt idx="4">
                  <c:v>19.955555555555556</c:v>
                </c:pt>
                <c:pt idx="5">
                  <c:v>30.544444444444448</c:v>
                </c:pt>
                <c:pt idx="6">
                  <c:v>29.984444444444438</c:v>
                </c:pt>
                <c:pt idx="7">
                  <c:v>29.511111111111113</c:v>
                </c:pt>
                <c:pt idx="8">
                  <c:v>29.244444444444444</c:v>
                </c:pt>
                <c:pt idx="9">
                  <c:v>28.700000000000003</c:v>
                </c:pt>
                <c:pt idx="10">
                  <c:v>28.133333333333333</c:v>
                </c:pt>
                <c:pt idx="11">
                  <c:v>26.955555555555556</c:v>
                </c:pt>
                <c:pt idx="12">
                  <c:v>27.188888888888886</c:v>
                </c:pt>
                <c:pt idx="13">
                  <c:v>27.477777777777778</c:v>
                </c:pt>
                <c:pt idx="14">
                  <c:v>26.744444444444444</c:v>
                </c:pt>
                <c:pt idx="15">
                  <c:v>29.762499999999999</c:v>
                </c:pt>
                <c:pt idx="16">
                  <c:v>29.450000000000003</c:v>
                </c:pt>
                <c:pt idx="17">
                  <c:v>29.25</c:v>
                </c:pt>
                <c:pt idx="18">
                  <c:v>29.212499999999999</c:v>
                </c:pt>
                <c:pt idx="19">
                  <c:v>28.95</c:v>
                </c:pt>
                <c:pt idx="20">
                  <c:v>26.425000000000001</c:v>
                </c:pt>
                <c:pt idx="21">
                  <c:v>26.125</c:v>
                </c:pt>
                <c:pt idx="22">
                  <c:v>28.025000000000002</c:v>
                </c:pt>
                <c:pt idx="23">
                  <c:v>25.824999999999999</c:v>
                </c:pt>
                <c:pt idx="24">
                  <c:v>26.85</c:v>
                </c:pt>
                <c:pt idx="25">
                  <c:v>22</c:v>
                </c:pt>
                <c:pt idx="26">
                  <c:v>22.5</c:v>
                </c:pt>
                <c:pt idx="27">
                  <c:v>23.9</c:v>
                </c:pt>
                <c:pt idx="28">
                  <c:v>22.35</c:v>
                </c:pt>
                <c:pt idx="29">
                  <c:v>21.55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84-45B7-928A-58189B5D11B5}"/>
            </c:ext>
          </c:extLst>
        </c:ser>
        <c:ser>
          <c:idx val="3"/>
          <c:order val="3"/>
          <c:tx>
            <c:strRef>
              <c:f>'Avgs no fails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Accuracy'!$G$220:$G$249</c:f>
              <c:numCache>
                <c:formatCode>General</c:formatCode>
                <c:ptCount val="30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21.82</c:v>
                </c:pt>
                <c:pt idx="16">
                  <c:v>22.259999999999998</c:v>
                </c:pt>
                <c:pt idx="17">
                  <c:v>22.66</c:v>
                </c:pt>
                <c:pt idx="18">
                  <c:v>25.125</c:v>
                </c:pt>
                <c:pt idx="19">
                  <c:v>33.4</c:v>
                </c:pt>
                <c:pt idx="20">
                  <c:v>23.8</c:v>
                </c:pt>
                <c:pt idx="21">
                  <c:v>23.799999999999997</c:v>
                </c:pt>
                <c:pt idx="22">
                  <c:v>25.15</c:v>
                </c:pt>
                <c:pt idx="23">
                  <c:v>22.3</c:v>
                </c:pt>
                <c:pt idx="24">
                  <c:v>23.75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84-45B7-928A-58189B5D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LLM Average Performance Trends Per Prompt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Accuracy'!$K$16:$K$21</c:f>
              <c:numCache>
                <c:formatCode>General</c:formatCode>
                <c:ptCount val="6"/>
                <c:pt idx="0">
                  <c:v>21.087777777777774</c:v>
                </c:pt>
                <c:pt idx="1">
                  <c:v>29.965555555555557</c:v>
                </c:pt>
                <c:pt idx="2">
                  <c:v>36.945000000000007</c:v>
                </c:pt>
                <c:pt idx="3">
                  <c:v>49.362541666666665</c:v>
                </c:pt>
                <c:pt idx="4">
                  <c:v>57.781486111111107</c:v>
                </c:pt>
                <c:pt idx="5">
                  <c:v>60.331937499999967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20-425E-B7F2-BF43C785CB53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Accuracy'!$K$4:$K$9</c:f>
              <c:numCache>
                <c:formatCode>General</c:formatCode>
                <c:ptCount val="6"/>
                <c:pt idx="0">
                  <c:v>17.229742050045651</c:v>
                </c:pt>
                <c:pt idx="1">
                  <c:v>16.104479823029678</c:v>
                </c:pt>
                <c:pt idx="2">
                  <c:v>14.731086838534505</c:v>
                </c:pt>
                <c:pt idx="3">
                  <c:v>6.3538960927668748</c:v>
                </c:pt>
                <c:pt idx="4">
                  <c:v>3.50044813168785</c:v>
                </c:pt>
                <c:pt idx="5">
                  <c:v>3.510995278305066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20-425E-B7F2-BF43C785CB53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Accuracy'!$K$52:$K$57</c:f>
              <c:numCache>
                <c:formatCode>General</c:formatCode>
                <c:ptCount val="6"/>
                <c:pt idx="0">
                  <c:v>38.298888888888889</c:v>
                </c:pt>
                <c:pt idx="1">
                  <c:v>50.390499999999989</c:v>
                </c:pt>
                <c:pt idx="2">
                  <c:v>50.926611111111114</c:v>
                </c:pt>
                <c:pt idx="3">
                  <c:v>55.396111111111111</c:v>
                </c:pt>
                <c:pt idx="4">
                  <c:v>59.911666666666669</c:v>
                </c:pt>
                <c:pt idx="5">
                  <c:v>62.246708333333331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20-425E-B7F2-BF43C785CB53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Accuracy'!$K$40:$K$45</c:f>
              <c:numCache>
                <c:formatCode>General</c:formatCode>
                <c:ptCount val="6"/>
                <c:pt idx="0">
                  <c:v>18.517992551789952</c:v>
                </c:pt>
                <c:pt idx="1">
                  <c:v>5.657209641054501</c:v>
                </c:pt>
                <c:pt idx="2">
                  <c:v>6.7469386242489682</c:v>
                </c:pt>
                <c:pt idx="3">
                  <c:v>4.2970651411353415</c:v>
                </c:pt>
                <c:pt idx="4">
                  <c:v>1.8530269772312649</c:v>
                </c:pt>
                <c:pt idx="5">
                  <c:v>2.7248447193199579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20-425E-B7F2-BF43C785CB53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Accuracy'!$K$88:$K$93</c:f>
              <c:numCache>
                <c:formatCode>General</c:formatCode>
                <c:ptCount val="6"/>
                <c:pt idx="0">
                  <c:v>36.516722222222221</c:v>
                </c:pt>
                <c:pt idx="1">
                  <c:v>50.381666666666661</c:v>
                </c:pt>
                <c:pt idx="2">
                  <c:v>51.62166666666667</c:v>
                </c:pt>
                <c:pt idx="3">
                  <c:v>55.628611111111113</c:v>
                </c:pt>
                <c:pt idx="4">
                  <c:v>59.717152777777777</c:v>
                </c:pt>
                <c:pt idx="5">
                  <c:v>61.596055555555552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20-425E-B7F2-BF43C785CB53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Accuracy'!$K$76:$K$81</c:f>
              <c:numCache>
                <c:formatCode>General</c:formatCode>
                <c:ptCount val="6"/>
                <c:pt idx="0">
                  <c:v>19.424585527062046</c:v>
                </c:pt>
                <c:pt idx="1">
                  <c:v>5.6459340499421886</c:v>
                </c:pt>
                <c:pt idx="2">
                  <c:v>5.3766567644738847</c:v>
                </c:pt>
                <c:pt idx="3">
                  <c:v>3.9792057007974906</c:v>
                </c:pt>
                <c:pt idx="4">
                  <c:v>1.5675415700301751</c:v>
                </c:pt>
                <c:pt idx="5">
                  <c:v>3.5137196715952674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20-425E-B7F2-BF43C785CB53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Accuracy'!$K$160:$K$165</c:f>
              <c:numCache>
                <c:formatCode>General</c:formatCode>
                <c:ptCount val="6"/>
                <c:pt idx="0">
                  <c:v>32.927777777777791</c:v>
                </c:pt>
                <c:pt idx="1">
                  <c:v>49.97</c:v>
                </c:pt>
                <c:pt idx="2">
                  <c:v>50.148333333333341</c:v>
                </c:pt>
                <c:pt idx="3">
                  <c:v>55.716111111111118</c:v>
                </c:pt>
                <c:pt idx="4">
                  <c:v>60.645694444444452</c:v>
                </c:pt>
                <c:pt idx="5">
                  <c:v>62.329027777777767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20-425E-B7F2-BF43C785CB53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Accuracy'!$K$148:$K$153</c:f>
              <c:numCache>
                <c:formatCode>General</c:formatCode>
                <c:ptCount val="6"/>
                <c:pt idx="0">
                  <c:v>17.744864845781755</c:v>
                </c:pt>
                <c:pt idx="1">
                  <c:v>5.0287115155050541</c:v>
                </c:pt>
                <c:pt idx="2">
                  <c:v>6.1294525514312017</c:v>
                </c:pt>
                <c:pt idx="3">
                  <c:v>3.057370117770672</c:v>
                </c:pt>
                <c:pt idx="4">
                  <c:v>1.1927199294630737</c:v>
                </c:pt>
                <c:pt idx="5">
                  <c:v>2.7266416400927458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20-425E-B7F2-BF43C785CB53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Accuracy'!$K$196:$K$201</c:f>
              <c:numCache>
                <c:formatCode>General</c:formatCode>
                <c:ptCount val="6"/>
                <c:pt idx="0">
                  <c:v>34.064499999999995</c:v>
                </c:pt>
                <c:pt idx="1">
                  <c:v>44.963833333333334</c:v>
                </c:pt>
                <c:pt idx="2">
                  <c:v>46.426000000000002</c:v>
                </c:pt>
                <c:pt idx="3">
                  <c:v>48.734166666666674</c:v>
                </c:pt>
                <c:pt idx="4">
                  <c:v>50.306812499999999</c:v>
                </c:pt>
                <c:pt idx="5">
                  <c:v>53.534357142857132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20-425E-B7F2-BF43C785CB53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Accuracy'!$K$112:$K$117</c:f>
              <c:numCache>
                <c:formatCode>General</c:formatCode>
                <c:ptCount val="6"/>
                <c:pt idx="0">
                  <c:v>0.29085654688213142</c:v>
                </c:pt>
                <c:pt idx="1">
                  <c:v>9.0170351993235975</c:v>
                </c:pt>
                <c:pt idx="2">
                  <c:v>8.0208284180600646</c:v>
                </c:pt>
                <c:pt idx="3">
                  <c:v>5.2968288672697144</c:v>
                </c:pt>
                <c:pt idx="4">
                  <c:v>4.9833180922501166</c:v>
                </c:pt>
                <c:pt idx="5">
                  <c:v>7.0988165551859188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20-425E-B7F2-BF43C785CB53}"/>
            </c:ext>
          </c:extLst>
        </c:ser>
        <c:ser>
          <c:idx val="10"/>
          <c:order val="10"/>
          <c:tx>
            <c:v>Word Salad (shots)</c:v>
          </c:tx>
          <c:marker>
            <c:symbol val="none"/>
          </c:marker>
          <c:val>
            <c:numRef>
              <c:f>'Avgs no fails Accuracy'!$K$124:$K$129</c:f>
              <c:numCache>
                <c:formatCode>General</c:formatCode>
                <c:ptCount val="6"/>
                <c:pt idx="0">
                  <c:v>0.16222222222222221</c:v>
                </c:pt>
                <c:pt idx="1">
                  <c:v>31.426698412698407</c:v>
                </c:pt>
                <c:pt idx="2">
                  <c:v>39.915305555555548</c:v>
                </c:pt>
                <c:pt idx="3">
                  <c:v>51.284687499999997</c:v>
                </c:pt>
                <c:pt idx="4">
                  <c:v>56.299055555555562</c:v>
                </c:pt>
                <c:pt idx="5">
                  <c:v>58.584222222222216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B-4DF7-B62E-20B1243A9C75}"/>
            </c:ext>
          </c:extLst>
        </c:ser>
        <c:ser>
          <c:idx val="11"/>
          <c:order val="11"/>
          <c:tx>
            <c:v>Word Salad (σ)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'Avgs no fails Accuracy'!$K$40:$K$45</c:f>
              <c:numCache>
                <c:formatCode>General</c:formatCode>
                <c:ptCount val="6"/>
                <c:pt idx="0">
                  <c:v>18.517992551789952</c:v>
                </c:pt>
                <c:pt idx="1">
                  <c:v>5.657209641054501</c:v>
                </c:pt>
                <c:pt idx="2">
                  <c:v>6.7469386242489682</c:v>
                </c:pt>
                <c:pt idx="3">
                  <c:v>4.2970651411353415</c:v>
                </c:pt>
                <c:pt idx="4">
                  <c:v>1.8530269772312649</c:v>
                </c:pt>
                <c:pt idx="5">
                  <c:v>2.7248447193199579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B-4DF7-B62E-20B1243A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411132198483901"/>
          <c:h val="0.12891812619718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6.6124999999999998</c:v>
                </c:pt>
                <c:pt idx="6">
                  <c:v>7.2625000000000011</c:v>
                </c:pt>
                <c:pt idx="7">
                  <c:v>6.0250000000000004</c:v>
                </c:pt>
                <c:pt idx="8">
                  <c:v>5.7125000000000004</c:v>
                </c:pt>
                <c:pt idx="9">
                  <c:v>6.0250000000000004</c:v>
                </c:pt>
                <c:pt idx="10">
                  <c:v>12.137499999999999</c:v>
                </c:pt>
                <c:pt idx="11">
                  <c:v>15.337499999999999</c:v>
                </c:pt>
                <c:pt idx="12">
                  <c:v>13.825000000000001</c:v>
                </c:pt>
                <c:pt idx="13">
                  <c:v>13.024999999999999</c:v>
                </c:pt>
                <c:pt idx="14">
                  <c:v>12.75</c:v>
                </c:pt>
                <c:pt idx="15">
                  <c:v>43.757142857142853</c:v>
                </c:pt>
                <c:pt idx="16">
                  <c:v>46.157142857142851</c:v>
                </c:pt>
                <c:pt idx="17">
                  <c:v>45.242857142857147</c:v>
                </c:pt>
                <c:pt idx="18">
                  <c:v>44.291428571428568</c:v>
                </c:pt>
                <c:pt idx="19">
                  <c:v>42.199999999999996</c:v>
                </c:pt>
                <c:pt idx="20">
                  <c:v>59.628571428571426</c:v>
                </c:pt>
                <c:pt idx="21">
                  <c:v>61.371428571428574</c:v>
                </c:pt>
                <c:pt idx="22">
                  <c:v>61.24285714285714</c:v>
                </c:pt>
                <c:pt idx="23">
                  <c:v>59.800000000000004</c:v>
                </c:pt>
                <c:pt idx="24">
                  <c:v>58.171428571428571</c:v>
                </c:pt>
                <c:pt idx="25">
                  <c:v>64.185714285714283</c:v>
                </c:pt>
                <c:pt idx="26">
                  <c:v>64.817142857142855</c:v>
                </c:pt>
                <c:pt idx="27">
                  <c:v>64.881428571428572</c:v>
                </c:pt>
                <c:pt idx="28">
                  <c:v>63.528571428571425</c:v>
                </c:pt>
                <c:pt idx="29">
                  <c:v>62.657142857142858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6-4465-B673-49CA6894FD6B}"/>
            </c:ext>
          </c:extLst>
        </c:ser>
        <c:ser>
          <c:idx val="1"/>
          <c:order val="1"/>
          <c:tx>
            <c:strRef>
              <c:f>'Avgs no fails Accuracy no VMS'!$E$3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VMS'!$E$4:$E$33</c:f>
              <c:numCache>
                <c:formatCode>General</c:formatCode>
                <c:ptCount val="30"/>
                <c:pt idx="0">
                  <c:v>9.9499999999999993</c:v>
                </c:pt>
                <c:pt idx="1">
                  <c:v>9.4874999999999989</c:v>
                </c:pt>
                <c:pt idx="2">
                  <c:v>9.2750000000000021</c:v>
                </c:pt>
                <c:pt idx="3">
                  <c:v>9.3125</c:v>
                </c:pt>
                <c:pt idx="4">
                  <c:v>8.1875</c:v>
                </c:pt>
                <c:pt idx="5">
                  <c:v>31.274999999999999</c:v>
                </c:pt>
                <c:pt idx="6">
                  <c:v>29.024999999999999</c:v>
                </c:pt>
                <c:pt idx="7">
                  <c:v>27.55</c:v>
                </c:pt>
                <c:pt idx="8">
                  <c:v>27.537499999999998</c:v>
                </c:pt>
                <c:pt idx="9">
                  <c:v>26.387499999999999</c:v>
                </c:pt>
                <c:pt idx="10">
                  <c:v>47.362500000000004</c:v>
                </c:pt>
                <c:pt idx="11">
                  <c:v>45.412500000000001</c:v>
                </c:pt>
                <c:pt idx="12">
                  <c:v>45.475000000000009</c:v>
                </c:pt>
                <c:pt idx="13">
                  <c:v>44.274999999999999</c:v>
                </c:pt>
                <c:pt idx="14">
                  <c:v>44.725000000000001</c:v>
                </c:pt>
                <c:pt idx="15">
                  <c:v>61.5625</c:v>
                </c:pt>
                <c:pt idx="16">
                  <c:v>61.912499999999994</c:v>
                </c:pt>
                <c:pt idx="17">
                  <c:v>61.449999999999996</c:v>
                </c:pt>
                <c:pt idx="18">
                  <c:v>60.737500000000004</c:v>
                </c:pt>
                <c:pt idx="19">
                  <c:v>61.262499999999996</c:v>
                </c:pt>
                <c:pt idx="20">
                  <c:v>69.349999999999994</c:v>
                </c:pt>
                <c:pt idx="21">
                  <c:v>70.274999999999991</c:v>
                </c:pt>
                <c:pt idx="22">
                  <c:v>68.862499999999997</c:v>
                </c:pt>
                <c:pt idx="23">
                  <c:v>68.378749999999997</c:v>
                </c:pt>
                <c:pt idx="24">
                  <c:v>68.024999999999991</c:v>
                </c:pt>
                <c:pt idx="25">
                  <c:v>71.924999999999997</c:v>
                </c:pt>
                <c:pt idx="26">
                  <c:v>71.449999999999989</c:v>
                </c:pt>
                <c:pt idx="27">
                  <c:v>70.824999999999989</c:v>
                </c:pt>
                <c:pt idx="28">
                  <c:v>69.850000000000009</c:v>
                </c:pt>
                <c:pt idx="29">
                  <c:v>68.625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6-4465-B673-49CA6894FD6B}"/>
            </c:ext>
          </c:extLst>
        </c:ser>
        <c:ser>
          <c:idx val="2"/>
          <c:order val="2"/>
          <c:tx>
            <c:strRef>
              <c:f>'Avgs no fails Accuracy no VMS'!$F$3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VMS'!$F$4:$F$33</c:f>
              <c:numCache>
                <c:formatCode>General</c:formatCode>
                <c:ptCount val="30"/>
                <c:pt idx="0">
                  <c:v>43.887500000000003</c:v>
                </c:pt>
                <c:pt idx="1">
                  <c:v>43.8125</c:v>
                </c:pt>
                <c:pt idx="2">
                  <c:v>42.900000000000006</c:v>
                </c:pt>
                <c:pt idx="3">
                  <c:v>42.475000000000001</c:v>
                </c:pt>
                <c:pt idx="4">
                  <c:v>41.925000000000004</c:v>
                </c:pt>
                <c:pt idx="5">
                  <c:v>48.35</c:v>
                </c:pt>
                <c:pt idx="6">
                  <c:v>47.575000000000003</c:v>
                </c:pt>
                <c:pt idx="7">
                  <c:v>46.062500000000007</c:v>
                </c:pt>
                <c:pt idx="8">
                  <c:v>45.874999999999993</c:v>
                </c:pt>
                <c:pt idx="9">
                  <c:v>44.9</c:v>
                </c:pt>
                <c:pt idx="10">
                  <c:v>54.75</c:v>
                </c:pt>
                <c:pt idx="11">
                  <c:v>52.75</c:v>
                </c:pt>
                <c:pt idx="12">
                  <c:v>52.712500000000006</c:v>
                </c:pt>
                <c:pt idx="13">
                  <c:v>51.762499999999996</c:v>
                </c:pt>
                <c:pt idx="14">
                  <c:v>50.8</c:v>
                </c:pt>
                <c:pt idx="15">
                  <c:v>58.537500000000009</c:v>
                </c:pt>
                <c:pt idx="16">
                  <c:v>55.762500000000003</c:v>
                </c:pt>
                <c:pt idx="17">
                  <c:v>55.762500000000003</c:v>
                </c:pt>
                <c:pt idx="18">
                  <c:v>55.912500000000001</c:v>
                </c:pt>
                <c:pt idx="19">
                  <c:v>55.075000000000003</c:v>
                </c:pt>
                <c:pt idx="20">
                  <c:v>65.587499999999991</c:v>
                </c:pt>
                <c:pt idx="21">
                  <c:v>68.087499999999991</c:v>
                </c:pt>
                <c:pt idx="22">
                  <c:v>66.5625</c:v>
                </c:pt>
                <c:pt idx="23">
                  <c:v>66.5</c:v>
                </c:pt>
                <c:pt idx="24">
                  <c:v>65.674999999999997</c:v>
                </c:pt>
                <c:pt idx="25">
                  <c:v>71.737500000000011</c:v>
                </c:pt>
                <c:pt idx="26">
                  <c:v>72.1875</c:v>
                </c:pt>
                <c:pt idx="27">
                  <c:v>71.9375</c:v>
                </c:pt>
                <c:pt idx="28">
                  <c:v>71.012500000000003</c:v>
                </c:pt>
                <c:pt idx="29">
                  <c:v>69.849999999999994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6-4465-B673-49CA6894FD6B}"/>
            </c:ext>
          </c:extLst>
        </c:ser>
        <c:ser>
          <c:idx val="3"/>
          <c:order val="3"/>
          <c:tx>
            <c:strRef>
              <c:f>'Avgs no fails Accuracy no VMS'!$G$3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60.3125</c:v>
                </c:pt>
                <c:pt idx="16">
                  <c:v>59.462500000000006</c:v>
                </c:pt>
                <c:pt idx="17">
                  <c:v>58.787499999999994</c:v>
                </c:pt>
                <c:pt idx="18">
                  <c:v>58.712500000000006</c:v>
                </c:pt>
                <c:pt idx="19">
                  <c:v>57.5625</c:v>
                </c:pt>
                <c:pt idx="20">
                  <c:v>62.68571428571429</c:v>
                </c:pt>
                <c:pt idx="21">
                  <c:v>64.642857142857139</c:v>
                </c:pt>
                <c:pt idx="22">
                  <c:v>64.285714285714292</c:v>
                </c:pt>
                <c:pt idx="23">
                  <c:v>64.128571428571419</c:v>
                </c:pt>
                <c:pt idx="24">
                  <c:v>62.914285714285711</c:v>
                </c:pt>
                <c:pt idx="25">
                  <c:v>64.342857142857142</c:v>
                </c:pt>
                <c:pt idx="26">
                  <c:v>66.099999999999994</c:v>
                </c:pt>
                <c:pt idx="27">
                  <c:v>66.471428571428561</c:v>
                </c:pt>
                <c:pt idx="28">
                  <c:v>64.557142857142864</c:v>
                </c:pt>
                <c:pt idx="29">
                  <c:v>63.342857142857142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E6-4465-B673-49CA6894F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VMS'!$D$40:$D$69</c:f>
              <c:numCache>
                <c:formatCode>General</c:formatCode>
                <c:ptCount val="30"/>
                <c:pt idx="0">
                  <c:v>53.462499999999991</c:v>
                </c:pt>
                <c:pt idx="1">
                  <c:v>51.699999999999989</c:v>
                </c:pt>
                <c:pt idx="2">
                  <c:v>52.212499999999999</c:v>
                </c:pt>
                <c:pt idx="3">
                  <c:v>52.262500000000003</c:v>
                </c:pt>
                <c:pt idx="4">
                  <c:v>50.987499999999997</c:v>
                </c:pt>
                <c:pt idx="5">
                  <c:v>61.111250000000005</c:v>
                </c:pt>
                <c:pt idx="6">
                  <c:v>61.449999999999996</c:v>
                </c:pt>
                <c:pt idx="7">
                  <c:v>60.9375</c:v>
                </c:pt>
                <c:pt idx="8">
                  <c:v>60</c:v>
                </c:pt>
                <c:pt idx="9">
                  <c:v>58.774999999999999</c:v>
                </c:pt>
                <c:pt idx="10">
                  <c:v>62.512499999999996</c:v>
                </c:pt>
                <c:pt idx="11">
                  <c:v>60.637500000000003</c:v>
                </c:pt>
                <c:pt idx="12">
                  <c:v>60.748750000000001</c:v>
                </c:pt>
                <c:pt idx="13">
                  <c:v>60.587499999999999</c:v>
                </c:pt>
                <c:pt idx="14">
                  <c:v>60.6875</c:v>
                </c:pt>
                <c:pt idx="15">
                  <c:v>66.237499999999997</c:v>
                </c:pt>
                <c:pt idx="16">
                  <c:v>64.924999999999997</c:v>
                </c:pt>
                <c:pt idx="17">
                  <c:v>65.924999999999997</c:v>
                </c:pt>
                <c:pt idx="18">
                  <c:v>64.887500000000003</c:v>
                </c:pt>
                <c:pt idx="19">
                  <c:v>64.875</c:v>
                </c:pt>
                <c:pt idx="20">
                  <c:v>71.675000000000011</c:v>
                </c:pt>
                <c:pt idx="21">
                  <c:v>69.362499999999983</c:v>
                </c:pt>
                <c:pt idx="22">
                  <c:v>70.3</c:v>
                </c:pt>
                <c:pt idx="23">
                  <c:v>69.287500000000009</c:v>
                </c:pt>
                <c:pt idx="24">
                  <c:v>68.287499999999994</c:v>
                </c:pt>
                <c:pt idx="25">
                  <c:v>74.202500000000001</c:v>
                </c:pt>
                <c:pt idx="26">
                  <c:v>72.712500000000006</c:v>
                </c:pt>
                <c:pt idx="27">
                  <c:v>71.362499999999997</c:v>
                </c:pt>
                <c:pt idx="28">
                  <c:v>71.849999999999994</c:v>
                </c:pt>
                <c:pt idx="29">
                  <c:v>69.25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F20-9E4E-1D6BE9C09D5E}"/>
            </c:ext>
          </c:extLst>
        </c:ser>
        <c:ser>
          <c:idx val="1"/>
          <c:order val="1"/>
          <c:tx>
            <c:strRef>
              <c:f>'Avgs no fails Accuracy no VMS'!$E$39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VMS'!$E$40:$E$69</c:f>
              <c:numCache>
                <c:formatCode>General</c:formatCode>
                <c:ptCount val="30"/>
                <c:pt idx="0">
                  <c:v>61.8125</c:v>
                </c:pt>
                <c:pt idx="1">
                  <c:v>59.912500000000001</c:v>
                </c:pt>
                <c:pt idx="2">
                  <c:v>60.137499999999996</c:v>
                </c:pt>
                <c:pt idx="3">
                  <c:v>58.637499999999996</c:v>
                </c:pt>
                <c:pt idx="4">
                  <c:v>57.087499999999999</c:v>
                </c:pt>
                <c:pt idx="5">
                  <c:v>61.800000000000004</c:v>
                </c:pt>
                <c:pt idx="6">
                  <c:v>61.025000000000006</c:v>
                </c:pt>
                <c:pt idx="7">
                  <c:v>61.3</c:v>
                </c:pt>
                <c:pt idx="8">
                  <c:v>60.725000000000009</c:v>
                </c:pt>
                <c:pt idx="9">
                  <c:v>59.087500000000006</c:v>
                </c:pt>
                <c:pt idx="10">
                  <c:v>63.225000000000001</c:v>
                </c:pt>
                <c:pt idx="11">
                  <c:v>61.874999999999993</c:v>
                </c:pt>
                <c:pt idx="12">
                  <c:v>60.987499999999997</c:v>
                </c:pt>
                <c:pt idx="13">
                  <c:v>60.8</c:v>
                </c:pt>
                <c:pt idx="14">
                  <c:v>58.762500000000003</c:v>
                </c:pt>
                <c:pt idx="15">
                  <c:v>61.900000000000006</c:v>
                </c:pt>
                <c:pt idx="16">
                  <c:v>61.162500000000009</c:v>
                </c:pt>
                <c:pt idx="17">
                  <c:v>59.787500000000001</c:v>
                </c:pt>
                <c:pt idx="18">
                  <c:v>59.962500000000006</c:v>
                </c:pt>
                <c:pt idx="19">
                  <c:v>59.137500000000003</c:v>
                </c:pt>
                <c:pt idx="20">
                  <c:v>66.912499999999994</c:v>
                </c:pt>
                <c:pt idx="21">
                  <c:v>65.5625</c:v>
                </c:pt>
                <c:pt idx="22">
                  <c:v>64.474999999999994</c:v>
                </c:pt>
                <c:pt idx="23">
                  <c:v>63.362499999999997</c:v>
                </c:pt>
                <c:pt idx="24">
                  <c:v>62.137500000000003</c:v>
                </c:pt>
                <c:pt idx="25">
                  <c:v>69.224999999999994</c:v>
                </c:pt>
                <c:pt idx="26">
                  <c:v>68</c:v>
                </c:pt>
                <c:pt idx="27">
                  <c:v>66.600000000000009</c:v>
                </c:pt>
                <c:pt idx="28">
                  <c:v>66.474999999999994</c:v>
                </c:pt>
                <c:pt idx="29">
                  <c:v>65.462500000000006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F20-9E4E-1D6BE9C09D5E}"/>
            </c:ext>
          </c:extLst>
        </c:ser>
        <c:ser>
          <c:idx val="2"/>
          <c:order val="2"/>
          <c:tx>
            <c:strRef>
              <c:f>'Avgs no fails Accuracy no VMS'!$F$39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VMS'!$F$40:$F$69</c:f>
              <c:numCache>
                <c:formatCode>General</c:formatCode>
                <c:ptCount val="30"/>
                <c:pt idx="0">
                  <c:v>55.95</c:v>
                </c:pt>
                <c:pt idx="1">
                  <c:v>53.95000000000001</c:v>
                </c:pt>
                <c:pt idx="2">
                  <c:v>52.862500000000004</c:v>
                </c:pt>
                <c:pt idx="3">
                  <c:v>52.725000000000009</c:v>
                </c:pt>
                <c:pt idx="4">
                  <c:v>50.412500000000001</c:v>
                </c:pt>
                <c:pt idx="5">
                  <c:v>46.15</c:v>
                </c:pt>
                <c:pt idx="6">
                  <c:v>46.024999999999999</c:v>
                </c:pt>
                <c:pt idx="7">
                  <c:v>45.4375</c:v>
                </c:pt>
                <c:pt idx="8">
                  <c:v>45.074999999999996</c:v>
                </c:pt>
                <c:pt idx="9">
                  <c:v>43.300000000000004</c:v>
                </c:pt>
                <c:pt idx="10">
                  <c:v>43.924999999999997</c:v>
                </c:pt>
                <c:pt idx="11">
                  <c:v>44.162500000000001</c:v>
                </c:pt>
                <c:pt idx="12">
                  <c:v>44.9</c:v>
                </c:pt>
                <c:pt idx="13">
                  <c:v>42.975000000000001</c:v>
                </c:pt>
                <c:pt idx="14">
                  <c:v>41.5</c:v>
                </c:pt>
                <c:pt idx="15">
                  <c:v>54.65</c:v>
                </c:pt>
                <c:pt idx="16">
                  <c:v>54.925000000000004</c:v>
                </c:pt>
                <c:pt idx="17">
                  <c:v>55.162499999999994</c:v>
                </c:pt>
                <c:pt idx="18">
                  <c:v>54.212499999999991</c:v>
                </c:pt>
                <c:pt idx="19">
                  <c:v>52.887500000000003</c:v>
                </c:pt>
                <c:pt idx="20">
                  <c:v>64.8125</c:v>
                </c:pt>
                <c:pt idx="21">
                  <c:v>67.6875</c:v>
                </c:pt>
                <c:pt idx="22">
                  <c:v>67.450000000000017</c:v>
                </c:pt>
                <c:pt idx="23">
                  <c:v>66.9375</c:v>
                </c:pt>
                <c:pt idx="24">
                  <c:v>65.8125</c:v>
                </c:pt>
                <c:pt idx="25">
                  <c:v>72.362500000000011</c:v>
                </c:pt>
                <c:pt idx="26">
                  <c:v>73.637499999999989</c:v>
                </c:pt>
                <c:pt idx="27">
                  <c:v>73.3125</c:v>
                </c:pt>
                <c:pt idx="28">
                  <c:v>72.4375</c:v>
                </c:pt>
                <c:pt idx="29">
                  <c:v>70.125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F20-9E4E-1D6BE9C09D5E}"/>
            </c:ext>
          </c:extLst>
        </c:ser>
        <c:ser>
          <c:idx val="3"/>
          <c:order val="3"/>
          <c:tx>
            <c:strRef>
              <c:f>'Avgs no fails Accuracy no VMS'!$G$39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66.237499999999997</c:v>
                </c:pt>
                <c:pt idx="16">
                  <c:v>66.012500000000003</c:v>
                </c:pt>
                <c:pt idx="17">
                  <c:v>65.862500000000011</c:v>
                </c:pt>
                <c:pt idx="18">
                  <c:v>65.775000000000006</c:v>
                </c:pt>
                <c:pt idx="19">
                  <c:v>64.050000000000011</c:v>
                </c:pt>
                <c:pt idx="20">
                  <c:v>65.714285714285722</c:v>
                </c:pt>
                <c:pt idx="21">
                  <c:v>66.642857142857139</c:v>
                </c:pt>
                <c:pt idx="22">
                  <c:v>65.814285714285717</c:v>
                </c:pt>
                <c:pt idx="23">
                  <c:v>66.05714285714285</c:v>
                </c:pt>
                <c:pt idx="24">
                  <c:v>65.614285714285714</c:v>
                </c:pt>
                <c:pt idx="25">
                  <c:v>65.785714285714292</c:v>
                </c:pt>
                <c:pt idx="26">
                  <c:v>67.385714285714286</c:v>
                </c:pt>
                <c:pt idx="27">
                  <c:v>67.614285714285714</c:v>
                </c:pt>
                <c:pt idx="28">
                  <c:v>66.242857142857147</c:v>
                </c:pt>
                <c:pt idx="29">
                  <c:v>64.285714285714292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F20-9E4E-1D6BE9C09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VMS'!$D$76:$D$105</c:f>
              <c:numCache>
                <c:formatCode>General</c:formatCode>
                <c:ptCount val="30"/>
                <c:pt idx="0">
                  <c:v>55.637500000000003</c:v>
                </c:pt>
                <c:pt idx="1">
                  <c:v>53.926250000000003</c:v>
                </c:pt>
                <c:pt idx="2">
                  <c:v>54.55</c:v>
                </c:pt>
                <c:pt idx="3">
                  <c:v>55.162500000000001</c:v>
                </c:pt>
                <c:pt idx="4">
                  <c:v>53.512499999999996</c:v>
                </c:pt>
                <c:pt idx="5">
                  <c:v>57.45</c:v>
                </c:pt>
                <c:pt idx="6">
                  <c:v>57.287500000000001</c:v>
                </c:pt>
                <c:pt idx="7">
                  <c:v>56.3125</c:v>
                </c:pt>
                <c:pt idx="8">
                  <c:v>55.637500000000003</c:v>
                </c:pt>
                <c:pt idx="9">
                  <c:v>53.787500000000009</c:v>
                </c:pt>
                <c:pt idx="10">
                  <c:v>58.024999999999999</c:v>
                </c:pt>
                <c:pt idx="11">
                  <c:v>58.024999999999991</c:v>
                </c:pt>
                <c:pt idx="12">
                  <c:v>57.474999999999994</c:v>
                </c:pt>
                <c:pt idx="13">
                  <c:v>57.537499999999994</c:v>
                </c:pt>
                <c:pt idx="14">
                  <c:v>56.425000000000004</c:v>
                </c:pt>
                <c:pt idx="15">
                  <c:v>60.3125</c:v>
                </c:pt>
                <c:pt idx="16">
                  <c:v>62.637499999999989</c:v>
                </c:pt>
                <c:pt idx="17">
                  <c:v>62.181250000000006</c:v>
                </c:pt>
                <c:pt idx="18">
                  <c:v>62.3</c:v>
                </c:pt>
                <c:pt idx="19">
                  <c:v>61.6875</c:v>
                </c:pt>
                <c:pt idx="20">
                  <c:v>68.037500000000009</c:v>
                </c:pt>
                <c:pt idx="21">
                  <c:v>66.962499999999991</c:v>
                </c:pt>
                <c:pt idx="22">
                  <c:v>65.748750000000001</c:v>
                </c:pt>
                <c:pt idx="23">
                  <c:v>64.418750000000003</c:v>
                </c:pt>
                <c:pt idx="24">
                  <c:v>63.74499999999999</c:v>
                </c:pt>
                <c:pt idx="25">
                  <c:v>71.400000000000006</c:v>
                </c:pt>
                <c:pt idx="26">
                  <c:v>72.3</c:v>
                </c:pt>
                <c:pt idx="27">
                  <c:v>71.850000000000009</c:v>
                </c:pt>
                <c:pt idx="28">
                  <c:v>71.66</c:v>
                </c:pt>
                <c:pt idx="29">
                  <c:v>69.421250000000001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4-406A-8544-B428E54FCC27}"/>
            </c:ext>
          </c:extLst>
        </c:ser>
        <c:ser>
          <c:idx val="1"/>
          <c:order val="1"/>
          <c:tx>
            <c:strRef>
              <c:f>'Avgs no fails Accuracy no VMS'!$E$75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VMS'!$E$76:$E$105</c:f>
              <c:numCache>
                <c:formatCode>General</c:formatCode>
                <c:ptCount val="30"/>
                <c:pt idx="0">
                  <c:v>63.524999999999999</c:v>
                </c:pt>
                <c:pt idx="1">
                  <c:v>60.987499999999997</c:v>
                </c:pt>
                <c:pt idx="2">
                  <c:v>60.774999999999999</c:v>
                </c:pt>
                <c:pt idx="3">
                  <c:v>60.075000000000003</c:v>
                </c:pt>
                <c:pt idx="4">
                  <c:v>58</c:v>
                </c:pt>
                <c:pt idx="5">
                  <c:v>64.95</c:v>
                </c:pt>
                <c:pt idx="6">
                  <c:v>63.1</c:v>
                </c:pt>
                <c:pt idx="7">
                  <c:v>63.174999999999997</c:v>
                </c:pt>
                <c:pt idx="8">
                  <c:v>61.712499999999991</c:v>
                </c:pt>
                <c:pt idx="9">
                  <c:v>59.762499999999996</c:v>
                </c:pt>
                <c:pt idx="10">
                  <c:v>64.487499999999997</c:v>
                </c:pt>
                <c:pt idx="11">
                  <c:v>62.650000000000006</c:v>
                </c:pt>
                <c:pt idx="12">
                  <c:v>61.55</c:v>
                </c:pt>
                <c:pt idx="13">
                  <c:v>61.412499999999994</c:v>
                </c:pt>
                <c:pt idx="14">
                  <c:v>59.212499999999991</c:v>
                </c:pt>
                <c:pt idx="15">
                  <c:v>63.29999999999999</c:v>
                </c:pt>
                <c:pt idx="16">
                  <c:v>62.287500000000001</c:v>
                </c:pt>
                <c:pt idx="17">
                  <c:v>60.475000000000009</c:v>
                </c:pt>
                <c:pt idx="18">
                  <c:v>61.475000000000001</c:v>
                </c:pt>
                <c:pt idx="19">
                  <c:v>59.237499999999997</c:v>
                </c:pt>
                <c:pt idx="20">
                  <c:v>69.25</c:v>
                </c:pt>
                <c:pt idx="21">
                  <c:v>67.55</c:v>
                </c:pt>
                <c:pt idx="22">
                  <c:v>66.987499999999997</c:v>
                </c:pt>
                <c:pt idx="23">
                  <c:v>65.887500000000003</c:v>
                </c:pt>
                <c:pt idx="24">
                  <c:v>64.724999999999994</c:v>
                </c:pt>
                <c:pt idx="25">
                  <c:v>70.900000000000006</c:v>
                </c:pt>
                <c:pt idx="26">
                  <c:v>69.424999999999997</c:v>
                </c:pt>
                <c:pt idx="27">
                  <c:v>68.442499999999995</c:v>
                </c:pt>
                <c:pt idx="28">
                  <c:v>67.924999999999997</c:v>
                </c:pt>
                <c:pt idx="29">
                  <c:v>66.825000000000003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4-406A-8544-B428E54FCC27}"/>
            </c:ext>
          </c:extLst>
        </c:ser>
        <c:ser>
          <c:idx val="2"/>
          <c:order val="2"/>
          <c:tx>
            <c:strRef>
              <c:f>'Avgs no fails Accuracy no VMS'!$F$75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VMS'!$F$76:$F$105</c:f>
              <c:numCache>
                <c:formatCode>General</c:formatCode>
                <c:ptCount val="30"/>
                <c:pt idx="0">
                  <c:v>49.125000000000014</c:v>
                </c:pt>
                <c:pt idx="1">
                  <c:v>45.287499999999994</c:v>
                </c:pt>
                <c:pt idx="2">
                  <c:v>43.7</c:v>
                </c:pt>
                <c:pt idx="3">
                  <c:v>42.774999999999999</c:v>
                </c:pt>
                <c:pt idx="4">
                  <c:v>40.800000000000004</c:v>
                </c:pt>
                <c:pt idx="5">
                  <c:v>45.4375</c:v>
                </c:pt>
                <c:pt idx="6">
                  <c:v>45.45</c:v>
                </c:pt>
                <c:pt idx="7">
                  <c:v>46.174999999999997</c:v>
                </c:pt>
                <c:pt idx="8">
                  <c:v>46.474999999999994</c:v>
                </c:pt>
                <c:pt idx="9">
                  <c:v>46.099999999999994</c:v>
                </c:pt>
                <c:pt idx="10">
                  <c:v>46.6875</c:v>
                </c:pt>
                <c:pt idx="11">
                  <c:v>47.712499999999999</c:v>
                </c:pt>
                <c:pt idx="12">
                  <c:v>47.774999999999999</c:v>
                </c:pt>
                <c:pt idx="13">
                  <c:v>49.512499999999996</c:v>
                </c:pt>
                <c:pt idx="14">
                  <c:v>47.675000000000004</c:v>
                </c:pt>
                <c:pt idx="15">
                  <c:v>55.587500000000013</c:v>
                </c:pt>
                <c:pt idx="16">
                  <c:v>57.650000000000006</c:v>
                </c:pt>
                <c:pt idx="17">
                  <c:v>57.650000000000006</c:v>
                </c:pt>
                <c:pt idx="18">
                  <c:v>55.712499999999999</c:v>
                </c:pt>
                <c:pt idx="19">
                  <c:v>54.624999999999993</c:v>
                </c:pt>
                <c:pt idx="20">
                  <c:v>68.25</c:v>
                </c:pt>
                <c:pt idx="21">
                  <c:v>69.675000000000011</c:v>
                </c:pt>
                <c:pt idx="22">
                  <c:v>69.124999999999986</c:v>
                </c:pt>
                <c:pt idx="23">
                  <c:v>68.212499999999991</c:v>
                </c:pt>
                <c:pt idx="24">
                  <c:v>68.287500000000009</c:v>
                </c:pt>
                <c:pt idx="25">
                  <c:v>72.537499999999994</c:v>
                </c:pt>
                <c:pt idx="26">
                  <c:v>73.8125</c:v>
                </c:pt>
                <c:pt idx="27">
                  <c:v>73.412500000000009</c:v>
                </c:pt>
                <c:pt idx="28">
                  <c:v>72.3125</c:v>
                </c:pt>
                <c:pt idx="29">
                  <c:v>70.325000000000003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4-406A-8544-B428E54FCC27}"/>
            </c:ext>
          </c:extLst>
        </c:ser>
        <c:ser>
          <c:idx val="3"/>
          <c:order val="3"/>
          <c:tx>
            <c:strRef>
              <c:f>'Avgs no fails Accuracy no VMS'!$G$75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67.112499999999997</c:v>
                </c:pt>
                <c:pt idx="16">
                  <c:v>67.4375</c:v>
                </c:pt>
                <c:pt idx="17">
                  <c:v>67.55</c:v>
                </c:pt>
                <c:pt idx="18">
                  <c:v>66.5625</c:v>
                </c:pt>
                <c:pt idx="19">
                  <c:v>66.099999999999994</c:v>
                </c:pt>
                <c:pt idx="20">
                  <c:v>66.842857142857142</c:v>
                </c:pt>
                <c:pt idx="21">
                  <c:v>65.8</c:v>
                </c:pt>
                <c:pt idx="22">
                  <c:v>64.871428571428552</c:v>
                </c:pt>
                <c:pt idx="23">
                  <c:v>65.328571428571422</c:v>
                </c:pt>
                <c:pt idx="24">
                  <c:v>64.885714285714272</c:v>
                </c:pt>
                <c:pt idx="25">
                  <c:v>63.25714285714286</c:v>
                </c:pt>
                <c:pt idx="26">
                  <c:v>63.414285714285711</c:v>
                </c:pt>
                <c:pt idx="27">
                  <c:v>63.542857142857144</c:v>
                </c:pt>
                <c:pt idx="28">
                  <c:v>61.81428571428571</c:v>
                </c:pt>
                <c:pt idx="29">
                  <c:v>61.328571428571436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4-406A-8544-B428E54FC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16.512499999999999</c:v>
                </c:pt>
                <c:pt idx="6">
                  <c:v>17.237499999999997</c:v>
                </c:pt>
                <c:pt idx="7">
                  <c:v>15.900000000000002</c:v>
                </c:pt>
                <c:pt idx="8">
                  <c:v>15.974999999999998</c:v>
                </c:pt>
                <c:pt idx="9">
                  <c:v>15.824999999999999</c:v>
                </c:pt>
                <c:pt idx="10">
                  <c:v>28.962500000000002</c:v>
                </c:pt>
                <c:pt idx="11">
                  <c:v>28.549999999999997</c:v>
                </c:pt>
                <c:pt idx="12">
                  <c:v>27.623750000000001</c:v>
                </c:pt>
                <c:pt idx="13">
                  <c:v>26.724999999999998</c:v>
                </c:pt>
                <c:pt idx="14">
                  <c:v>25.990000000000002</c:v>
                </c:pt>
                <c:pt idx="15">
                  <c:v>54.364285714285714</c:v>
                </c:pt>
                <c:pt idx="16">
                  <c:v>55.971428571428575</c:v>
                </c:pt>
                <c:pt idx="17">
                  <c:v>55.585714285714275</c:v>
                </c:pt>
                <c:pt idx="18">
                  <c:v>54.18571428571429</c:v>
                </c:pt>
                <c:pt idx="19">
                  <c:v>54.057142857142857</c:v>
                </c:pt>
                <c:pt idx="20">
                  <c:v>55.914285714285711</c:v>
                </c:pt>
                <c:pt idx="21">
                  <c:v>55.600000000000009</c:v>
                </c:pt>
                <c:pt idx="22">
                  <c:v>54.484285714285718</c:v>
                </c:pt>
                <c:pt idx="23">
                  <c:v>54.842857142857149</c:v>
                </c:pt>
                <c:pt idx="24">
                  <c:v>53.571428571428562</c:v>
                </c:pt>
                <c:pt idx="25">
                  <c:v>55.828571428571429</c:v>
                </c:pt>
                <c:pt idx="26">
                  <c:v>53</c:v>
                </c:pt>
                <c:pt idx="27">
                  <c:v>53.142857142857153</c:v>
                </c:pt>
                <c:pt idx="28">
                  <c:v>52.814285714285724</c:v>
                </c:pt>
                <c:pt idx="29">
                  <c:v>48.455714285714294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C-46A6-AC0C-A2821FC67D12}"/>
            </c:ext>
          </c:extLst>
        </c:ser>
        <c:ser>
          <c:idx val="1"/>
          <c:order val="1"/>
          <c:tx>
            <c:strRef>
              <c:f>'Avgs no fails Accuracy no VMS'!$E$111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32.412500000000001</c:v>
                </c:pt>
                <c:pt idx="6">
                  <c:v>33.050000000000004</c:v>
                </c:pt>
                <c:pt idx="7">
                  <c:v>33.037500000000001</c:v>
                </c:pt>
                <c:pt idx="8">
                  <c:v>33.075000000000003</c:v>
                </c:pt>
                <c:pt idx="9">
                  <c:v>33.337499999999999</c:v>
                </c:pt>
                <c:pt idx="10">
                  <c:v>51.737499999999997</c:v>
                </c:pt>
                <c:pt idx="11">
                  <c:v>50.462499999999999</c:v>
                </c:pt>
                <c:pt idx="12">
                  <c:v>51.574999999999996</c:v>
                </c:pt>
                <c:pt idx="13">
                  <c:v>52.199999999999996</c:v>
                </c:pt>
                <c:pt idx="14">
                  <c:v>50.975000000000001</c:v>
                </c:pt>
                <c:pt idx="15">
                  <c:v>63.8</c:v>
                </c:pt>
                <c:pt idx="16">
                  <c:v>64.1875</c:v>
                </c:pt>
                <c:pt idx="17">
                  <c:v>62.8125</c:v>
                </c:pt>
                <c:pt idx="18">
                  <c:v>64.05</c:v>
                </c:pt>
                <c:pt idx="19">
                  <c:v>62.425000000000004</c:v>
                </c:pt>
                <c:pt idx="20">
                  <c:v>68.262500000000003</c:v>
                </c:pt>
                <c:pt idx="21">
                  <c:v>69.95</c:v>
                </c:pt>
                <c:pt idx="22">
                  <c:v>68.875</c:v>
                </c:pt>
                <c:pt idx="23">
                  <c:v>68.575000000000003</c:v>
                </c:pt>
                <c:pt idx="24">
                  <c:v>67.987499999999997</c:v>
                </c:pt>
                <c:pt idx="25">
                  <c:v>70.674999999999997</c:v>
                </c:pt>
                <c:pt idx="26">
                  <c:v>71.012500000000003</c:v>
                </c:pt>
                <c:pt idx="27">
                  <c:v>70.425000000000011</c:v>
                </c:pt>
                <c:pt idx="28">
                  <c:v>70.725000000000009</c:v>
                </c:pt>
                <c:pt idx="29">
                  <c:v>69.162499999999994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C-46A6-AC0C-A2821FC67D12}"/>
            </c:ext>
          </c:extLst>
        </c:ser>
        <c:ser>
          <c:idx val="2"/>
          <c:order val="2"/>
          <c:tx>
            <c:strRef>
              <c:f>'Avgs no fails Accuracy no VMS'!$F$111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36.524999999999999</c:v>
                </c:pt>
                <c:pt idx="6">
                  <c:v>35.462499999999991</c:v>
                </c:pt>
                <c:pt idx="7">
                  <c:v>34.137499999999996</c:v>
                </c:pt>
                <c:pt idx="8">
                  <c:v>34.362500000000004</c:v>
                </c:pt>
                <c:pt idx="9">
                  <c:v>34.537499999999994</c:v>
                </c:pt>
                <c:pt idx="10">
                  <c:v>42.637499999999996</c:v>
                </c:pt>
                <c:pt idx="11">
                  <c:v>42.337500000000006</c:v>
                </c:pt>
                <c:pt idx="12">
                  <c:v>41.862500000000004</c:v>
                </c:pt>
                <c:pt idx="13">
                  <c:v>40.737499999999997</c:v>
                </c:pt>
                <c:pt idx="14">
                  <c:v>40.862500000000004</c:v>
                </c:pt>
                <c:pt idx="15">
                  <c:v>49.462499999999991</c:v>
                </c:pt>
                <c:pt idx="16">
                  <c:v>49.187499999999993</c:v>
                </c:pt>
                <c:pt idx="17">
                  <c:v>48.0625</c:v>
                </c:pt>
                <c:pt idx="18">
                  <c:v>49.8</c:v>
                </c:pt>
                <c:pt idx="19">
                  <c:v>48.3</c:v>
                </c:pt>
                <c:pt idx="20">
                  <c:v>63.962500000000006</c:v>
                </c:pt>
                <c:pt idx="21">
                  <c:v>65.075000000000003</c:v>
                </c:pt>
                <c:pt idx="22">
                  <c:v>65.112499999999997</c:v>
                </c:pt>
                <c:pt idx="23">
                  <c:v>65.237499999999997</c:v>
                </c:pt>
                <c:pt idx="24">
                  <c:v>65.262500000000003</c:v>
                </c:pt>
                <c:pt idx="25">
                  <c:v>72.2</c:v>
                </c:pt>
                <c:pt idx="26">
                  <c:v>72.05</c:v>
                </c:pt>
                <c:pt idx="27">
                  <c:v>71.387500000000003</c:v>
                </c:pt>
                <c:pt idx="28">
                  <c:v>70.6875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C-46A6-AC0C-A2821FC67D12}"/>
            </c:ext>
          </c:extLst>
        </c:ser>
        <c:ser>
          <c:idx val="3"/>
          <c:order val="3"/>
          <c:tx>
            <c:strRef>
              <c:f>'Avgs no fails Accuracy no VMS'!$G$111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62.012500000000003</c:v>
                </c:pt>
                <c:pt idx="16">
                  <c:v>62.349999999999994</c:v>
                </c:pt>
                <c:pt idx="17">
                  <c:v>61.224999999999994</c:v>
                </c:pt>
                <c:pt idx="18">
                  <c:v>60.9375</c:v>
                </c:pt>
                <c:pt idx="19">
                  <c:v>60.000000000000007</c:v>
                </c:pt>
                <c:pt idx="20">
                  <c:v>63.01428571428572</c:v>
                </c:pt>
                <c:pt idx="21">
                  <c:v>66.028571428571425</c:v>
                </c:pt>
                <c:pt idx="22">
                  <c:v>64.642857142857153</c:v>
                </c:pt>
                <c:pt idx="23">
                  <c:v>64.585714285714303</c:v>
                </c:pt>
                <c:pt idx="24">
                  <c:v>62.785714285714278</c:v>
                </c:pt>
                <c:pt idx="25">
                  <c:v>66.185714285714283</c:v>
                </c:pt>
                <c:pt idx="26">
                  <c:v>69.528571428571425</c:v>
                </c:pt>
                <c:pt idx="27">
                  <c:v>68.728571428571428</c:v>
                </c:pt>
                <c:pt idx="28">
                  <c:v>67.757142857142853</c:v>
                </c:pt>
                <c:pt idx="29">
                  <c:v>66.064285714285717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C-46A6-AC0C-A2821FC67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VMS'!$D$148:$D$177</c:f>
              <c:numCache>
                <c:formatCode>General</c:formatCode>
                <c:ptCount val="30"/>
                <c:pt idx="0">
                  <c:v>34.15</c:v>
                </c:pt>
                <c:pt idx="1">
                  <c:v>32.300000000000004</c:v>
                </c:pt>
                <c:pt idx="2">
                  <c:v>33.037500000000001</c:v>
                </c:pt>
                <c:pt idx="3">
                  <c:v>32.712499999999999</c:v>
                </c:pt>
                <c:pt idx="4">
                  <c:v>32.274999999999999</c:v>
                </c:pt>
                <c:pt idx="5">
                  <c:v>55.987499999999997</c:v>
                </c:pt>
                <c:pt idx="6">
                  <c:v>55.749999999999993</c:v>
                </c:pt>
                <c:pt idx="7">
                  <c:v>55.55</c:v>
                </c:pt>
                <c:pt idx="8">
                  <c:v>55.724999999999994</c:v>
                </c:pt>
                <c:pt idx="9">
                  <c:v>54.162499999999994</c:v>
                </c:pt>
                <c:pt idx="10">
                  <c:v>55.25</c:v>
                </c:pt>
                <c:pt idx="11">
                  <c:v>54.487499999999997</c:v>
                </c:pt>
                <c:pt idx="12">
                  <c:v>54.750000000000007</c:v>
                </c:pt>
                <c:pt idx="13">
                  <c:v>54.699999999999996</c:v>
                </c:pt>
                <c:pt idx="14">
                  <c:v>54.325000000000003</c:v>
                </c:pt>
                <c:pt idx="15">
                  <c:v>63.087500000000006</c:v>
                </c:pt>
                <c:pt idx="16">
                  <c:v>61.699999999999996</c:v>
                </c:pt>
                <c:pt idx="17">
                  <c:v>61.325000000000003</c:v>
                </c:pt>
                <c:pt idx="18">
                  <c:v>61.237499999999997</c:v>
                </c:pt>
                <c:pt idx="19">
                  <c:v>61.087499999999999</c:v>
                </c:pt>
                <c:pt idx="20">
                  <c:v>70.262500000000003</c:v>
                </c:pt>
                <c:pt idx="21">
                  <c:v>69.475000000000009</c:v>
                </c:pt>
                <c:pt idx="22">
                  <c:v>69.25</c:v>
                </c:pt>
                <c:pt idx="23">
                  <c:v>68.575000000000003</c:v>
                </c:pt>
                <c:pt idx="24">
                  <c:v>66.924999999999997</c:v>
                </c:pt>
                <c:pt idx="25">
                  <c:v>72.3125</c:v>
                </c:pt>
                <c:pt idx="26">
                  <c:v>70.962499999999991</c:v>
                </c:pt>
                <c:pt idx="27">
                  <c:v>71.212500000000006</c:v>
                </c:pt>
                <c:pt idx="28">
                  <c:v>69.899999999999991</c:v>
                </c:pt>
                <c:pt idx="29">
                  <c:v>68.349999999999994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7-45C4-9C78-E12660E933D9}"/>
            </c:ext>
          </c:extLst>
        </c:ser>
        <c:ser>
          <c:idx val="1"/>
          <c:order val="1"/>
          <c:tx>
            <c:strRef>
              <c:f>'Avgs no fails Accuracy no VMS'!$E$147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VMS'!$E$148:$E$177</c:f>
              <c:numCache>
                <c:formatCode>General</c:formatCode>
                <c:ptCount val="30"/>
                <c:pt idx="0">
                  <c:v>56.287500000000001</c:v>
                </c:pt>
                <c:pt idx="1">
                  <c:v>55.212499999999999</c:v>
                </c:pt>
                <c:pt idx="2">
                  <c:v>55.337499999999999</c:v>
                </c:pt>
                <c:pt idx="3">
                  <c:v>55.237500000000004</c:v>
                </c:pt>
                <c:pt idx="4">
                  <c:v>53.862500000000004</c:v>
                </c:pt>
                <c:pt idx="5">
                  <c:v>63.649999999999991</c:v>
                </c:pt>
                <c:pt idx="6">
                  <c:v>62.1875</c:v>
                </c:pt>
                <c:pt idx="7">
                  <c:v>61.612499999999997</c:v>
                </c:pt>
                <c:pt idx="8">
                  <c:v>61.4375</c:v>
                </c:pt>
                <c:pt idx="9">
                  <c:v>60.125</c:v>
                </c:pt>
                <c:pt idx="10">
                  <c:v>65.512500000000003</c:v>
                </c:pt>
                <c:pt idx="11">
                  <c:v>62.674999999999997</c:v>
                </c:pt>
                <c:pt idx="12">
                  <c:v>61.574999999999996</c:v>
                </c:pt>
                <c:pt idx="13">
                  <c:v>59.862499999999997</c:v>
                </c:pt>
                <c:pt idx="14">
                  <c:v>58.4</c:v>
                </c:pt>
                <c:pt idx="15">
                  <c:v>64.825000000000003</c:v>
                </c:pt>
                <c:pt idx="16">
                  <c:v>62.849999999999994</c:v>
                </c:pt>
                <c:pt idx="17">
                  <c:v>61.6</c:v>
                </c:pt>
                <c:pt idx="18">
                  <c:v>61.037500000000001</c:v>
                </c:pt>
                <c:pt idx="19">
                  <c:v>59.55</c:v>
                </c:pt>
                <c:pt idx="20">
                  <c:v>69.325000000000003</c:v>
                </c:pt>
                <c:pt idx="21">
                  <c:v>67.287499999999994</c:v>
                </c:pt>
                <c:pt idx="22">
                  <c:v>66.537500000000009</c:v>
                </c:pt>
                <c:pt idx="23">
                  <c:v>65.125000000000014</c:v>
                </c:pt>
                <c:pt idx="24">
                  <c:v>63.412500000000009</c:v>
                </c:pt>
                <c:pt idx="25">
                  <c:v>71.375</c:v>
                </c:pt>
                <c:pt idx="26">
                  <c:v>69.224999999999994</c:v>
                </c:pt>
                <c:pt idx="27">
                  <c:v>67.737499999999997</c:v>
                </c:pt>
                <c:pt idx="28">
                  <c:v>67.75</c:v>
                </c:pt>
                <c:pt idx="29">
                  <c:v>66.037499999999994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7-45C4-9C78-E12660E933D9}"/>
            </c:ext>
          </c:extLst>
        </c:ser>
        <c:ser>
          <c:idx val="2"/>
          <c:order val="2"/>
          <c:tx>
            <c:strRef>
              <c:f>'Avgs no fails Accuracy no VMS'!$F$147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VMS'!$F$148:$F$177</c:f>
              <c:numCache>
                <c:formatCode>General</c:formatCode>
                <c:ptCount val="30"/>
                <c:pt idx="0">
                  <c:v>54.425000000000004</c:v>
                </c:pt>
                <c:pt idx="1">
                  <c:v>52.762500000000003</c:v>
                </c:pt>
                <c:pt idx="2">
                  <c:v>52.4375</c:v>
                </c:pt>
                <c:pt idx="3">
                  <c:v>51.8125</c:v>
                </c:pt>
                <c:pt idx="4">
                  <c:v>50.2</c:v>
                </c:pt>
                <c:pt idx="5">
                  <c:v>48.25</c:v>
                </c:pt>
                <c:pt idx="6">
                  <c:v>46.074999999999996</c:v>
                </c:pt>
                <c:pt idx="7">
                  <c:v>47.575000000000003</c:v>
                </c:pt>
                <c:pt idx="8">
                  <c:v>47.425000000000004</c:v>
                </c:pt>
                <c:pt idx="9">
                  <c:v>44.762499999999996</c:v>
                </c:pt>
                <c:pt idx="10">
                  <c:v>47</c:v>
                </c:pt>
                <c:pt idx="11">
                  <c:v>45.3</c:v>
                </c:pt>
                <c:pt idx="12">
                  <c:v>46.050000000000004</c:v>
                </c:pt>
                <c:pt idx="13">
                  <c:v>44.500000000000007</c:v>
                </c:pt>
                <c:pt idx="14">
                  <c:v>43.187499999999993</c:v>
                </c:pt>
                <c:pt idx="15">
                  <c:v>58.825000000000003</c:v>
                </c:pt>
                <c:pt idx="16">
                  <c:v>57.349999999999994</c:v>
                </c:pt>
                <c:pt idx="17">
                  <c:v>59.6</c:v>
                </c:pt>
                <c:pt idx="18">
                  <c:v>56.125</c:v>
                </c:pt>
                <c:pt idx="19">
                  <c:v>55.9</c:v>
                </c:pt>
                <c:pt idx="20">
                  <c:v>67.400000000000006</c:v>
                </c:pt>
                <c:pt idx="21">
                  <c:v>68.837500000000006</c:v>
                </c:pt>
                <c:pt idx="22">
                  <c:v>67.774999999999991</c:v>
                </c:pt>
                <c:pt idx="23">
                  <c:v>67.462499999999991</c:v>
                </c:pt>
                <c:pt idx="24">
                  <c:v>66.8</c:v>
                </c:pt>
                <c:pt idx="25">
                  <c:v>72.599999999999994</c:v>
                </c:pt>
                <c:pt idx="26">
                  <c:v>74.099999999999994</c:v>
                </c:pt>
                <c:pt idx="27">
                  <c:v>73.875</c:v>
                </c:pt>
                <c:pt idx="28">
                  <c:v>73.125</c:v>
                </c:pt>
                <c:pt idx="29">
                  <c:v>71.012500000000003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7-45C4-9C78-E12660E933D9}"/>
            </c:ext>
          </c:extLst>
        </c:ser>
        <c:ser>
          <c:idx val="3"/>
          <c:order val="3"/>
          <c:tx>
            <c:strRef>
              <c:f>'Avgs no fails Accuracy no VMS'!$G$147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66.212499999999991</c:v>
                </c:pt>
                <c:pt idx="16">
                  <c:v>66.112499999999997</c:v>
                </c:pt>
                <c:pt idx="17">
                  <c:v>65.825000000000003</c:v>
                </c:pt>
                <c:pt idx="18">
                  <c:v>65.3</c:v>
                </c:pt>
                <c:pt idx="19">
                  <c:v>64.162499999999994</c:v>
                </c:pt>
                <c:pt idx="20">
                  <c:v>65.714285714285722</c:v>
                </c:pt>
                <c:pt idx="21">
                  <c:v>67.414285714285711</c:v>
                </c:pt>
                <c:pt idx="22">
                  <c:v>66.95714285714287</c:v>
                </c:pt>
                <c:pt idx="23">
                  <c:v>67.400000000000006</c:v>
                </c:pt>
                <c:pt idx="24">
                  <c:v>67.028571428571439</c:v>
                </c:pt>
                <c:pt idx="25">
                  <c:v>65.671428571428564</c:v>
                </c:pt>
                <c:pt idx="26">
                  <c:v>66.871428571428567</c:v>
                </c:pt>
                <c:pt idx="27">
                  <c:v>67.48571428571428</c:v>
                </c:pt>
                <c:pt idx="28">
                  <c:v>65.657142857142873</c:v>
                </c:pt>
                <c:pt idx="29">
                  <c:v>63.985714285714288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C7-45C4-9C78-E12660E9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VMS'!$D$184:$D$213</c:f>
              <c:numCache>
                <c:formatCode>General</c:formatCode>
                <c:ptCount val="30"/>
                <c:pt idx="0">
                  <c:v>39.675000000000004</c:v>
                </c:pt>
                <c:pt idx="1">
                  <c:v>38.487500000000004</c:v>
                </c:pt>
                <c:pt idx="2">
                  <c:v>37.91375</c:v>
                </c:pt>
                <c:pt idx="3">
                  <c:v>38.362499999999997</c:v>
                </c:pt>
                <c:pt idx="4">
                  <c:v>36.737499999999997</c:v>
                </c:pt>
                <c:pt idx="5">
                  <c:v>48.3</c:v>
                </c:pt>
                <c:pt idx="6">
                  <c:v>47.94</c:v>
                </c:pt>
                <c:pt idx="7">
                  <c:v>48.212500000000006</c:v>
                </c:pt>
                <c:pt idx="8">
                  <c:v>46.512500000000003</c:v>
                </c:pt>
                <c:pt idx="9">
                  <c:v>44.995000000000012</c:v>
                </c:pt>
                <c:pt idx="10">
                  <c:v>49.15</c:v>
                </c:pt>
                <c:pt idx="11">
                  <c:v>50.76250000000001</c:v>
                </c:pt>
                <c:pt idx="12">
                  <c:v>50.634999999999998</c:v>
                </c:pt>
                <c:pt idx="13">
                  <c:v>49.8</c:v>
                </c:pt>
                <c:pt idx="14">
                  <c:v>48.462499999999999</c:v>
                </c:pt>
                <c:pt idx="15">
                  <c:v>50.962500000000006</c:v>
                </c:pt>
                <c:pt idx="16">
                  <c:v>54.837499999999999</c:v>
                </c:pt>
                <c:pt idx="17">
                  <c:v>54.550000000000004</c:v>
                </c:pt>
                <c:pt idx="18">
                  <c:v>51.749999999999993</c:v>
                </c:pt>
                <c:pt idx="19">
                  <c:v>48.037500000000001</c:v>
                </c:pt>
                <c:pt idx="20">
                  <c:v>54.385714285714293</c:v>
                </c:pt>
                <c:pt idx="21">
                  <c:v>59.042857142857144</c:v>
                </c:pt>
                <c:pt idx="22">
                  <c:v>58.68571428571429</c:v>
                </c:pt>
                <c:pt idx="23">
                  <c:v>54.814285714285724</c:v>
                </c:pt>
                <c:pt idx="24">
                  <c:v>52.057142857142864</c:v>
                </c:pt>
                <c:pt idx="25">
                  <c:v>62.616666666666667</c:v>
                </c:pt>
                <c:pt idx="26">
                  <c:v>64.099999999999994</c:v>
                </c:pt>
                <c:pt idx="27">
                  <c:v>63.533333333333339</c:v>
                </c:pt>
                <c:pt idx="28">
                  <c:v>61.333333333333336</c:v>
                </c:pt>
                <c:pt idx="29">
                  <c:v>57.004999999999995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C-41EF-A3C5-4243E7ADA715}"/>
            </c:ext>
          </c:extLst>
        </c:ser>
        <c:ser>
          <c:idx val="1"/>
          <c:order val="1"/>
          <c:tx>
            <c:strRef>
              <c:f>'Avgs no fails Accuracy no VMS'!$E$183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VMS'!$E$184:$E$213</c:f>
              <c:numCache>
                <c:formatCode>General</c:formatCode>
                <c:ptCount val="30"/>
                <c:pt idx="0">
                  <c:v>52.537500000000001</c:v>
                </c:pt>
                <c:pt idx="1">
                  <c:v>51.462499999999999</c:v>
                </c:pt>
                <c:pt idx="2">
                  <c:v>51.512500000000003</c:v>
                </c:pt>
                <c:pt idx="3">
                  <c:v>49.824999999999996</c:v>
                </c:pt>
                <c:pt idx="4">
                  <c:v>48.050000000000004</c:v>
                </c:pt>
                <c:pt idx="5">
                  <c:v>68.912500000000009</c:v>
                </c:pt>
                <c:pt idx="6">
                  <c:v>63.388750000000002</c:v>
                </c:pt>
                <c:pt idx="7">
                  <c:v>62.537500000000001</c:v>
                </c:pt>
                <c:pt idx="8">
                  <c:v>60.35</c:v>
                </c:pt>
                <c:pt idx="9">
                  <c:v>56.162499999999994</c:v>
                </c:pt>
                <c:pt idx="10">
                  <c:v>69.387500000000003</c:v>
                </c:pt>
                <c:pt idx="11">
                  <c:v>65.425000000000011</c:v>
                </c:pt>
                <c:pt idx="12">
                  <c:v>62.449999999999996</c:v>
                </c:pt>
                <c:pt idx="13">
                  <c:v>60.45</c:v>
                </c:pt>
                <c:pt idx="14">
                  <c:v>56.199999999999989</c:v>
                </c:pt>
                <c:pt idx="15">
                  <c:v>69.099999999999994</c:v>
                </c:pt>
                <c:pt idx="16">
                  <c:v>64.712500000000006</c:v>
                </c:pt>
                <c:pt idx="17">
                  <c:v>62.087499999999999</c:v>
                </c:pt>
                <c:pt idx="18">
                  <c:v>59.237499999999997</c:v>
                </c:pt>
                <c:pt idx="19">
                  <c:v>55.087499999999991</c:v>
                </c:pt>
                <c:pt idx="20">
                  <c:v>71.54285714285713</c:v>
                </c:pt>
                <c:pt idx="21">
                  <c:v>66.885714285714286</c:v>
                </c:pt>
                <c:pt idx="22">
                  <c:v>63.171428571428571</c:v>
                </c:pt>
                <c:pt idx="23">
                  <c:v>60.142857142857146</c:v>
                </c:pt>
                <c:pt idx="24">
                  <c:v>55.241428571428564</c:v>
                </c:pt>
                <c:pt idx="25">
                  <c:v>72.066666666666663</c:v>
                </c:pt>
                <c:pt idx="26">
                  <c:v>65.713333333333324</c:v>
                </c:pt>
                <c:pt idx="27">
                  <c:v>62.56666666666667</c:v>
                </c:pt>
                <c:pt idx="28">
                  <c:v>59.066666666666663</c:v>
                </c:pt>
                <c:pt idx="29">
                  <c:v>53.083333333333336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C-41EF-A3C5-4243E7ADA715}"/>
            </c:ext>
          </c:extLst>
        </c:ser>
        <c:ser>
          <c:idx val="2"/>
          <c:order val="2"/>
          <c:tx>
            <c:strRef>
              <c:f>'Avgs no fails Accuracy no VMS'!$F$183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VMS'!$F$184:$F$213</c:f>
              <c:numCache>
                <c:formatCode>General</c:formatCode>
                <c:ptCount val="30"/>
                <c:pt idx="0">
                  <c:v>49.912500000000001</c:v>
                </c:pt>
                <c:pt idx="1">
                  <c:v>50.199999999999996</c:v>
                </c:pt>
                <c:pt idx="2">
                  <c:v>48.9375</c:v>
                </c:pt>
                <c:pt idx="3">
                  <c:v>48.375</c:v>
                </c:pt>
                <c:pt idx="4">
                  <c:v>47.962499999999999</c:v>
                </c:pt>
                <c:pt idx="5">
                  <c:v>52.612500000000004</c:v>
                </c:pt>
                <c:pt idx="6">
                  <c:v>46.074999999999996</c:v>
                </c:pt>
                <c:pt idx="7">
                  <c:v>46.650000000000006</c:v>
                </c:pt>
                <c:pt idx="8">
                  <c:v>45.050000000000004</c:v>
                </c:pt>
                <c:pt idx="9">
                  <c:v>42.1875</c:v>
                </c:pt>
                <c:pt idx="10">
                  <c:v>51.5</c:v>
                </c:pt>
                <c:pt idx="11">
                  <c:v>50.537499999999994</c:v>
                </c:pt>
                <c:pt idx="12">
                  <c:v>50.212499999999999</c:v>
                </c:pt>
                <c:pt idx="13">
                  <c:v>48.750000000000007</c:v>
                </c:pt>
                <c:pt idx="14">
                  <c:v>45.650000000000006</c:v>
                </c:pt>
                <c:pt idx="15">
                  <c:v>52.5625</c:v>
                </c:pt>
                <c:pt idx="16">
                  <c:v>51.887499999999996</c:v>
                </c:pt>
                <c:pt idx="17">
                  <c:v>51.074999999999996</c:v>
                </c:pt>
                <c:pt idx="18">
                  <c:v>49.95000000000001</c:v>
                </c:pt>
                <c:pt idx="19">
                  <c:v>46.862500000000004</c:v>
                </c:pt>
                <c:pt idx="20">
                  <c:v>54.342857142857142</c:v>
                </c:pt>
                <c:pt idx="21">
                  <c:v>52.971428571428575</c:v>
                </c:pt>
                <c:pt idx="22">
                  <c:v>52.657142857142858</c:v>
                </c:pt>
                <c:pt idx="23">
                  <c:v>50.028571428571425</c:v>
                </c:pt>
                <c:pt idx="24">
                  <c:v>45.085714285714289</c:v>
                </c:pt>
                <c:pt idx="25">
                  <c:v>54.65</c:v>
                </c:pt>
                <c:pt idx="26">
                  <c:v>52.966666666666669</c:v>
                </c:pt>
                <c:pt idx="27">
                  <c:v>52.866666666666667</c:v>
                </c:pt>
                <c:pt idx="28">
                  <c:v>51.816666666666663</c:v>
                </c:pt>
                <c:pt idx="29">
                  <c:v>47.633333333333326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C-41EF-A3C5-4243E7ADA715}"/>
            </c:ext>
          </c:extLst>
        </c:ser>
        <c:ser>
          <c:idx val="3"/>
          <c:order val="3"/>
          <c:tx>
            <c:strRef>
              <c:f>'Avgs no fails Accuracy no VMS'!$G$183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53.820000000000007</c:v>
                </c:pt>
                <c:pt idx="16">
                  <c:v>51.679999999999993</c:v>
                </c:pt>
                <c:pt idx="17">
                  <c:v>50.12</c:v>
                </c:pt>
                <c:pt idx="18">
                  <c:v>48.519999999999996</c:v>
                </c:pt>
                <c:pt idx="19">
                  <c:v>47.08</c:v>
                </c:pt>
                <c:pt idx="20">
                  <c:v>49.366666666666667</c:v>
                </c:pt>
                <c:pt idx="21">
                  <c:v>49.733333333333327</c:v>
                </c:pt>
                <c:pt idx="22">
                  <c:v>45.699999999999996</c:v>
                </c:pt>
                <c:pt idx="23">
                  <c:v>46.5</c:v>
                </c:pt>
                <c:pt idx="24">
                  <c:v>43.6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C-41EF-A3C5-4243E7ADA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no VMS'!$D$219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VMS'!$D$220:$D$249</c:f>
              <c:numCache>
                <c:formatCode>General</c:formatCode>
                <c:ptCount val="30"/>
                <c:pt idx="0">
                  <c:v>16.412500000000001</c:v>
                </c:pt>
                <c:pt idx="1">
                  <c:v>19.877500000000001</c:v>
                </c:pt>
                <c:pt idx="2">
                  <c:v>21.587499999999999</c:v>
                </c:pt>
                <c:pt idx="3">
                  <c:v>18.228750000000002</c:v>
                </c:pt>
                <c:pt idx="4">
                  <c:v>15.965</c:v>
                </c:pt>
                <c:pt idx="5">
                  <c:v>13.26</c:v>
                </c:pt>
                <c:pt idx="6">
                  <c:v>21.521249999999998</c:v>
                </c:pt>
                <c:pt idx="7">
                  <c:v>21.063749999999999</c:v>
                </c:pt>
                <c:pt idx="8">
                  <c:v>21.575000000000003</c:v>
                </c:pt>
                <c:pt idx="9">
                  <c:v>19.97</c:v>
                </c:pt>
                <c:pt idx="10">
                  <c:v>16.4725</c:v>
                </c:pt>
                <c:pt idx="11">
                  <c:v>17.8125</c:v>
                </c:pt>
                <c:pt idx="12">
                  <c:v>16.625</c:v>
                </c:pt>
                <c:pt idx="13">
                  <c:v>16.220000000000002</c:v>
                </c:pt>
                <c:pt idx="14">
                  <c:v>16.612500000000001</c:v>
                </c:pt>
                <c:pt idx="15">
                  <c:v>20.68571428571429</c:v>
                </c:pt>
                <c:pt idx="16">
                  <c:v>21.277142857142859</c:v>
                </c:pt>
                <c:pt idx="17">
                  <c:v>19.800000000000004</c:v>
                </c:pt>
                <c:pt idx="18">
                  <c:v>19.014285714285712</c:v>
                </c:pt>
                <c:pt idx="19">
                  <c:v>18.042857142857141</c:v>
                </c:pt>
                <c:pt idx="20">
                  <c:v>28.5</c:v>
                </c:pt>
                <c:pt idx="21">
                  <c:v>30.400000000000002</c:v>
                </c:pt>
                <c:pt idx="22">
                  <c:v>29.524999999999999</c:v>
                </c:pt>
                <c:pt idx="23">
                  <c:v>28.82</c:v>
                </c:pt>
                <c:pt idx="24">
                  <c:v>28.849999999999998</c:v>
                </c:pt>
                <c:pt idx="25">
                  <c:v>26.099999999999998</c:v>
                </c:pt>
                <c:pt idx="26">
                  <c:v>27.466666666666669</c:v>
                </c:pt>
                <c:pt idx="27">
                  <c:v>26.766666666666666</c:v>
                </c:pt>
                <c:pt idx="28">
                  <c:v>25.933333333333334</c:v>
                </c:pt>
                <c:pt idx="29">
                  <c:v>26.633333333333336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4-47ED-9F97-850D765ED4E0}"/>
            </c:ext>
          </c:extLst>
        </c:ser>
        <c:ser>
          <c:idx val="1"/>
          <c:order val="1"/>
          <c:tx>
            <c:strRef>
              <c:f>'Avgs no fails Accuracy no VMS'!$E$219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VMS'!$E$220:$E$249</c:f>
              <c:numCache>
                <c:formatCode>General</c:formatCode>
                <c:ptCount val="30"/>
                <c:pt idx="0">
                  <c:v>12.712500000000002</c:v>
                </c:pt>
                <c:pt idx="1">
                  <c:v>13.525</c:v>
                </c:pt>
                <c:pt idx="2">
                  <c:v>13.262500000000001</c:v>
                </c:pt>
                <c:pt idx="3">
                  <c:v>13.512500000000001</c:v>
                </c:pt>
                <c:pt idx="4">
                  <c:v>14.400000000000002</c:v>
                </c:pt>
                <c:pt idx="5">
                  <c:v>22.662499999999998</c:v>
                </c:pt>
                <c:pt idx="6">
                  <c:v>21.912499999999998</c:v>
                </c:pt>
                <c:pt idx="7">
                  <c:v>21.049999999999997</c:v>
                </c:pt>
                <c:pt idx="8">
                  <c:v>22.012499999999999</c:v>
                </c:pt>
                <c:pt idx="9">
                  <c:v>21.1875</c:v>
                </c:pt>
                <c:pt idx="10">
                  <c:v>27.150000000000002</c:v>
                </c:pt>
                <c:pt idx="11">
                  <c:v>26.624999999999996</c:v>
                </c:pt>
                <c:pt idx="12">
                  <c:v>26.412500000000001</c:v>
                </c:pt>
                <c:pt idx="13">
                  <c:v>26.65</c:v>
                </c:pt>
                <c:pt idx="14">
                  <c:v>26</c:v>
                </c:pt>
                <c:pt idx="15">
                  <c:v>33.225000000000001</c:v>
                </c:pt>
                <c:pt idx="16">
                  <c:v>32.85</c:v>
                </c:pt>
                <c:pt idx="17">
                  <c:v>31.667499999999997</c:v>
                </c:pt>
                <c:pt idx="18">
                  <c:v>31.512499999999996</c:v>
                </c:pt>
                <c:pt idx="19">
                  <c:v>30.024999999999995</c:v>
                </c:pt>
                <c:pt idx="20">
                  <c:v>41.449999999999996</c:v>
                </c:pt>
                <c:pt idx="21">
                  <c:v>39.660000000000004</c:v>
                </c:pt>
                <c:pt idx="22">
                  <c:v>37.42</c:v>
                </c:pt>
                <c:pt idx="23">
                  <c:v>36.445999999999998</c:v>
                </c:pt>
                <c:pt idx="24">
                  <c:v>35.1</c:v>
                </c:pt>
                <c:pt idx="25">
                  <c:v>32.733333333333334</c:v>
                </c:pt>
                <c:pt idx="26">
                  <c:v>28.566666666666666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4-47ED-9F97-850D765ED4E0}"/>
            </c:ext>
          </c:extLst>
        </c:ser>
        <c:ser>
          <c:idx val="2"/>
          <c:order val="2"/>
          <c:tx>
            <c:strRef>
              <c:f>'Avgs no fails Accuracy no VMS'!$F$219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VMS'!$F$220:$F$249</c:f>
              <c:numCache>
                <c:formatCode>General</c:formatCode>
                <c:ptCount val="30"/>
                <c:pt idx="0">
                  <c:v>20.212499999999999</c:v>
                </c:pt>
                <c:pt idx="1">
                  <c:v>21.024999999999999</c:v>
                </c:pt>
                <c:pt idx="2">
                  <c:v>20.450000000000003</c:v>
                </c:pt>
                <c:pt idx="3">
                  <c:v>20.625</c:v>
                </c:pt>
                <c:pt idx="4">
                  <c:v>20.925000000000001</c:v>
                </c:pt>
                <c:pt idx="5">
                  <c:v>33.125</c:v>
                </c:pt>
                <c:pt idx="6">
                  <c:v>32.449999999999996</c:v>
                </c:pt>
                <c:pt idx="7">
                  <c:v>31.887500000000003</c:v>
                </c:pt>
                <c:pt idx="8">
                  <c:v>31.524999999999999</c:v>
                </c:pt>
                <c:pt idx="9">
                  <c:v>30.762499999999999</c:v>
                </c:pt>
                <c:pt idx="10">
                  <c:v>30.1875</c:v>
                </c:pt>
                <c:pt idx="11">
                  <c:v>28.974999999999998</c:v>
                </c:pt>
                <c:pt idx="12">
                  <c:v>29.237499999999997</c:v>
                </c:pt>
                <c:pt idx="13">
                  <c:v>29.375</c:v>
                </c:pt>
                <c:pt idx="14">
                  <c:v>28.662500000000001</c:v>
                </c:pt>
                <c:pt idx="15">
                  <c:v>32.485714285714288</c:v>
                </c:pt>
                <c:pt idx="16">
                  <c:v>32.085714285714289</c:v>
                </c:pt>
                <c:pt idx="17">
                  <c:v>31.657142857142855</c:v>
                </c:pt>
                <c:pt idx="18">
                  <c:v>31.699999999999996</c:v>
                </c:pt>
                <c:pt idx="19">
                  <c:v>30.928571428571427</c:v>
                </c:pt>
                <c:pt idx="20">
                  <c:v>26.425000000000001</c:v>
                </c:pt>
                <c:pt idx="21">
                  <c:v>26.125</c:v>
                </c:pt>
                <c:pt idx="22">
                  <c:v>28.025000000000002</c:v>
                </c:pt>
                <c:pt idx="23">
                  <c:v>25.824999999999999</c:v>
                </c:pt>
                <c:pt idx="24">
                  <c:v>26.85</c:v>
                </c:pt>
                <c:pt idx="25">
                  <c:v>22</c:v>
                </c:pt>
                <c:pt idx="26">
                  <c:v>22.5</c:v>
                </c:pt>
                <c:pt idx="27">
                  <c:v>23.9</c:v>
                </c:pt>
                <c:pt idx="28">
                  <c:v>22.35</c:v>
                </c:pt>
                <c:pt idx="29">
                  <c:v>21.55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4-47ED-9F97-850D765ED4E0}"/>
            </c:ext>
          </c:extLst>
        </c:ser>
        <c:ser>
          <c:idx val="3"/>
          <c:order val="3"/>
          <c:tx>
            <c:strRef>
              <c:f>'Avgs no fails Accuracy no VMS'!$G$219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no VMS'!$G$220:$G$249</c:f>
              <c:numCache>
                <c:formatCode>General</c:formatCode>
                <c:ptCount val="30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24.175000000000001</c:v>
                </c:pt>
                <c:pt idx="16">
                  <c:v>24.724999999999998</c:v>
                </c:pt>
                <c:pt idx="17">
                  <c:v>25</c:v>
                </c:pt>
                <c:pt idx="18">
                  <c:v>25.125</c:v>
                </c:pt>
                <c:pt idx="19">
                  <c:v>33.4</c:v>
                </c:pt>
                <c:pt idx="20">
                  <c:v>23.8</c:v>
                </c:pt>
                <c:pt idx="21">
                  <c:v>23.799999999999997</c:v>
                </c:pt>
                <c:pt idx="22">
                  <c:v>25.15</c:v>
                </c:pt>
                <c:pt idx="23">
                  <c:v>22.3</c:v>
                </c:pt>
                <c:pt idx="24">
                  <c:v>23.75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4-47ED-9F97-850D765ED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'Avgs no fails Accuracy'!$D$3</c:f>
              <c:strCache>
                <c:ptCount val="1"/>
                <c:pt idx="0">
                  <c:v>GPT-4 Turbo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058-A8A0-C4401893EC2B}"/>
            </c:ext>
          </c:extLst>
        </c:ser>
        <c:ser>
          <c:idx val="5"/>
          <c:order val="1"/>
          <c:tx>
            <c:strRef>
              <c:f>'Avgs no fails Accuracy'!$E$3</c:f>
              <c:strCache>
                <c:ptCount val="1"/>
                <c:pt idx="0">
                  <c:v>GPT-4o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058-A8A0-C4401893EC2B}"/>
            </c:ext>
          </c:extLst>
        </c:ser>
        <c:ser>
          <c:idx val="6"/>
          <c:order val="2"/>
          <c:tx>
            <c:strRef>
              <c:f>'Avgs no fails Accuracy'!$F$3</c:f>
              <c:strCache>
                <c:ptCount val="1"/>
                <c:pt idx="0">
                  <c:v> Phi-3.5 MoE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77-4058-A8A0-C4401893EC2B}"/>
            </c:ext>
          </c:extLst>
        </c:ser>
        <c:ser>
          <c:idx val="7"/>
          <c:order val="3"/>
          <c:tx>
            <c:strRef>
              <c:f>'Avgs no fails Accuracy'!$G$3</c:f>
              <c:strCache>
                <c:ptCount val="1"/>
                <c:pt idx="0">
                  <c:v>Mixtral 7x8B</c:v>
                </c:pt>
              </c:strCache>
            </c:strRef>
          </c:tx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77-4058-A8A0-C4401893EC2B}"/>
            </c:ext>
          </c:extLst>
        </c:ser>
        <c:ser>
          <c:idx val="0"/>
          <c:order val="4"/>
          <c:tx>
            <c:strRef>
              <c:f>'Avgs no fails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77-4058-A8A0-C4401893EC2B}"/>
            </c:ext>
          </c:extLst>
        </c:ser>
        <c:ser>
          <c:idx val="1"/>
          <c:order val="5"/>
          <c:tx>
            <c:strRef>
              <c:f>'Avgs no fails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77-4058-A8A0-C4401893EC2B}"/>
            </c:ext>
          </c:extLst>
        </c:ser>
        <c:ser>
          <c:idx val="2"/>
          <c:order val="6"/>
          <c:tx>
            <c:strRef>
              <c:f>'Avgs no fails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77-4058-A8A0-C4401893EC2B}"/>
            </c:ext>
          </c:extLst>
        </c:ser>
        <c:ser>
          <c:idx val="3"/>
          <c:order val="7"/>
          <c:tx>
            <c:strRef>
              <c:f>'Avgs no fails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77-4058-A8A0-C4401893E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Accuracy'!$D$40:$D$69</c:f>
              <c:numCache>
                <c:formatCode>General</c:formatCode>
                <c:ptCount val="30"/>
                <c:pt idx="0">
                  <c:v>47.522222222222211</c:v>
                </c:pt>
                <c:pt idx="1">
                  <c:v>45.955555555555549</c:v>
                </c:pt>
                <c:pt idx="2">
                  <c:v>46.422222222222224</c:v>
                </c:pt>
                <c:pt idx="3">
                  <c:v>46.455555555555556</c:v>
                </c:pt>
                <c:pt idx="4">
                  <c:v>45.322222222222223</c:v>
                </c:pt>
                <c:pt idx="5">
                  <c:v>54.343333333333334</c:v>
                </c:pt>
                <c:pt idx="6">
                  <c:v>54.644444444444439</c:v>
                </c:pt>
                <c:pt idx="7">
                  <c:v>54.188888888888883</c:v>
                </c:pt>
                <c:pt idx="8">
                  <c:v>53.333333333333336</c:v>
                </c:pt>
                <c:pt idx="9">
                  <c:v>52.266666666666666</c:v>
                </c:pt>
                <c:pt idx="10">
                  <c:v>55.577777777777776</c:v>
                </c:pt>
                <c:pt idx="11">
                  <c:v>53.911111111111119</c:v>
                </c:pt>
                <c:pt idx="12">
                  <c:v>54.010000000000005</c:v>
                </c:pt>
                <c:pt idx="13">
                  <c:v>53.855555555555554</c:v>
                </c:pt>
                <c:pt idx="14">
                  <c:v>53.966666666666669</c:v>
                </c:pt>
                <c:pt idx="15">
                  <c:v>59.155555555555551</c:v>
                </c:pt>
                <c:pt idx="16">
                  <c:v>57.955555555555556</c:v>
                </c:pt>
                <c:pt idx="17">
                  <c:v>58.966666666666669</c:v>
                </c:pt>
                <c:pt idx="18">
                  <c:v>58.033333333333331</c:v>
                </c:pt>
                <c:pt idx="19">
                  <c:v>58.188888888888883</c:v>
                </c:pt>
                <c:pt idx="20">
                  <c:v>64.100000000000009</c:v>
                </c:pt>
                <c:pt idx="21">
                  <c:v>62.155555555555537</c:v>
                </c:pt>
                <c:pt idx="22">
                  <c:v>62.977777777777774</c:v>
                </c:pt>
                <c:pt idx="23">
                  <c:v>62.333333333333336</c:v>
                </c:pt>
                <c:pt idx="24">
                  <c:v>61.32222222222223</c:v>
                </c:pt>
                <c:pt idx="25">
                  <c:v>66.313333333333333</c:v>
                </c:pt>
                <c:pt idx="26">
                  <c:v>64.911111111111111</c:v>
                </c:pt>
                <c:pt idx="27">
                  <c:v>63.833333333333336</c:v>
                </c:pt>
                <c:pt idx="28">
                  <c:v>64.36666666666666</c:v>
                </c:pt>
                <c:pt idx="29">
                  <c:v>62.188888888888883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6-494E-B3E1-1B6EA03AA665}"/>
            </c:ext>
          </c:extLst>
        </c:ser>
        <c:ser>
          <c:idx val="1"/>
          <c:order val="1"/>
          <c:tx>
            <c:strRef>
              <c:f>'Avgs no fails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Accuracy'!$E$40:$E$69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6-494E-B3E1-1B6EA03AA665}"/>
            </c:ext>
          </c:extLst>
        </c:ser>
        <c:ser>
          <c:idx val="2"/>
          <c:order val="2"/>
          <c:tx>
            <c:strRef>
              <c:f>'Avgs no fails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Accuracy'!$F$40:$F$69</c:f>
              <c:numCache>
                <c:formatCode>General</c:formatCode>
                <c:ptCount val="30"/>
                <c:pt idx="0">
                  <c:v>49.733333333333334</c:v>
                </c:pt>
                <c:pt idx="1">
                  <c:v>47.977777777777789</c:v>
                </c:pt>
                <c:pt idx="2">
                  <c:v>47.011111111111113</c:v>
                </c:pt>
                <c:pt idx="3">
                  <c:v>46.866666666666674</c:v>
                </c:pt>
                <c:pt idx="4">
                  <c:v>44.81111111111111</c:v>
                </c:pt>
                <c:pt idx="5">
                  <c:v>41.966666666666669</c:v>
                </c:pt>
                <c:pt idx="6">
                  <c:v>41.844444444444449</c:v>
                </c:pt>
                <c:pt idx="7">
                  <c:v>41.322222222222223</c:v>
                </c:pt>
                <c:pt idx="8">
                  <c:v>40.799999999999997</c:v>
                </c:pt>
                <c:pt idx="9">
                  <c:v>39.244444444444447</c:v>
                </c:pt>
                <c:pt idx="10">
                  <c:v>39.766666666666666</c:v>
                </c:pt>
                <c:pt idx="11">
                  <c:v>40.277777777777779</c:v>
                </c:pt>
                <c:pt idx="12">
                  <c:v>40.577777777777776</c:v>
                </c:pt>
                <c:pt idx="13">
                  <c:v>38.733333333333334</c:v>
                </c:pt>
                <c:pt idx="14">
                  <c:v>37.555555555555557</c:v>
                </c:pt>
                <c:pt idx="15">
                  <c:v>48.93333333333333</c:v>
                </c:pt>
                <c:pt idx="16">
                  <c:v>49.366666666666667</c:v>
                </c:pt>
                <c:pt idx="17">
                  <c:v>49.544444444444444</c:v>
                </c:pt>
                <c:pt idx="18">
                  <c:v>48.711111111111101</c:v>
                </c:pt>
                <c:pt idx="19">
                  <c:v>47.355555555555561</c:v>
                </c:pt>
                <c:pt idx="20">
                  <c:v>58.588888888888896</c:v>
                </c:pt>
                <c:pt idx="21">
                  <c:v>61.13333333333334</c:v>
                </c:pt>
                <c:pt idx="22">
                  <c:v>60.900000000000013</c:v>
                </c:pt>
                <c:pt idx="23">
                  <c:v>60.322222222222223</c:v>
                </c:pt>
                <c:pt idx="24">
                  <c:v>59.122222222222227</c:v>
                </c:pt>
                <c:pt idx="25">
                  <c:v>64.866666666666674</c:v>
                </c:pt>
                <c:pt idx="26">
                  <c:v>65.977777777777774</c:v>
                </c:pt>
                <c:pt idx="27">
                  <c:v>65.744444444444454</c:v>
                </c:pt>
                <c:pt idx="28">
                  <c:v>64.86666666666666</c:v>
                </c:pt>
                <c:pt idx="29">
                  <c:v>62.766666666666666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6-494E-B3E1-1B6EA03AA665}"/>
            </c:ext>
          </c:extLst>
        </c:ser>
        <c:ser>
          <c:idx val="3"/>
          <c:order val="3"/>
          <c:tx>
            <c:strRef>
              <c:f>'Avgs no fails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58.375000000000007</c:v>
                </c:pt>
                <c:pt idx="21">
                  <c:v>59.224999999999994</c:v>
                </c:pt>
                <c:pt idx="22">
                  <c:v>58.524999999999999</c:v>
                </c:pt>
                <c:pt idx="23">
                  <c:v>58.787499999999994</c:v>
                </c:pt>
                <c:pt idx="24">
                  <c:v>58.38750000000001</c:v>
                </c:pt>
                <c:pt idx="25">
                  <c:v>58.462499999999999</c:v>
                </c:pt>
                <c:pt idx="26">
                  <c:v>59.8125</c:v>
                </c:pt>
                <c:pt idx="27">
                  <c:v>60.2</c:v>
                </c:pt>
                <c:pt idx="28">
                  <c:v>58.762499999999996</c:v>
                </c:pt>
                <c:pt idx="29">
                  <c:v>57.350000000000009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16-494E-B3E1-1B6EA03A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Accuracy'!$D$76:$D$105</c:f>
              <c:numCache>
                <c:formatCode>General</c:formatCode>
                <c:ptCount val="30"/>
                <c:pt idx="0">
                  <c:v>49.488888888888887</c:v>
                </c:pt>
                <c:pt idx="1">
                  <c:v>47.945555555555558</c:v>
                </c:pt>
                <c:pt idx="2">
                  <c:v>48.511111111111099</c:v>
                </c:pt>
                <c:pt idx="3">
                  <c:v>49.044444444444451</c:v>
                </c:pt>
                <c:pt idx="4">
                  <c:v>47.566666666666663</c:v>
                </c:pt>
                <c:pt idx="5">
                  <c:v>51.06666666666667</c:v>
                </c:pt>
                <c:pt idx="6">
                  <c:v>50.944444444444443</c:v>
                </c:pt>
                <c:pt idx="7">
                  <c:v>50.055555555555557</c:v>
                </c:pt>
                <c:pt idx="8">
                  <c:v>49.455555555555556</c:v>
                </c:pt>
                <c:pt idx="9">
                  <c:v>47.811111111111117</c:v>
                </c:pt>
                <c:pt idx="10">
                  <c:v>51.577777777777776</c:v>
                </c:pt>
                <c:pt idx="11">
                  <c:v>51.577777777777769</c:v>
                </c:pt>
                <c:pt idx="12">
                  <c:v>51.099999999999994</c:v>
                </c:pt>
                <c:pt idx="13">
                  <c:v>51.155555555555551</c:v>
                </c:pt>
                <c:pt idx="14">
                  <c:v>50.166666666666671</c:v>
                </c:pt>
                <c:pt idx="15">
                  <c:v>53.7</c:v>
                </c:pt>
                <c:pt idx="16">
                  <c:v>55.74444444444444</c:v>
                </c:pt>
                <c:pt idx="17">
                  <c:v>55.427777777777777</c:v>
                </c:pt>
                <c:pt idx="18">
                  <c:v>55.444444444444443</c:v>
                </c:pt>
                <c:pt idx="19">
                  <c:v>54.988888888888887</c:v>
                </c:pt>
                <c:pt idx="20">
                  <c:v>60.577777777777783</c:v>
                </c:pt>
                <c:pt idx="21">
                  <c:v>59.566666666666656</c:v>
                </c:pt>
                <c:pt idx="22">
                  <c:v>58.498888888888892</c:v>
                </c:pt>
                <c:pt idx="23">
                  <c:v>57.31666666666667</c:v>
                </c:pt>
                <c:pt idx="24">
                  <c:v>56.717777777777769</c:v>
                </c:pt>
                <c:pt idx="25">
                  <c:v>63.611111111111114</c:v>
                </c:pt>
                <c:pt idx="26">
                  <c:v>64.344444444444449</c:v>
                </c:pt>
                <c:pt idx="27">
                  <c:v>63.966666666666669</c:v>
                </c:pt>
                <c:pt idx="28">
                  <c:v>63.786666666666662</c:v>
                </c:pt>
                <c:pt idx="29">
                  <c:v>61.785555555555547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B-473A-994E-BBBD9FA0C22C}"/>
            </c:ext>
          </c:extLst>
        </c:ser>
        <c:ser>
          <c:idx val="1"/>
          <c:order val="1"/>
          <c:tx>
            <c:strRef>
              <c:f>'Avgs no fails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Accuracy'!$E$76:$E$105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B-473A-994E-BBBD9FA0C22C}"/>
            </c:ext>
          </c:extLst>
        </c:ser>
        <c:ser>
          <c:idx val="2"/>
          <c:order val="2"/>
          <c:tx>
            <c:strRef>
              <c:f>'Avgs no fails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Accuracy'!$F$76:$F$105</c:f>
              <c:numCache>
                <c:formatCode>General</c:formatCode>
                <c:ptCount val="30"/>
                <c:pt idx="0">
                  <c:v>43.711111111111123</c:v>
                </c:pt>
                <c:pt idx="1">
                  <c:v>40.255555555555553</c:v>
                </c:pt>
                <c:pt idx="2">
                  <c:v>38.866666666666667</c:v>
                </c:pt>
                <c:pt idx="3">
                  <c:v>38.022222222222219</c:v>
                </c:pt>
                <c:pt idx="4">
                  <c:v>36.266666666666673</c:v>
                </c:pt>
                <c:pt idx="5">
                  <c:v>41.4</c:v>
                </c:pt>
                <c:pt idx="6">
                  <c:v>41.588888888888896</c:v>
                </c:pt>
                <c:pt idx="7">
                  <c:v>42.144444444444439</c:v>
                </c:pt>
                <c:pt idx="8">
                  <c:v>42.466666666666661</c:v>
                </c:pt>
                <c:pt idx="9">
                  <c:v>41.93333333333333</c:v>
                </c:pt>
                <c:pt idx="10">
                  <c:v>42.06666666666667</c:v>
                </c:pt>
                <c:pt idx="11">
                  <c:v>43.099999999999994</c:v>
                </c:pt>
                <c:pt idx="12">
                  <c:v>43.099999999999994</c:v>
                </c:pt>
                <c:pt idx="13">
                  <c:v>44.633333333333333</c:v>
                </c:pt>
                <c:pt idx="14">
                  <c:v>42.888888888888893</c:v>
                </c:pt>
                <c:pt idx="15">
                  <c:v>49.64444444444446</c:v>
                </c:pt>
                <c:pt idx="16">
                  <c:v>51.56666666666667</c:v>
                </c:pt>
                <c:pt idx="17">
                  <c:v>51.577777777777783</c:v>
                </c:pt>
                <c:pt idx="18">
                  <c:v>49.922222222222224</c:v>
                </c:pt>
                <c:pt idx="19">
                  <c:v>48.999999999999993</c:v>
                </c:pt>
                <c:pt idx="20">
                  <c:v>60.866666666666674</c:v>
                </c:pt>
                <c:pt idx="21">
                  <c:v>62.244444444444447</c:v>
                </c:pt>
                <c:pt idx="22">
                  <c:v>61.655555555555537</c:v>
                </c:pt>
                <c:pt idx="23">
                  <c:v>60.877777777777773</c:v>
                </c:pt>
                <c:pt idx="24">
                  <c:v>60.933333333333344</c:v>
                </c:pt>
                <c:pt idx="25">
                  <c:v>64.977777777777774</c:v>
                </c:pt>
                <c:pt idx="26">
                  <c:v>65.98888888888888</c:v>
                </c:pt>
                <c:pt idx="27">
                  <c:v>65.544444444444451</c:v>
                </c:pt>
                <c:pt idx="28">
                  <c:v>64.522222222222226</c:v>
                </c:pt>
                <c:pt idx="29">
                  <c:v>62.722222222222221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B-473A-994E-BBBD9FA0C22C}"/>
            </c:ext>
          </c:extLst>
        </c:ser>
        <c:ser>
          <c:idx val="3"/>
          <c:order val="3"/>
          <c:tx>
            <c:strRef>
              <c:f>'Avgs no fails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59.625</c:v>
                </c:pt>
                <c:pt idx="21">
                  <c:v>58.800000000000004</c:v>
                </c:pt>
                <c:pt idx="22">
                  <c:v>57.949999999999989</c:v>
                </c:pt>
                <c:pt idx="23">
                  <c:v>58.375</c:v>
                </c:pt>
                <c:pt idx="24">
                  <c:v>58.137499999999989</c:v>
                </c:pt>
                <c:pt idx="25">
                  <c:v>56.375</c:v>
                </c:pt>
                <c:pt idx="26">
                  <c:v>56.5</c:v>
                </c:pt>
                <c:pt idx="27">
                  <c:v>56.787500000000001</c:v>
                </c:pt>
                <c:pt idx="28">
                  <c:v>55.262499999999996</c:v>
                </c:pt>
                <c:pt idx="29">
                  <c:v>54.975000000000009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B-473A-994E-BBBD9FA0C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22.016666666666666</c:v>
                </c:pt>
                <c:pt idx="6">
                  <c:v>19.74285714285714</c:v>
                </c:pt>
                <c:pt idx="7">
                  <c:v>18.201428571428572</c:v>
                </c:pt>
                <c:pt idx="8">
                  <c:v>18.3</c:v>
                </c:pt>
                <c:pt idx="9">
                  <c:v>18.12857142857143</c:v>
                </c:pt>
                <c:pt idx="10">
                  <c:v>29.031250000000004</c:v>
                </c:pt>
                <c:pt idx="11">
                  <c:v>28.712499999999999</c:v>
                </c:pt>
                <c:pt idx="12">
                  <c:v>27.798749999999998</c:v>
                </c:pt>
                <c:pt idx="13">
                  <c:v>26.849999999999998</c:v>
                </c:pt>
                <c:pt idx="14">
                  <c:v>26.102499999999999</c:v>
                </c:pt>
                <c:pt idx="15">
                  <c:v>48.206250000000004</c:v>
                </c:pt>
                <c:pt idx="16">
                  <c:v>49.9</c:v>
                </c:pt>
                <c:pt idx="17">
                  <c:v>49.462499999999991</c:v>
                </c:pt>
                <c:pt idx="18">
                  <c:v>48.175000000000004</c:v>
                </c:pt>
                <c:pt idx="19">
                  <c:v>48.05</c:v>
                </c:pt>
                <c:pt idx="20">
                  <c:v>49.396249999999995</c:v>
                </c:pt>
                <c:pt idx="21">
                  <c:v>49.150000000000006</c:v>
                </c:pt>
                <c:pt idx="22">
                  <c:v>48.173750000000005</c:v>
                </c:pt>
                <c:pt idx="23">
                  <c:v>48.637500000000003</c:v>
                </c:pt>
                <c:pt idx="24">
                  <c:v>47.274999999999991</c:v>
                </c:pt>
                <c:pt idx="25">
                  <c:v>49.475000000000001</c:v>
                </c:pt>
                <c:pt idx="26">
                  <c:v>46.95</c:v>
                </c:pt>
                <c:pt idx="27">
                  <c:v>47.275000000000006</c:v>
                </c:pt>
                <c:pt idx="28">
                  <c:v>47.012500000000003</c:v>
                </c:pt>
                <c:pt idx="29">
                  <c:v>42.958750000000009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6-445C-A6A8-F511450E43C1}"/>
            </c:ext>
          </c:extLst>
        </c:ser>
        <c:ser>
          <c:idx val="1"/>
          <c:order val="1"/>
          <c:tx>
            <c:strRef>
              <c:f>'Avgs no fails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6-445C-A6A8-F511450E43C1}"/>
            </c:ext>
          </c:extLst>
        </c:ser>
        <c:ser>
          <c:idx val="2"/>
          <c:order val="2"/>
          <c:tx>
            <c:strRef>
              <c:f>'Avgs no fails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33.68888888888889</c:v>
                </c:pt>
                <c:pt idx="6">
                  <c:v>32.966666666666661</c:v>
                </c:pt>
                <c:pt idx="7">
                  <c:v>31.855555555555554</c:v>
                </c:pt>
                <c:pt idx="8">
                  <c:v>31.800000000000004</c:v>
                </c:pt>
                <c:pt idx="9">
                  <c:v>31.822222222222219</c:v>
                </c:pt>
                <c:pt idx="10">
                  <c:v>38.577777777777776</c:v>
                </c:pt>
                <c:pt idx="11">
                  <c:v>38.666666666666664</c:v>
                </c:pt>
                <c:pt idx="12">
                  <c:v>38.300000000000004</c:v>
                </c:pt>
                <c:pt idx="13">
                  <c:v>37.166666666666664</c:v>
                </c:pt>
                <c:pt idx="14">
                  <c:v>37.055555555555557</c:v>
                </c:pt>
                <c:pt idx="15">
                  <c:v>44.24444444444444</c:v>
                </c:pt>
                <c:pt idx="16">
                  <c:v>44.155555555555551</c:v>
                </c:pt>
                <c:pt idx="17">
                  <c:v>43.166666666666664</c:v>
                </c:pt>
                <c:pt idx="18">
                  <c:v>44.733333333333334</c:v>
                </c:pt>
                <c:pt idx="19">
                  <c:v>43.388888888888886</c:v>
                </c:pt>
                <c:pt idx="20">
                  <c:v>57.422222222222231</c:v>
                </c:pt>
                <c:pt idx="21">
                  <c:v>58.533333333333331</c:v>
                </c:pt>
                <c:pt idx="22">
                  <c:v>58.444444444444443</c:v>
                </c:pt>
                <c:pt idx="23">
                  <c:v>58.544444444444444</c:v>
                </c:pt>
                <c:pt idx="24">
                  <c:v>58.511111111111113</c:v>
                </c:pt>
                <c:pt idx="25">
                  <c:v>64.87777777777778</c:v>
                </c:pt>
                <c:pt idx="26">
                  <c:v>64.666666666666671</c:v>
                </c:pt>
                <c:pt idx="27">
                  <c:v>64.088888888888889</c:v>
                </c:pt>
                <c:pt idx="28">
                  <c:v>63.455555555555556</c:v>
                </c:pt>
                <c:pt idx="29">
                  <c:v>62.300000000000004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C6-445C-A6A8-F511450E43C1}"/>
            </c:ext>
          </c:extLst>
        </c:ser>
        <c:ser>
          <c:idx val="3"/>
          <c:order val="3"/>
          <c:tx>
            <c:strRef>
              <c:f>'Avgs no fails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56.022222222222226</c:v>
                </c:pt>
                <c:pt idx="16">
                  <c:v>56.711111111111109</c:v>
                </c:pt>
                <c:pt idx="17">
                  <c:v>55.422222222222217</c:v>
                </c:pt>
                <c:pt idx="18">
                  <c:v>55.077777777777769</c:v>
                </c:pt>
                <c:pt idx="19">
                  <c:v>54.222222222222229</c:v>
                </c:pt>
                <c:pt idx="20">
                  <c:v>55.712500000000006</c:v>
                </c:pt>
                <c:pt idx="21">
                  <c:v>58.475000000000001</c:v>
                </c:pt>
                <c:pt idx="22">
                  <c:v>57.337499999999999</c:v>
                </c:pt>
                <c:pt idx="23">
                  <c:v>57.212500000000013</c:v>
                </c:pt>
                <c:pt idx="24">
                  <c:v>55.6</c:v>
                </c:pt>
                <c:pt idx="25">
                  <c:v>59.174999999999997</c:v>
                </c:pt>
                <c:pt idx="26">
                  <c:v>62.024999999999999</c:v>
                </c:pt>
                <c:pt idx="27">
                  <c:v>61.187499999999993</c:v>
                </c:pt>
                <c:pt idx="28">
                  <c:v>60.337499999999991</c:v>
                </c:pt>
                <c:pt idx="29">
                  <c:v>59.043749999999996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C6-445C-A6A8-F511450E4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Accuracy'!$D$148:$D$177</c:f>
              <c:numCache>
                <c:formatCode>General</c:formatCode>
                <c:ptCount val="30"/>
                <c:pt idx="0">
                  <c:v>30.355555555555554</c:v>
                </c:pt>
                <c:pt idx="1">
                  <c:v>28.711111111111116</c:v>
                </c:pt>
                <c:pt idx="2">
                  <c:v>29.366666666666667</c:v>
                </c:pt>
                <c:pt idx="3">
                  <c:v>29.077777777777776</c:v>
                </c:pt>
                <c:pt idx="4">
                  <c:v>28.688888888888886</c:v>
                </c:pt>
                <c:pt idx="5">
                  <c:v>50.011111111111113</c:v>
                </c:pt>
                <c:pt idx="6">
                  <c:v>49.86666666666666</c:v>
                </c:pt>
                <c:pt idx="7">
                  <c:v>49.611111111111114</c:v>
                </c:pt>
                <c:pt idx="8">
                  <c:v>49.877777777777773</c:v>
                </c:pt>
                <c:pt idx="9">
                  <c:v>48.5</c:v>
                </c:pt>
                <c:pt idx="10">
                  <c:v>49.133333333333333</c:v>
                </c:pt>
                <c:pt idx="11">
                  <c:v>48.466666666666669</c:v>
                </c:pt>
                <c:pt idx="12">
                  <c:v>48.722222222222229</c:v>
                </c:pt>
                <c:pt idx="13">
                  <c:v>48.699999999999996</c:v>
                </c:pt>
                <c:pt idx="14">
                  <c:v>48.344444444444449</c:v>
                </c:pt>
                <c:pt idx="15">
                  <c:v>56.300000000000004</c:v>
                </c:pt>
                <c:pt idx="16">
                  <c:v>55.088888888888881</c:v>
                </c:pt>
                <c:pt idx="17">
                  <c:v>54.811111111111103</c:v>
                </c:pt>
                <c:pt idx="18">
                  <c:v>54.74444444444444</c:v>
                </c:pt>
                <c:pt idx="19">
                  <c:v>54.62222222222222</c:v>
                </c:pt>
                <c:pt idx="20">
                  <c:v>62.82222222222223</c:v>
                </c:pt>
                <c:pt idx="21">
                  <c:v>62.177777777777777</c:v>
                </c:pt>
                <c:pt idx="22">
                  <c:v>62</c:v>
                </c:pt>
                <c:pt idx="23">
                  <c:v>61.599999999999994</c:v>
                </c:pt>
                <c:pt idx="24">
                  <c:v>60.311111111111103</c:v>
                </c:pt>
                <c:pt idx="25">
                  <c:v>64.577777777777783</c:v>
                </c:pt>
                <c:pt idx="26">
                  <c:v>63.422222222222217</c:v>
                </c:pt>
                <c:pt idx="27">
                  <c:v>63.666666666666664</c:v>
                </c:pt>
                <c:pt idx="28">
                  <c:v>62.566666666666656</c:v>
                </c:pt>
                <c:pt idx="29">
                  <c:v>61.255555555555553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44-459C-A612-27055AF75879}"/>
            </c:ext>
          </c:extLst>
        </c:ser>
        <c:ser>
          <c:idx val="1"/>
          <c:order val="1"/>
          <c:tx>
            <c:strRef>
              <c:f>'Avgs no fails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Accuracy'!$E$148:$E$177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44-459C-A612-27055AF75879}"/>
            </c:ext>
          </c:extLst>
        </c:ser>
        <c:ser>
          <c:idx val="2"/>
          <c:order val="2"/>
          <c:tx>
            <c:strRef>
              <c:f>'Avgs no fails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Accuracy'!$F$148:$F$177</c:f>
              <c:numCache>
                <c:formatCode>General</c:formatCode>
                <c:ptCount val="30"/>
                <c:pt idx="0">
                  <c:v>48.388888888888893</c:v>
                </c:pt>
                <c:pt idx="1">
                  <c:v>46.900000000000006</c:v>
                </c:pt>
                <c:pt idx="2">
                  <c:v>46.611111111111114</c:v>
                </c:pt>
                <c:pt idx="3">
                  <c:v>46.055555555555557</c:v>
                </c:pt>
                <c:pt idx="4">
                  <c:v>44.622222222222227</c:v>
                </c:pt>
                <c:pt idx="5">
                  <c:v>43.8</c:v>
                </c:pt>
                <c:pt idx="6">
                  <c:v>42.077777777777776</c:v>
                </c:pt>
                <c:pt idx="7">
                  <c:v>43.333333333333343</c:v>
                </c:pt>
                <c:pt idx="8">
                  <c:v>43.144444444444446</c:v>
                </c:pt>
                <c:pt idx="9">
                  <c:v>40.644444444444439</c:v>
                </c:pt>
                <c:pt idx="10">
                  <c:v>42.611111111111114</c:v>
                </c:pt>
                <c:pt idx="11">
                  <c:v>41.166666666666664</c:v>
                </c:pt>
                <c:pt idx="12">
                  <c:v>41.70000000000001</c:v>
                </c:pt>
                <c:pt idx="13">
                  <c:v>40.277777777777786</c:v>
                </c:pt>
                <c:pt idx="14">
                  <c:v>39.111111111111107</c:v>
                </c:pt>
                <c:pt idx="15">
                  <c:v>52.699999999999996</c:v>
                </c:pt>
                <c:pt idx="16">
                  <c:v>51.644444444444439</c:v>
                </c:pt>
                <c:pt idx="17">
                  <c:v>53.477777777777781</c:v>
                </c:pt>
                <c:pt idx="18">
                  <c:v>50.411111111111104</c:v>
                </c:pt>
                <c:pt idx="19">
                  <c:v>50.12222222222222</c:v>
                </c:pt>
                <c:pt idx="20">
                  <c:v>60.900000000000006</c:v>
                </c:pt>
                <c:pt idx="21">
                  <c:v>62.13333333333334</c:v>
                </c:pt>
                <c:pt idx="22">
                  <c:v>61.17777777777777</c:v>
                </c:pt>
                <c:pt idx="23">
                  <c:v>60.74444444444444</c:v>
                </c:pt>
                <c:pt idx="24">
                  <c:v>60.06666666666667</c:v>
                </c:pt>
                <c:pt idx="25">
                  <c:v>65.099999999999994</c:v>
                </c:pt>
                <c:pt idx="26">
                  <c:v>66.433333333333337</c:v>
                </c:pt>
                <c:pt idx="27">
                  <c:v>66.25555555555556</c:v>
                </c:pt>
                <c:pt idx="28">
                  <c:v>65.5</c:v>
                </c:pt>
                <c:pt idx="29">
                  <c:v>63.611111111111114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44-459C-A612-27055AF75879}"/>
            </c:ext>
          </c:extLst>
        </c:ser>
        <c:ser>
          <c:idx val="3"/>
          <c:order val="3"/>
          <c:tx>
            <c:strRef>
              <c:f>'Avgs no fails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58.38750000000001</c:v>
                </c:pt>
                <c:pt idx="21">
                  <c:v>59.825000000000003</c:v>
                </c:pt>
                <c:pt idx="22">
                  <c:v>59.55</c:v>
                </c:pt>
                <c:pt idx="23">
                  <c:v>59.9375</c:v>
                </c:pt>
                <c:pt idx="24">
                  <c:v>59.525000000000006</c:v>
                </c:pt>
                <c:pt idx="25">
                  <c:v>58.387499999999989</c:v>
                </c:pt>
                <c:pt idx="26">
                  <c:v>59.374999999999993</c:v>
                </c:pt>
                <c:pt idx="27">
                  <c:v>60.0625</c:v>
                </c:pt>
                <c:pt idx="28">
                  <c:v>58.275000000000013</c:v>
                </c:pt>
                <c:pt idx="29">
                  <c:v>57.125000000000007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44-459C-A612-27055AF75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Accuracy'!$D$184:$D$213</c:f>
              <c:numCache>
                <c:formatCode>General</c:formatCode>
                <c:ptCount val="30"/>
                <c:pt idx="0">
                  <c:v>36.75555555555556</c:v>
                </c:pt>
                <c:pt idx="1">
                  <c:v>35.788888888888891</c:v>
                </c:pt>
                <c:pt idx="2">
                  <c:v>35.39</c:v>
                </c:pt>
                <c:pt idx="3">
                  <c:v>35.944444444444443</c:v>
                </c:pt>
                <c:pt idx="4">
                  <c:v>34.62222222222222</c:v>
                </c:pt>
                <c:pt idx="5">
                  <c:v>44.566666666666663</c:v>
                </c:pt>
                <c:pt idx="6">
                  <c:v>44.313333333333333</c:v>
                </c:pt>
                <c:pt idx="7">
                  <c:v>44.622222222222227</c:v>
                </c:pt>
                <c:pt idx="8">
                  <c:v>43.211111111111116</c:v>
                </c:pt>
                <c:pt idx="9">
                  <c:v>42.017777777777788</c:v>
                </c:pt>
                <c:pt idx="10">
                  <c:v>45.377777777777773</c:v>
                </c:pt>
                <c:pt idx="11">
                  <c:v>46.75555555555556</c:v>
                </c:pt>
                <c:pt idx="12">
                  <c:v>46.697777777777773</c:v>
                </c:pt>
                <c:pt idx="13">
                  <c:v>46.077777777777776</c:v>
                </c:pt>
                <c:pt idx="14">
                  <c:v>44.988888888888887</c:v>
                </c:pt>
                <c:pt idx="15">
                  <c:v>46.966666666666669</c:v>
                </c:pt>
                <c:pt idx="16">
                  <c:v>50.43333333333333</c:v>
                </c:pt>
                <c:pt idx="17">
                  <c:v>50.233333333333334</c:v>
                </c:pt>
                <c:pt idx="18">
                  <c:v>47.833333333333329</c:v>
                </c:pt>
                <c:pt idx="19">
                  <c:v>44.488888888888894</c:v>
                </c:pt>
                <c:pt idx="20">
                  <c:v>49.425000000000004</c:v>
                </c:pt>
                <c:pt idx="21">
                  <c:v>53.550000000000004</c:v>
                </c:pt>
                <c:pt idx="22">
                  <c:v>53.287500000000001</c:v>
                </c:pt>
                <c:pt idx="23">
                  <c:v>50.012500000000003</c:v>
                </c:pt>
                <c:pt idx="24">
                  <c:v>47.612500000000004</c:v>
                </c:pt>
                <c:pt idx="25">
                  <c:v>55.857142857142854</c:v>
                </c:pt>
                <c:pt idx="26">
                  <c:v>57.157142857142851</c:v>
                </c:pt>
                <c:pt idx="27">
                  <c:v>56.742857142857147</c:v>
                </c:pt>
                <c:pt idx="28">
                  <c:v>54.928571428571431</c:v>
                </c:pt>
                <c:pt idx="29">
                  <c:v>51.304285714285712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E-4274-A28D-771B055A47F4}"/>
            </c:ext>
          </c:extLst>
        </c:ser>
        <c:ser>
          <c:idx val="1"/>
          <c:order val="1"/>
          <c:tx>
            <c:strRef>
              <c:f>'Avgs no fails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Accuracy'!$E$184:$E$213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64.612499999999997</c:v>
                </c:pt>
                <c:pt idx="21">
                  <c:v>60.5625</c:v>
                </c:pt>
                <c:pt idx="22">
                  <c:v>57.462499999999999</c:v>
                </c:pt>
                <c:pt idx="23">
                  <c:v>54.8</c:v>
                </c:pt>
                <c:pt idx="24">
                  <c:v>50.711249999999993</c:v>
                </c:pt>
                <c:pt idx="25">
                  <c:v>64.114285714285714</c:v>
                </c:pt>
                <c:pt idx="26">
                  <c:v>58.64</c:v>
                </c:pt>
                <c:pt idx="27">
                  <c:v>56.171428571428578</c:v>
                </c:pt>
                <c:pt idx="28">
                  <c:v>53.157142857142851</c:v>
                </c:pt>
                <c:pt idx="29">
                  <c:v>48.214285714285715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E-4274-A28D-771B055A47F4}"/>
            </c:ext>
          </c:extLst>
        </c:ser>
        <c:ser>
          <c:idx val="2"/>
          <c:order val="2"/>
          <c:tx>
            <c:strRef>
              <c:f>'Avgs no fails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Accuracy'!$F$184:$F$213</c:f>
              <c:numCache>
                <c:formatCode>General</c:formatCode>
                <c:ptCount val="30"/>
                <c:pt idx="0">
                  <c:v>45.555555555555557</c:v>
                </c:pt>
                <c:pt idx="1">
                  <c:v>45.877777777777773</c:v>
                </c:pt>
                <c:pt idx="2">
                  <c:v>44.677777777777777</c:v>
                </c:pt>
                <c:pt idx="3">
                  <c:v>44.277777777777779</c:v>
                </c:pt>
                <c:pt idx="4">
                  <c:v>44.011111111111106</c:v>
                </c:pt>
                <c:pt idx="5">
                  <c:v>48.300000000000004</c:v>
                </c:pt>
                <c:pt idx="6">
                  <c:v>42.344444444444441</c:v>
                </c:pt>
                <c:pt idx="7">
                  <c:v>42.955555555555563</c:v>
                </c:pt>
                <c:pt idx="8">
                  <c:v>41.544444444444451</c:v>
                </c:pt>
                <c:pt idx="9">
                  <c:v>39.055555555555557</c:v>
                </c:pt>
                <c:pt idx="10">
                  <c:v>47.177777777777777</c:v>
                </c:pt>
                <c:pt idx="11">
                  <c:v>46.29999999999999</c:v>
                </c:pt>
                <c:pt idx="12">
                  <c:v>46.088888888888881</c:v>
                </c:pt>
                <c:pt idx="13">
                  <c:v>44.76666666666668</c:v>
                </c:pt>
                <c:pt idx="14">
                  <c:v>42.077777777777783</c:v>
                </c:pt>
                <c:pt idx="15">
                  <c:v>47.888888888888886</c:v>
                </c:pt>
                <c:pt idx="16">
                  <c:v>47.177777777777777</c:v>
                </c:pt>
                <c:pt idx="17">
                  <c:v>46.699999999999996</c:v>
                </c:pt>
                <c:pt idx="18">
                  <c:v>45.500000000000007</c:v>
                </c:pt>
                <c:pt idx="19">
                  <c:v>42.966666666666669</c:v>
                </c:pt>
                <c:pt idx="20">
                  <c:v>48.737499999999997</c:v>
                </c:pt>
                <c:pt idx="21">
                  <c:v>47.537500000000001</c:v>
                </c:pt>
                <c:pt idx="22">
                  <c:v>47.3</c:v>
                </c:pt>
                <c:pt idx="23">
                  <c:v>44.95</c:v>
                </c:pt>
                <c:pt idx="24">
                  <c:v>40.675000000000004</c:v>
                </c:pt>
                <c:pt idx="25">
                  <c:v>48.5</c:v>
                </c:pt>
                <c:pt idx="26">
                  <c:v>47.01428571428572</c:v>
                </c:pt>
                <c:pt idx="27">
                  <c:v>47.028571428571418</c:v>
                </c:pt>
                <c:pt idx="28">
                  <c:v>45.971428571428575</c:v>
                </c:pt>
                <c:pt idx="29">
                  <c:v>42.48571428571428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E-4274-A28D-771B055A47F4}"/>
            </c:ext>
          </c:extLst>
        </c:ser>
        <c:ser>
          <c:idx val="3"/>
          <c:order val="3"/>
          <c:tx>
            <c:strRef>
              <c:f>'Avgs no fails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46.550000000000004</c:v>
                </c:pt>
                <c:pt idx="16">
                  <c:v>44.849999999999994</c:v>
                </c:pt>
                <c:pt idx="17">
                  <c:v>43.783333333333331</c:v>
                </c:pt>
                <c:pt idx="18">
                  <c:v>42.35</c:v>
                </c:pt>
                <c:pt idx="19">
                  <c:v>41.449999999999996</c:v>
                </c:pt>
                <c:pt idx="20">
                  <c:v>49.366666666666667</c:v>
                </c:pt>
                <c:pt idx="21">
                  <c:v>49.733333333333327</c:v>
                </c:pt>
                <c:pt idx="22">
                  <c:v>45.699999999999996</c:v>
                </c:pt>
                <c:pt idx="23">
                  <c:v>46.5</c:v>
                </c:pt>
                <c:pt idx="24">
                  <c:v>43.6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E-4274-A28D-771B055A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Accuracy'!$D$220:$D$249</c:f>
              <c:numCache>
                <c:formatCode>General</c:formatCode>
                <c:ptCount val="30"/>
                <c:pt idx="0">
                  <c:v>15.244444444444447</c:v>
                </c:pt>
                <c:pt idx="1">
                  <c:v>18.202222222222222</c:v>
                </c:pt>
                <c:pt idx="2">
                  <c:v>19.899999999999999</c:v>
                </c:pt>
                <c:pt idx="3">
                  <c:v>17.036666666666669</c:v>
                </c:pt>
                <c:pt idx="4">
                  <c:v>15.27222222222222</c:v>
                </c:pt>
                <c:pt idx="5">
                  <c:v>12.675555555555555</c:v>
                </c:pt>
                <c:pt idx="6">
                  <c:v>20.163333333333334</c:v>
                </c:pt>
                <c:pt idx="7">
                  <c:v>19.801111111111108</c:v>
                </c:pt>
                <c:pt idx="8">
                  <c:v>20.366666666666667</c:v>
                </c:pt>
                <c:pt idx="9">
                  <c:v>18.939999999999998</c:v>
                </c:pt>
                <c:pt idx="10">
                  <c:v>15.253333333333334</c:v>
                </c:pt>
                <c:pt idx="11">
                  <c:v>16.288888888888888</c:v>
                </c:pt>
                <c:pt idx="12">
                  <c:v>15.233333333333333</c:v>
                </c:pt>
                <c:pt idx="13">
                  <c:v>14.951111111111114</c:v>
                </c:pt>
                <c:pt idx="14">
                  <c:v>15.311111111111112</c:v>
                </c:pt>
                <c:pt idx="15">
                  <c:v>18.425000000000004</c:v>
                </c:pt>
                <c:pt idx="16">
                  <c:v>18.805000000000003</c:v>
                </c:pt>
                <c:pt idx="17">
                  <c:v>17.787500000000001</c:v>
                </c:pt>
                <c:pt idx="18">
                  <c:v>16.912499999999998</c:v>
                </c:pt>
                <c:pt idx="19">
                  <c:v>16.0625</c:v>
                </c:pt>
                <c:pt idx="20">
                  <c:v>22.9</c:v>
                </c:pt>
                <c:pt idx="21">
                  <c:v>24.520000000000003</c:v>
                </c:pt>
                <c:pt idx="22">
                  <c:v>23.8</c:v>
                </c:pt>
                <c:pt idx="23">
                  <c:v>23.236000000000001</c:v>
                </c:pt>
                <c:pt idx="24">
                  <c:v>23.24</c:v>
                </c:pt>
                <c:pt idx="25">
                  <c:v>26.099999999999998</c:v>
                </c:pt>
                <c:pt idx="26">
                  <c:v>27.466666666666669</c:v>
                </c:pt>
                <c:pt idx="27">
                  <c:v>26.766666666666666</c:v>
                </c:pt>
                <c:pt idx="28">
                  <c:v>25.933333333333334</c:v>
                </c:pt>
                <c:pt idx="29">
                  <c:v>26.633333333333336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D26-A220-D934F8F843BD}"/>
            </c:ext>
          </c:extLst>
        </c:ser>
        <c:ser>
          <c:idx val="1"/>
          <c:order val="1"/>
          <c:tx>
            <c:strRef>
              <c:f>'Avgs no fails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Accuracy'!$E$220:$E$249</c:f>
              <c:numCache>
                <c:formatCode>General</c:formatCode>
                <c:ptCount val="30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21.177777777777777</c:v>
                </c:pt>
                <c:pt idx="6">
                  <c:v>20.466666666666665</c:v>
                </c:pt>
                <c:pt idx="7">
                  <c:v>19.81111111111111</c:v>
                </c:pt>
                <c:pt idx="8">
                  <c:v>20.633333333333333</c:v>
                </c:pt>
                <c:pt idx="9">
                  <c:v>19.922222222222224</c:v>
                </c:pt>
                <c:pt idx="10">
                  <c:v>25.155555555555555</c:v>
                </c:pt>
                <c:pt idx="11">
                  <c:v>24.62222222222222</c:v>
                </c:pt>
                <c:pt idx="12">
                  <c:v>24.533333333333335</c:v>
                </c:pt>
                <c:pt idx="13">
                  <c:v>24.733333333333334</c:v>
                </c:pt>
                <c:pt idx="14">
                  <c:v>24.177777777777777</c:v>
                </c:pt>
                <c:pt idx="15">
                  <c:v>30.600000000000005</c:v>
                </c:pt>
                <c:pt idx="16">
                  <c:v>30.177777777777781</c:v>
                </c:pt>
                <c:pt idx="17">
                  <c:v>29.227777777777778</c:v>
                </c:pt>
                <c:pt idx="18">
                  <c:v>29.133333333333333</c:v>
                </c:pt>
                <c:pt idx="19">
                  <c:v>27.988888888888884</c:v>
                </c:pt>
                <c:pt idx="20">
                  <c:v>36.49166666666666</c:v>
                </c:pt>
                <c:pt idx="21">
                  <c:v>34.716666666666669</c:v>
                </c:pt>
                <c:pt idx="22">
                  <c:v>32.93333333333333</c:v>
                </c:pt>
                <c:pt idx="23">
                  <c:v>32.138333333333328</c:v>
                </c:pt>
                <c:pt idx="24">
                  <c:v>31.150000000000002</c:v>
                </c:pt>
                <c:pt idx="25">
                  <c:v>32.733333333333334</c:v>
                </c:pt>
                <c:pt idx="26">
                  <c:v>28.566666666666666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6-4D26-A220-D934F8F843BD}"/>
            </c:ext>
          </c:extLst>
        </c:ser>
        <c:ser>
          <c:idx val="2"/>
          <c:order val="2"/>
          <c:tx>
            <c:strRef>
              <c:f>'Avgs no fails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Accuracy'!$F$220:$F$249</c:f>
              <c:numCache>
                <c:formatCode>General</c:formatCode>
                <c:ptCount val="30"/>
                <c:pt idx="0">
                  <c:v>18.744444444444444</c:v>
                </c:pt>
                <c:pt idx="1">
                  <c:v>19.566666666666666</c:v>
                </c:pt>
                <c:pt idx="2">
                  <c:v>19.06666666666667</c:v>
                </c:pt>
                <c:pt idx="3">
                  <c:v>19.544444444444444</c:v>
                </c:pt>
                <c:pt idx="4">
                  <c:v>19.955555555555556</c:v>
                </c:pt>
                <c:pt idx="5">
                  <c:v>30.544444444444448</c:v>
                </c:pt>
                <c:pt idx="6">
                  <c:v>29.984444444444438</c:v>
                </c:pt>
                <c:pt idx="7">
                  <c:v>29.511111111111113</c:v>
                </c:pt>
                <c:pt idx="8">
                  <c:v>29.244444444444444</c:v>
                </c:pt>
                <c:pt idx="9">
                  <c:v>28.700000000000003</c:v>
                </c:pt>
                <c:pt idx="10">
                  <c:v>28.133333333333333</c:v>
                </c:pt>
                <c:pt idx="11">
                  <c:v>26.955555555555556</c:v>
                </c:pt>
                <c:pt idx="12">
                  <c:v>27.188888888888886</c:v>
                </c:pt>
                <c:pt idx="13">
                  <c:v>27.477777777777778</c:v>
                </c:pt>
                <c:pt idx="14">
                  <c:v>26.744444444444444</c:v>
                </c:pt>
                <c:pt idx="15">
                  <c:v>29.762499999999999</c:v>
                </c:pt>
                <c:pt idx="16">
                  <c:v>29.450000000000003</c:v>
                </c:pt>
                <c:pt idx="17">
                  <c:v>29.25</c:v>
                </c:pt>
                <c:pt idx="18">
                  <c:v>29.212499999999999</c:v>
                </c:pt>
                <c:pt idx="19">
                  <c:v>28.95</c:v>
                </c:pt>
                <c:pt idx="20">
                  <c:v>26.425000000000001</c:v>
                </c:pt>
                <c:pt idx="21">
                  <c:v>26.125</c:v>
                </c:pt>
                <c:pt idx="22">
                  <c:v>28.025000000000002</c:v>
                </c:pt>
                <c:pt idx="23">
                  <c:v>25.824999999999999</c:v>
                </c:pt>
                <c:pt idx="24">
                  <c:v>26.85</c:v>
                </c:pt>
                <c:pt idx="25">
                  <c:v>22</c:v>
                </c:pt>
                <c:pt idx="26">
                  <c:v>22.5</c:v>
                </c:pt>
                <c:pt idx="27">
                  <c:v>23.9</c:v>
                </c:pt>
                <c:pt idx="28">
                  <c:v>22.35</c:v>
                </c:pt>
                <c:pt idx="29">
                  <c:v>21.55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6-4D26-A220-D934F8F843BD}"/>
            </c:ext>
          </c:extLst>
        </c:ser>
        <c:ser>
          <c:idx val="3"/>
          <c:order val="3"/>
          <c:tx>
            <c:strRef>
              <c:f>'Avgs no fails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Accuracy'!$G$220:$G$249</c:f>
              <c:numCache>
                <c:formatCode>General</c:formatCode>
                <c:ptCount val="30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21.82</c:v>
                </c:pt>
                <c:pt idx="16">
                  <c:v>22.259999999999998</c:v>
                </c:pt>
                <c:pt idx="17">
                  <c:v>22.66</c:v>
                </c:pt>
                <c:pt idx="18">
                  <c:v>25.125</c:v>
                </c:pt>
                <c:pt idx="19">
                  <c:v>33.4</c:v>
                </c:pt>
                <c:pt idx="20">
                  <c:v>23.8</c:v>
                </c:pt>
                <c:pt idx="21">
                  <c:v>23.799999999999997</c:v>
                </c:pt>
                <c:pt idx="22">
                  <c:v>25.15</c:v>
                </c:pt>
                <c:pt idx="23">
                  <c:v>22.3</c:v>
                </c:pt>
                <c:pt idx="24">
                  <c:v>23.75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76-4D26-A220-D934F8F8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LLM Average Performance Trends Per Prompt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Accuracy'!$K$16:$K$21</c:f>
              <c:numCache>
                <c:formatCode>General</c:formatCode>
                <c:ptCount val="6"/>
                <c:pt idx="0">
                  <c:v>21.087777777777774</c:v>
                </c:pt>
                <c:pt idx="1">
                  <c:v>29.965555555555557</c:v>
                </c:pt>
                <c:pt idx="2">
                  <c:v>36.945000000000007</c:v>
                </c:pt>
                <c:pt idx="3">
                  <c:v>49.362541666666665</c:v>
                </c:pt>
                <c:pt idx="4">
                  <c:v>57.781486111111107</c:v>
                </c:pt>
                <c:pt idx="5">
                  <c:v>60.331937499999967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7-4FE7-8AD6-B29C823B5D76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Accuracy'!$K$4:$K$9</c:f>
              <c:numCache>
                <c:formatCode>General</c:formatCode>
                <c:ptCount val="6"/>
                <c:pt idx="0">
                  <c:v>17.229742050045651</c:v>
                </c:pt>
                <c:pt idx="1">
                  <c:v>16.104479823029678</c:v>
                </c:pt>
                <c:pt idx="2">
                  <c:v>14.731086838534505</c:v>
                </c:pt>
                <c:pt idx="3">
                  <c:v>6.3538960927668748</c:v>
                </c:pt>
                <c:pt idx="4">
                  <c:v>3.50044813168785</c:v>
                </c:pt>
                <c:pt idx="5">
                  <c:v>3.510995278305066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7-4FE7-8AD6-B29C823B5D76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Accuracy'!$K$52:$K$57</c:f>
              <c:numCache>
                <c:formatCode>General</c:formatCode>
                <c:ptCount val="6"/>
                <c:pt idx="0">
                  <c:v>38.298888888888889</c:v>
                </c:pt>
                <c:pt idx="1">
                  <c:v>50.390499999999989</c:v>
                </c:pt>
                <c:pt idx="2">
                  <c:v>50.926611111111114</c:v>
                </c:pt>
                <c:pt idx="3">
                  <c:v>55.396111111111111</c:v>
                </c:pt>
                <c:pt idx="4">
                  <c:v>59.911666666666669</c:v>
                </c:pt>
                <c:pt idx="5">
                  <c:v>62.246708333333331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7-4FE7-8AD6-B29C823B5D76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Accuracy'!$K$40:$K$45</c:f>
              <c:numCache>
                <c:formatCode>General</c:formatCode>
                <c:ptCount val="6"/>
                <c:pt idx="0">
                  <c:v>18.517992551789952</c:v>
                </c:pt>
                <c:pt idx="1">
                  <c:v>5.657209641054501</c:v>
                </c:pt>
                <c:pt idx="2">
                  <c:v>6.7469386242489682</c:v>
                </c:pt>
                <c:pt idx="3">
                  <c:v>4.2970651411353415</c:v>
                </c:pt>
                <c:pt idx="4">
                  <c:v>1.8530269772312649</c:v>
                </c:pt>
                <c:pt idx="5">
                  <c:v>2.7248447193199579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F7-4FE7-8AD6-B29C823B5D76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Accuracy'!$K$88:$K$93</c:f>
              <c:numCache>
                <c:formatCode>General</c:formatCode>
                <c:ptCount val="6"/>
                <c:pt idx="0">
                  <c:v>36.516722222222221</c:v>
                </c:pt>
                <c:pt idx="1">
                  <c:v>50.381666666666661</c:v>
                </c:pt>
                <c:pt idx="2">
                  <c:v>51.62166666666667</c:v>
                </c:pt>
                <c:pt idx="3">
                  <c:v>55.628611111111113</c:v>
                </c:pt>
                <c:pt idx="4">
                  <c:v>59.717152777777777</c:v>
                </c:pt>
                <c:pt idx="5">
                  <c:v>61.596055555555552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F7-4FE7-8AD6-B29C823B5D76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Accuracy'!$K$76:$K$81</c:f>
              <c:numCache>
                <c:formatCode>General</c:formatCode>
                <c:ptCount val="6"/>
                <c:pt idx="0">
                  <c:v>19.424585527062046</c:v>
                </c:pt>
                <c:pt idx="1">
                  <c:v>5.6459340499421886</c:v>
                </c:pt>
                <c:pt idx="2">
                  <c:v>5.3766567644738847</c:v>
                </c:pt>
                <c:pt idx="3">
                  <c:v>3.9792057007974906</c:v>
                </c:pt>
                <c:pt idx="4">
                  <c:v>1.5675415700301751</c:v>
                </c:pt>
                <c:pt idx="5">
                  <c:v>3.5137196715952674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F7-4FE7-8AD6-B29C823B5D76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Accuracy'!$K$160:$K$165</c:f>
              <c:numCache>
                <c:formatCode>General</c:formatCode>
                <c:ptCount val="6"/>
                <c:pt idx="0">
                  <c:v>32.927777777777791</c:v>
                </c:pt>
                <c:pt idx="1">
                  <c:v>49.97</c:v>
                </c:pt>
                <c:pt idx="2">
                  <c:v>50.148333333333341</c:v>
                </c:pt>
                <c:pt idx="3">
                  <c:v>55.716111111111118</c:v>
                </c:pt>
                <c:pt idx="4">
                  <c:v>60.645694444444452</c:v>
                </c:pt>
                <c:pt idx="5">
                  <c:v>62.329027777777767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F7-4FE7-8AD6-B29C823B5D76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Accuracy'!$K$148:$K$153</c:f>
              <c:numCache>
                <c:formatCode>General</c:formatCode>
                <c:ptCount val="6"/>
                <c:pt idx="0">
                  <c:v>17.744864845781755</c:v>
                </c:pt>
                <c:pt idx="1">
                  <c:v>5.0287115155050541</c:v>
                </c:pt>
                <c:pt idx="2">
                  <c:v>6.1294525514312017</c:v>
                </c:pt>
                <c:pt idx="3">
                  <c:v>3.057370117770672</c:v>
                </c:pt>
                <c:pt idx="4">
                  <c:v>1.1927199294630737</c:v>
                </c:pt>
                <c:pt idx="5">
                  <c:v>2.7266416400927458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F7-4FE7-8AD6-B29C823B5D76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Accuracy'!$K$196:$K$201</c:f>
              <c:numCache>
                <c:formatCode>General</c:formatCode>
                <c:ptCount val="6"/>
                <c:pt idx="0">
                  <c:v>34.064499999999995</c:v>
                </c:pt>
                <c:pt idx="1">
                  <c:v>44.963833333333334</c:v>
                </c:pt>
                <c:pt idx="2">
                  <c:v>46.426000000000002</c:v>
                </c:pt>
                <c:pt idx="3">
                  <c:v>48.734166666666674</c:v>
                </c:pt>
                <c:pt idx="4">
                  <c:v>50.306812499999999</c:v>
                </c:pt>
                <c:pt idx="5">
                  <c:v>53.534357142857132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F7-4FE7-8AD6-B29C823B5D76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Accuracy'!$K$112:$K$117</c:f>
              <c:numCache>
                <c:formatCode>General</c:formatCode>
                <c:ptCount val="6"/>
                <c:pt idx="0">
                  <c:v>0.29085654688213142</c:v>
                </c:pt>
                <c:pt idx="1">
                  <c:v>9.0170351993235975</c:v>
                </c:pt>
                <c:pt idx="2">
                  <c:v>8.0208284180600646</c:v>
                </c:pt>
                <c:pt idx="3">
                  <c:v>5.2968288672697144</c:v>
                </c:pt>
                <c:pt idx="4">
                  <c:v>4.9833180922501166</c:v>
                </c:pt>
                <c:pt idx="5">
                  <c:v>7.0988165551859188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F7-4FE7-8AD6-B29C823B5D76}"/>
            </c:ext>
          </c:extLst>
        </c:ser>
        <c:ser>
          <c:idx val="10"/>
          <c:order val="10"/>
          <c:tx>
            <c:v>Word Salad (shots)</c:v>
          </c:tx>
          <c:marker>
            <c:symbol val="none"/>
          </c:marker>
          <c:val>
            <c:numRef>
              <c:f>'Avgs no fails Accuracy'!$K$124:$K$129</c:f>
              <c:numCache>
                <c:formatCode>General</c:formatCode>
                <c:ptCount val="6"/>
                <c:pt idx="0">
                  <c:v>0.16222222222222221</c:v>
                </c:pt>
                <c:pt idx="1">
                  <c:v>31.426698412698407</c:v>
                </c:pt>
                <c:pt idx="2">
                  <c:v>39.915305555555548</c:v>
                </c:pt>
                <c:pt idx="3">
                  <c:v>51.284687499999997</c:v>
                </c:pt>
                <c:pt idx="4">
                  <c:v>56.299055555555562</c:v>
                </c:pt>
                <c:pt idx="5">
                  <c:v>58.584222222222216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F7-4FE7-8AD6-B29C823B5D76}"/>
            </c:ext>
          </c:extLst>
        </c:ser>
        <c:ser>
          <c:idx val="11"/>
          <c:order val="11"/>
          <c:tx>
            <c:v>Word Salad (σ)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'Avgs no fails Accuracy'!$K$40:$K$45</c:f>
              <c:numCache>
                <c:formatCode>General</c:formatCode>
                <c:ptCount val="6"/>
                <c:pt idx="0">
                  <c:v>18.517992551789952</c:v>
                </c:pt>
                <c:pt idx="1">
                  <c:v>5.657209641054501</c:v>
                </c:pt>
                <c:pt idx="2">
                  <c:v>6.7469386242489682</c:v>
                </c:pt>
                <c:pt idx="3">
                  <c:v>4.2970651411353415</c:v>
                </c:pt>
                <c:pt idx="4">
                  <c:v>1.8530269772312649</c:v>
                </c:pt>
                <c:pt idx="5">
                  <c:v>2.7248447193199579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F7-4FE7-8AD6-B29C823B5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383207072836269"/>
          <c:h val="0.12891818238526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34.077777777777776</c:v>
                </c:pt>
                <c:pt idx="16">
                  <c:v>35.944444444444443</c:v>
                </c:pt>
                <c:pt idx="17">
                  <c:v>35.266666666666673</c:v>
                </c:pt>
                <c:pt idx="18">
                  <c:v>34.493333333333332</c:v>
                </c:pt>
                <c:pt idx="19">
                  <c:v>32.855555555555561</c:v>
                </c:pt>
                <c:pt idx="20">
                  <c:v>46.444444444444443</c:v>
                </c:pt>
                <c:pt idx="21">
                  <c:v>47.888888888888886</c:v>
                </c:pt>
                <c:pt idx="22">
                  <c:v>47.733333333333327</c:v>
                </c:pt>
                <c:pt idx="23">
                  <c:v>46.599999999999994</c:v>
                </c:pt>
                <c:pt idx="24">
                  <c:v>45.36666666666666</c:v>
                </c:pt>
                <c:pt idx="25">
                  <c:v>50.011111111111113</c:v>
                </c:pt>
                <c:pt idx="26">
                  <c:v>50.535555555555561</c:v>
                </c:pt>
                <c:pt idx="27">
                  <c:v>50.629999999999995</c:v>
                </c:pt>
                <c:pt idx="28">
                  <c:v>49.544444444444444</c:v>
                </c:pt>
                <c:pt idx="29">
                  <c:v>48.82222222222223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C-4F22-B114-758F352E0EBA}"/>
            </c:ext>
          </c:extLst>
        </c:ser>
        <c:ser>
          <c:idx val="1"/>
          <c:order val="1"/>
          <c:tx>
            <c:strRef>
              <c:f>'Averages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C-4F22-B114-758F352E0EBA}"/>
            </c:ext>
          </c:extLst>
        </c:ser>
        <c:ser>
          <c:idx val="2"/>
          <c:order val="2"/>
          <c:tx>
            <c:strRef>
              <c:f>'Averages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C-4F22-B114-758F352E0EBA}"/>
            </c:ext>
          </c:extLst>
        </c:ser>
        <c:ser>
          <c:idx val="3"/>
          <c:order val="3"/>
          <c:tx>
            <c:strRef>
              <c:f>'Averages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49.7</c:v>
                </c:pt>
                <c:pt idx="21">
                  <c:v>51.211111111111109</c:v>
                </c:pt>
                <c:pt idx="22">
                  <c:v>51.044444444444444</c:v>
                </c:pt>
                <c:pt idx="23">
                  <c:v>50.988888888888887</c:v>
                </c:pt>
                <c:pt idx="24">
                  <c:v>49.9</c:v>
                </c:pt>
                <c:pt idx="25">
                  <c:v>50.988888888888894</c:v>
                </c:pt>
                <c:pt idx="26">
                  <c:v>52.29999999999999</c:v>
                </c:pt>
                <c:pt idx="27">
                  <c:v>52.599999999999994</c:v>
                </c:pt>
                <c:pt idx="28">
                  <c:v>51.022222222222219</c:v>
                </c:pt>
                <c:pt idx="29">
                  <c:v>50.255555555555553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2C-4F22-B114-758F352E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Accuracy'!$D$40:$D$69</c:f>
              <c:numCache>
                <c:formatCode>General</c:formatCode>
                <c:ptCount val="30"/>
                <c:pt idx="0">
                  <c:v>47.522222222222211</c:v>
                </c:pt>
                <c:pt idx="1">
                  <c:v>45.955555555555549</c:v>
                </c:pt>
                <c:pt idx="2">
                  <c:v>46.422222222222224</c:v>
                </c:pt>
                <c:pt idx="3">
                  <c:v>46.455555555555556</c:v>
                </c:pt>
                <c:pt idx="4">
                  <c:v>45.322222222222223</c:v>
                </c:pt>
                <c:pt idx="5">
                  <c:v>54.343333333333334</c:v>
                </c:pt>
                <c:pt idx="6">
                  <c:v>54.644444444444439</c:v>
                </c:pt>
                <c:pt idx="7">
                  <c:v>54.188888888888883</c:v>
                </c:pt>
                <c:pt idx="8">
                  <c:v>53.333333333333336</c:v>
                </c:pt>
                <c:pt idx="9">
                  <c:v>52.266666666666666</c:v>
                </c:pt>
                <c:pt idx="10">
                  <c:v>55.577777777777776</c:v>
                </c:pt>
                <c:pt idx="11">
                  <c:v>53.911111111111119</c:v>
                </c:pt>
                <c:pt idx="12">
                  <c:v>54.010000000000005</c:v>
                </c:pt>
                <c:pt idx="13">
                  <c:v>53.855555555555554</c:v>
                </c:pt>
                <c:pt idx="14">
                  <c:v>53.966666666666669</c:v>
                </c:pt>
                <c:pt idx="15">
                  <c:v>59.155555555555551</c:v>
                </c:pt>
                <c:pt idx="16">
                  <c:v>57.955555555555556</c:v>
                </c:pt>
                <c:pt idx="17">
                  <c:v>58.966666666666669</c:v>
                </c:pt>
                <c:pt idx="18">
                  <c:v>58.033333333333331</c:v>
                </c:pt>
                <c:pt idx="19">
                  <c:v>58.188888888888883</c:v>
                </c:pt>
                <c:pt idx="20">
                  <c:v>64.100000000000009</c:v>
                </c:pt>
                <c:pt idx="21">
                  <c:v>62.155555555555537</c:v>
                </c:pt>
                <c:pt idx="22">
                  <c:v>62.977777777777774</c:v>
                </c:pt>
                <c:pt idx="23">
                  <c:v>62.333333333333336</c:v>
                </c:pt>
                <c:pt idx="24">
                  <c:v>61.32222222222223</c:v>
                </c:pt>
                <c:pt idx="25">
                  <c:v>66.313333333333333</c:v>
                </c:pt>
                <c:pt idx="26">
                  <c:v>64.911111111111111</c:v>
                </c:pt>
                <c:pt idx="27">
                  <c:v>63.833333333333336</c:v>
                </c:pt>
                <c:pt idx="28">
                  <c:v>64.36666666666666</c:v>
                </c:pt>
                <c:pt idx="29">
                  <c:v>62.188888888888883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E-450C-8E3B-D9D159B745BD}"/>
            </c:ext>
          </c:extLst>
        </c:ser>
        <c:ser>
          <c:idx val="1"/>
          <c:order val="1"/>
          <c:tx>
            <c:strRef>
              <c:f>'Averages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Accuracy'!$E$40:$E$69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E-450C-8E3B-D9D159B745BD}"/>
            </c:ext>
          </c:extLst>
        </c:ser>
        <c:ser>
          <c:idx val="2"/>
          <c:order val="2"/>
          <c:tx>
            <c:strRef>
              <c:f>'Averages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Accuracy'!$F$40:$F$69</c:f>
              <c:numCache>
                <c:formatCode>General</c:formatCode>
                <c:ptCount val="30"/>
                <c:pt idx="0">
                  <c:v>49.733333333333334</c:v>
                </c:pt>
                <c:pt idx="1">
                  <c:v>47.977777777777789</c:v>
                </c:pt>
                <c:pt idx="2">
                  <c:v>47.011111111111113</c:v>
                </c:pt>
                <c:pt idx="3">
                  <c:v>46.866666666666674</c:v>
                </c:pt>
                <c:pt idx="4">
                  <c:v>44.81111111111111</c:v>
                </c:pt>
                <c:pt idx="5">
                  <c:v>41.966666666666669</c:v>
                </c:pt>
                <c:pt idx="6">
                  <c:v>41.844444444444449</c:v>
                </c:pt>
                <c:pt idx="7">
                  <c:v>41.322222222222223</c:v>
                </c:pt>
                <c:pt idx="8">
                  <c:v>40.799999999999997</c:v>
                </c:pt>
                <c:pt idx="9">
                  <c:v>39.244444444444447</c:v>
                </c:pt>
                <c:pt idx="10">
                  <c:v>39.766666666666666</c:v>
                </c:pt>
                <c:pt idx="11">
                  <c:v>40.277777777777779</c:v>
                </c:pt>
                <c:pt idx="12">
                  <c:v>40.577777777777776</c:v>
                </c:pt>
                <c:pt idx="13">
                  <c:v>38.733333333333334</c:v>
                </c:pt>
                <c:pt idx="14">
                  <c:v>37.555555555555557</c:v>
                </c:pt>
                <c:pt idx="15">
                  <c:v>48.93333333333333</c:v>
                </c:pt>
                <c:pt idx="16">
                  <c:v>49.366666666666667</c:v>
                </c:pt>
                <c:pt idx="17">
                  <c:v>49.544444444444444</c:v>
                </c:pt>
                <c:pt idx="18">
                  <c:v>48.711111111111101</c:v>
                </c:pt>
                <c:pt idx="19">
                  <c:v>47.355555555555561</c:v>
                </c:pt>
                <c:pt idx="20">
                  <c:v>58.588888888888896</c:v>
                </c:pt>
                <c:pt idx="21">
                  <c:v>61.13333333333334</c:v>
                </c:pt>
                <c:pt idx="22">
                  <c:v>60.900000000000013</c:v>
                </c:pt>
                <c:pt idx="23">
                  <c:v>60.322222222222223</c:v>
                </c:pt>
                <c:pt idx="24">
                  <c:v>59.122222222222227</c:v>
                </c:pt>
                <c:pt idx="25">
                  <c:v>64.866666666666674</c:v>
                </c:pt>
                <c:pt idx="26">
                  <c:v>65.977777777777774</c:v>
                </c:pt>
                <c:pt idx="27">
                  <c:v>65.744444444444454</c:v>
                </c:pt>
                <c:pt idx="28">
                  <c:v>64.86666666666666</c:v>
                </c:pt>
                <c:pt idx="29">
                  <c:v>62.766666666666666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E-450C-8E3B-D9D159B745BD}"/>
            </c:ext>
          </c:extLst>
        </c:ser>
        <c:ser>
          <c:idx val="3"/>
          <c:order val="3"/>
          <c:tx>
            <c:strRef>
              <c:f>'Averages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51.888888888888893</c:v>
                </c:pt>
                <c:pt idx="21">
                  <c:v>52.644444444444439</c:v>
                </c:pt>
                <c:pt idx="22">
                  <c:v>52.022222222222219</c:v>
                </c:pt>
                <c:pt idx="23">
                  <c:v>52.255555555555553</c:v>
                </c:pt>
                <c:pt idx="24">
                  <c:v>51.900000000000006</c:v>
                </c:pt>
                <c:pt idx="25">
                  <c:v>51.966666666666669</c:v>
                </c:pt>
                <c:pt idx="26">
                  <c:v>53.166666666666664</c:v>
                </c:pt>
                <c:pt idx="27">
                  <c:v>53.511111111111113</c:v>
                </c:pt>
                <c:pt idx="28">
                  <c:v>52.233333333333327</c:v>
                </c:pt>
                <c:pt idx="29">
                  <c:v>50.977777777777789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FE-450C-8E3B-D9D159B7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Accuracy'!$D$76:$D$105</c:f>
              <c:numCache>
                <c:formatCode>General</c:formatCode>
                <c:ptCount val="30"/>
                <c:pt idx="0">
                  <c:v>49.488888888888887</c:v>
                </c:pt>
                <c:pt idx="1">
                  <c:v>47.945555555555558</c:v>
                </c:pt>
                <c:pt idx="2">
                  <c:v>48.511111111111099</c:v>
                </c:pt>
                <c:pt idx="3">
                  <c:v>49.044444444444451</c:v>
                </c:pt>
                <c:pt idx="4">
                  <c:v>47.566666666666663</c:v>
                </c:pt>
                <c:pt idx="5">
                  <c:v>51.06666666666667</c:v>
                </c:pt>
                <c:pt idx="6">
                  <c:v>50.944444444444443</c:v>
                </c:pt>
                <c:pt idx="7">
                  <c:v>50.055555555555557</c:v>
                </c:pt>
                <c:pt idx="8">
                  <c:v>49.455555555555556</c:v>
                </c:pt>
                <c:pt idx="9">
                  <c:v>47.811111111111117</c:v>
                </c:pt>
                <c:pt idx="10">
                  <c:v>51.577777777777776</c:v>
                </c:pt>
                <c:pt idx="11">
                  <c:v>51.577777777777769</c:v>
                </c:pt>
                <c:pt idx="12">
                  <c:v>51.099999999999994</c:v>
                </c:pt>
                <c:pt idx="13">
                  <c:v>51.155555555555551</c:v>
                </c:pt>
                <c:pt idx="14">
                  <c:v>50.166666666666671</c:v>
                </c:pt>
                <c:pt idx="15">
                  <c:v>53.7</c:v>
                </c:pt>
                <c:pt idx="16">
                  <c:v>55.74444444444444</c:v>
                </c:pt>
                <c:pt idx="17">
                  <c:v>55.427777777777777</c:v>
                </c:pt>
                <c:pt idx="18">
                  <c:v>55.444444444444443</c:v>
                </c:pt>
                <c:pt idx="19">
                  <c:v>54.988888888888887</c:v>
                </c:pt>
                <c:pt idx="20">
                  <c:v>60.577777777777783</c:v>
                </c:pt>
                <c:pt idx="21">
                  <c:v>59.566666666666656</c:v>
                </c:pt>
                <c:pt idx="22">
                  <c:v>58.498888888888892</c:v>
                </c:pt>
                <c:pt idx="23">
                  <c:v>57.31666666666667</c:v>
                </c:pt>
                <c:pt idx="24">
                  <c:v>56.717777777777769</c:v>
                </c:pt>
                <c:pt idx="25">
                  <c:v>63.611111111111114</c:v>
                </c:pt>
                <c:pt idx="26">
                  <c:v>64.344444444444449</c:v>
                </c:pt>
                <c:pt idx="27">
                  <c:v>63.966666666666669</c:v>
                </c:pt>
                <c:pt idx="28">
                  <c:v>63.786666666666662</c:v>
                </c:pt>
                <c:pt idx="29">
                  <c:v>61.785555555555547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7-4F9D-BE43-BF64CA8990DF}"/>
            </c:ext>
          </c:extLst>
        </c:ser>
        <c:ser>
          <c:idx val="1"/>
          <c:order val="1"/>
          <c:tx>
            <c:strRef>
              <c:f>'Averages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Accuracy'!$E$76:$E$105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4F9D-BE43-BF64CA8990DF}"/>
            </c:ext>
          </c:extLst>
        </c:ser>
        <c:ser>
          <c:idx val="2"/>
          <c:order val="2"/>
          <c:tx>
            <c:strRef>
              <c:f>'Averages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Accuracy'!$F$76:$F$105</c:f>
              <c:numCache>
                <c:formatCode>General</c:formatCode>
                <c:ptCount val="30"/>
                <c:pt idx="0">
                  <c:v>43.711111111111123</c:v>
                </c:pt>
                <c:pt idx="1">
                  <c:v>40.255555555555553</c:v>
                </c:pt>
                <c:pt idx="2">
                  <c:v>38.866666666666667</c:v>
                </c:pt>
                <c:pt idx="3">
                  <c:v>38.022222222222219</c:v>
                </c:pt>
                <c:pt idx="4">
                  <c:v>36.266666666666673</c:v>
                </c:pt>
                <c:pt idx="5">
                  <c:v>41.4</c:v>
                </c:pt>
                <c:pt idx="6">
                  <c:v>41.588888888888896</c:v>
                </c:pt>
                <c:pt idx="7">
                  <c:v>42.144444444444439</c:v>
                </c:pt>
                <c:pt idx="8">
                  <c:v>42.466666666666661</c:v>
                </c:pt>
                <c:pt idx="9">
                  <c:v>41.93333333333333</c:v>
                </c:pt>
                <c:pt idx="10">
                  <c:v>42.06666666666667</c:v>
                </c:pt>
                <c:pt idx="11">
                  <c:v>43.099999999999994</c:v>
                </c:pt>
                <c:pt idx="12">
                  <c:v>43.099999999999994</c:v>
                </c:pt>
                <c:pt idx="13">
                  <c:v>44.633333333333333</c:v>
                </c:pt>
                <c:pt idx="14">
                  <c:v>42.888888888888893</c:v>
                </c:pt>
                <c:pt idx="15">
                  <c:v>49.64444444444446</c:v>
                </c:pt>
                <c:pt idx="16">
                  <c:v>51.56666666666667</c:v>
                </c:pt>
                <c:pt idx="17">
                  <c:v>51.577777777777783</c:v>
                </c:pt>
                <c:pt idx="18">
                  <c:v>49.922222222222224</c:v>
                </c:pt>
                <c:pt idx="19">
                  <c:v>48.999999999999993</c:v>
                </c:pt>
                <c:pt idx="20">
                  <c:v>60.866666666666674</c:v>
                </c:pt>
                <c:pt idx="21">
                  <c:v>62.244444444444447</c:v>
                </c:pt>
                <c:pt idx="22">
                  <c:v>61.655555555555537</c:v>
                </c:pt>
                <c:pt idx="23">
                  <c:v>60.877777777777773</c:v>
                </c:pt>
                <c:pt idx="24">
                  <c:v>60.933333333333344</c:v>
                </c:pt>
                <c:pt idx="25">
                  <c:v>64.977777777777774</c:v>
                </c:pt>
                <c:pt idx="26">
                  <c:v>65.98888888888888</c:v>
                </c:pt>
                <c:pt idx="27">
                  <c:v>65.544444444444451</c:v>
                </c:pt>
                <c:pt idx="28">
                  <c:v>64.522222222222226</c:v>
                </c:pt>
                <c:pt idx="29">
                  <c:v>62.722222222222221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4F9D-BE43-BF64CA8990DF}"/>
            </c:ext>
          </c:extLst>
        </c:ser>
        <c:ser>
          <c:idx val="3"/>
          <c:order val="3"/>
          <c:tx>
            <c:strRef>
              <c:f>'Averages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53</c:v>
                </c:pt>
                <c:pt idx="21">
                  <c:v>52.266666666666673</c:v>
                </c:pt>
                <c:pt idx="22">
                  <c:v>51.511111111111099</c:v>
                </c:pt>
                <c:pt idx="23">
                  <c:v>51.888888888888886</c:v>
                </c:pt>
                <c:pt idx="24">
                  <c:v>51.67777777777777</c:v>
                </c:pt>
                <c:pt idx="25">
                  <c:v>50.111111111111114</c:v>
                </c:pt>
                <c:pt idx="26">
                  <c:v>50.222222222222221</c:v>
                </c:pt>
                <c:pt idx="27">
                  <c:v>50.477777777777781</c:v>
                </c:pt>
                <c:pt idx="28">
                  <c:v>49.12222222222222</c:v>
                </c:pt>
                <c:pt idx="29">
                  <c:v>48.866666666666674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4F9D-BE43-BF64CA899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14.677777777777777</c:v>
                </c:pt>
                <c:pt idx="6">
                  <c:v>15.355555555555554</c:v>
                </c:pt>
                <c:pt idx="7">
                  <c:v>14.156666666666666</c:v>
                </c:pt>
                <c:pt idx="8">
                  <c:v>14.233333333333333</c:v>
                </c:pt>
                <c:pt idx="9">
                  <c:v>14.100000000000001</c:v>
                </c:pt>
                <c:pt idx="10">
                  <c:v>25.805555555555557</c:v>
                </c:pt>
                <c:pt idx="11">
                  <c:v>25.522222222222222</c:v>
                </c:pt>
                <c:pt idx="12">
                  <c:v>24.709999999999997</c:v>
                </c:pt>
                <c:pt idx="13">
                  <c:v>23.866666666666664</c:v>
                </c:pt>
                <c:pt idx="14">
                  <c:v>23.202222222222222</c:v>
                </c:pt>
                <c:pt idx="15">
                  <c:v>42.85</c:v>
                </c:pt>
                <c:pt idx="16">
                  <c:v>44.355555555555554</c:v>
                </c:pt>
                <c:pt idx="17">
                  <c:v>43.966666666666661</c:v>
                </c:pt>
                <c:pt idx="18">
                  <c:v>42.822222222222223</c:v>
                </c:pt>
                <c:pt idx="19">
                  <c:v>42.711111111111109</c:v>
                </c:pt>
                <c:pt idx="20">
                  <c:v>43.907777777777774</c:v>
                </c:pt>
                <c:pt idx="21">
                  <c:v>43.688888888888897</c:v>
                </c:pt>
                <c:pt idx="22">
                  <c:v>42.821111111111115</c:v>
                </c:pt>
                <c:pt idx="23">
                  <c:v>43.233333333333334</c:v>
                </c:pt>
                <c:pt idx="24">
                  <c:v>42.022222222222211</c:v>
                </c:pt>
                <c:pt idx="25">
                  <c:v>43.977777777777781</c:v>
                </c:pt>
                <c:pt idx="26">
                  <c:v>41.733333333333334</c:v>
                </c:pt>
                <c:pt idx="27">
                  <c:v>42.022222222222226</c:v>
                </c:pt>
                <c:pt idx="28">
                  <c:v>41.788888888888891</c:v>
                </c:pt>
                <c:pt idx="29">
                  <c:v>38.185555555555567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6-465C-9117-CB0EE3AF7EF6}"/>
            </c:ext>
          </c:extLst>
        </c:ser>
        <c:ser>
          <c:idx val="1"/>
          <c:order val="1"/>
          <c:tx>
            <c:strRef>
              <c:f>'Averages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56-465C-9117-CB0EE3AF7EF6}"/>
            </c:ext>
          </c:extLst>
        </c:ser>
        <c:ser>
          <c:idx val="2"/>
          <c:order val="2"/>
          <c:tx>
            <c:strRef>
              <c:f>'Averages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33.68888888888889</c:v>
                </c:pt>
                <c:pt idx="6">
                  <c:v>32.966666666666661</c:v>
                </c:pt>
                <c:pt idx="7">
                  <c:v>31.855555555555554</c:v>
                </c:pt>
                <c:pt idx="8">
                  <c:v>31.800000000000004</c:v>
                </c:pt>
                <c:pt idx="9">
                  <c:v>31.822222222222219</c:v>
                </c:pt>
                <c:pt idx="10">
                  <c:v>38.577777777777776</c:v>
                </c:pt>
                <c:pt idx="11">
                  <c:v>38.666666666666664</c:v>
                </c:pt>
                <c:pt idx="12">
                  <c:v>38.300000000000004</c:v>
                </c:pt>
                <c:pt idx="13">
                  <c:v>37.166666666666664</c:v>
                </c:pt>
                <c:pt idx="14">
                  <c:v>37.055555555555557</c:v>
                </c:pt>
                <c:pt idx="15">
                  <c:v>44.24444444444444</c:v>
                </c:pt>
                <c:pt idx="16">
                  <c:v>44.155555555555551</c:v>
                </c:pt>
                <c:pt idx="17">
                  <c:v>43.166666666666664</c:v>
                </c:pt>
                <c:pt idx="18">
                  <c:v>44.733333333333334</c:v>
                </c:pt>
                <c:pt idx="19">
                  <c:v>43.388888888888886</c:v>
                </c:pt>
                <c:pt idx="20">
                  <c:v>57.422222222222231</c:v>
                </c:pt>
                <c:pt idx="21">
                  <c:v>58.533333333333331</c:v>
                </c:pt>
                <c:pt idx="22">
                  <c:v>58.444444444444443</c:v>
                </c:pt>
                <c:pt idx="23">
                  <c:v>58.544444444444444</c:v>
                </c:pt>
                <c:pt idx="24">
                  <c:v>58.511111111111113</c:v>
                </c:pt>
                <c:pt idx="25">
                  <c:v>64.87777777777778</c:v>
                </c:pt>
                <c:pt idx="26">
                  <c:v>64.666666666666671</c:v>
                </c:pt>
                <c:pt idx="27">
                  <c:v>64.088888888888889</c:v>
                </c:pt>
                <c:pt idx="28">
                  <c:v>63.455555555555556</c:v>
                </c:pt>
                <c:pt idx="29">
                  <c:v>62.300000000000004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56-465C-9117-CB0EE3AF7EF6}"/>
            </c:ext>
          </c:extLst>
        </c:ser>
        <c:ser>
          <c:idx val="3"/>
          <c:order val="3"/>
          <c:tx>
            <c:strRef>
              <c:f>'Averages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56.022222222222226</c:v>
                </c:pt>
                <c:pt idx="16">
                  <c:v>56.711111111111109</c:v>
                </c:pt>
                <c:pt idx="17">
                  <c:v>55.422222222222217</c:v>
                </c:pt>
                <c:pt idx="18">
                  <c:v>55.077777777777769</c:v>
                </c:pt>
                <c:pt idx="19">
                  <c:v>54.222222222222229</c:v>
                </c:pt>
                <c:pt idx="20">
                  <c:v>49.522222222222226</c:v>
                </c:pt>
                <c:pt idx="21">
                  <c:v>51.977777777777781</c:v>
                </c:pt>
                <c:pt idx="22">
                  <c:v>50.966666666666669</c:v>
                </c:pt>
                <c:pt idx="23">
                  <c:v>50.855555555555569</c:v>
                </c:pt>
                <c:pt idx="24">
                  <c:v>49.422222222222224</c:v>
                </c:pt>
                <c:pt idx="25">
                  <c:v>52.599999999999994</c:v>
                </c:pt>
                <c:pt idx="26">
                  <c:v>55.133333333333333</c:v>
                </c:pt>
                <c:pt idx="27">
                  <c:v>54.388888888888886</c:v>
                </c:pt>
                <c:pt idx="28">
                  <c:v>53.633333333333326</c:v>
                </c:pt>
                <c:pt idx="29">
                  <c:v>52.483333333333327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56-465C-9117-CB0EE3AF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Accuracy'!$D$148:$D$177</c:f>
              <c:numCache>
                <c:formatCode>General</c:formatCode>
                <c:ptCount val="30"/>
                <c:pt idx="0">
                  <c:v>30.355555555555554</c:v>
                </c:pt>
                <c:pt idx="1">
                  <c:v>28.711111111111116</c:v>
                </c:pt>
                <c:pt idx="2">
                  <c:v>29.366666666666667</c:v>
                </c:pt>
                <c:pt idx="3">
                  <c:v>29.077777777777776</c:v>
                </c:pt>
                <c:pt idx="4">
                  <c:v>28.688888888888886</c:v>
                </c:pt>
                <c:pt idx="5">
                  <c:v>50.011111111111113</c:v>
                </c:pt>
                <c:pt idx="6">
                  <c:v>49.86666666666666</c:v>
                </c:pt>
                <c:pt idx="7">
                  <c:v>49.611111111111114</c:v>
                </c:pt>
                <c:pt idx="8">
                  <c:v>49.877777777777773</c:v>
                </c:pt>
                <c:pt idx="9">
                  <c:v>48.5</c:v>
                </c:pt>
                <c:pt idx="10">
                  <c:v>49.133333333333333</c:v>
                </c:pt>
                <c:pt idx="11">
                  <c:v>48.466666666666669</c:v>
                </c:pt>
                <c:pt idx="12">
                  <c:v>48.722222222222229</c:v>
                </c:pt>
                <c:pt idx="13">
                  <c:v>48.699999999999996</c:v>
                </c:pt>
                <c:pt idx="14">
                  <c:v>48.344444444444449</c:v>
                </c:pt>
                <c:pt idx="15">
                  <c:v>56.300000000000004</c:v>
                </c:pt>
                <c:pt idx="16">
                  <c:v>55.088888888888881</c:v>
                </c:pt>
                <c:pt idx="17">
                  <c:v>54.811111111111103</c:v>
                </c:pt>
                <c:pt idx="18">
                  <c:v>54.74444444444444</c:v>
                </c:pt>
                <c:pt idx="19">
                  <c:v>54.62222222222222</c:v>
                </c:pt>
                <c:pt idx="20">
                  <c:v>62.82222222222223</c:v>
                </c:pt>
                <c:pt idx="21">
                  <c:v>62.177777777777777</c:v>
                </c:pt>
                <c:pt idx="22">
                  <c:v>62</c:v>
                </c:pt>
                <c:pt idx="23">
                  <c:v>61.599999999999994</c:v>
                </c:pt>
                <c:pt idx="24">
                  <c:v>60.311111111111103</c:v>
                </c:pt>
                <c:pt idx="25">
                  <c:v>64.577777777777783</c:v>
                </c:pt>
                <c:pt idx="26">
                  <c:v>63.422222222222217</c:v>
                </c:pt>
                <c:pt idx="27">
                  <c:v>63.666666666666664</c:v>
                </c:pt>
                <c:pt idx="28">
                  <c:v>62.566666666666656</c:v>
                </c:pt>
                <c:pt idx="29">
                  <c:v>61.255555555555553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3-4B2F-A3E3-7ED6BCD84BB6}"/>
            </c:ext>
          </c:extLst>
        </c:ser>
        <c:ser>
          <c:idx val="1"/>
          <c:order val="1"/>
          <c:tx>
            <c:strRef>
              <c:f>'Averages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Accuracy'!$E$148:$E$177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3-4B2F-A3E3-7ED6BCD84BB6}"/>
            </c:ext>
          </c:extLst>
        </c:ser>
        <c:ser>
          <c:idx val="2"/>
          <c:order val="2"/>
          <c:tx>
            <c:strRef>
              <c:f>'Averages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Accuracy'!$F$148:$F$177</c:f>
              <c:numCache>
                <c:formatCode>General</c:formatCode>
                <c:ptCount val="30"/>
                <c:pt idx="0">
                  <c:v>48.388888888888893</c:v>
                </c:pt>
                <c:pt idx="1">
                  <c:v>46.900000000000006</c:v>
                </c:pt>
                <c:pt idx="2">
                  <c:v>46.611111111111114</c:v>
                </c:pt>
                <c:pt idx="3">
                  <c:v>46.055555555555557</c:v>
                </c:pt>
                <c:pt idx="4">
                  <c:v>44.622222222222227</c:v>
                </c:pt>
                <c:pt idx="5">
                  <c:v>43.8</c:v>
                </c:pt>
                <c:pt idx="6">
                  <c:v>42.077777777777776</c:v>
                </c:pt>
                <c:pt idx="7">
                  <c:v>43.333333333333343</c:v>
                </c:pt>
                <c:pt idx="8">
                  <c:v>43.144444444444446</c:v>
                </c:pt>
                <c:pt idx="9">
                  <c:v>40.644444444444439</c:v>
                </c:pt>
                <c:pt idx="10">
                  <c:v>42.611111111111114</c:v>
                </c:pt>
                <c:pt idx="11">
                  <c:v>41.166666666666664</c:v>
                </c:pt>
                <c:pt idx="12">
                  <c:v>41.70000000000001</c:v>
                </c:pt>
                <c:pt idx="13">
                  <c:v>40.277777777777786</c:v>
                </c:pt>
                <c:pt idx="14">
                  <c:v>39.111111111111107</c:v>
                </c:pt>
                <c:pt idx="15">
                  <c:v>52.699999999999996</c:v>
                </c:pt>
                <c:pt idx="16">
                  <c:v>51.644444444444439</c:v>
                </c:pt>
                <c:pt idx="17">
                  <c:v>53.477777777777781</c:v>
                </c:pt>
                <c:pt idx="18">
                  <c:v>50.411111111111104</c:v>
                </c:pt>
                <c:pt idx="19">
                  <c:v>50.12222222222222</c:v>
                </c:pt>
                <c:pt idx="20">
                  <c:v>60.900000000000006</c:v>
                </c:pt>
                <c:pt idx="21">
                  <c:v>62.13333333333334</c:v>
                </c:pt>
                <c:pt idx="22">
                  <c:v>61.17777777777777</c:v>
                </c:pt>
                <c:pt idx="23">
                  <c:v>60.74444444444444</c:v>
                </c:pt>
                <c:pt idx="24">
                  <c:v>60.06666666666667</c:v>
                </c:pt>
                <c:pt idx="25">
                  <c:v>65.099999999999994</c:v>
                </c:pt>
                <c:pt idx="26">
                  <c:v>66.433333333333337</c:v>
                </c:pt>
                <c:pt idx="27">
                  <c:v>66.25555555555556</c:v>
                </c:pt>
                <c:pt idx="28">
                  <c:v>65.5</c:v>
                </c:pt>
                <c:pt idx="29">
                  <c:v>63.611111111111114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3-4B2F-A3E3-7ED6BCD84BB6}"/>
            </c:ext>
          </c:extLst>
        </c:ser>
        <c:ser>
          <c:idx val="3"/>
          <c:order val="3"/>
          <c:tx>
            <c:strRef>
              <c:f>'Averages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51.900000000000006</c:v>
                </c:pt>
                <c:pt idx="21">
                  <c:v>53.177777777777777</c:v>
                </c:pt>
                <c:pt idx="22">
                  <c:v>52.93333333333333</c:v>
                </c:pt>
                <c:pt idx="23">
                  <c:v>53.277777777777779</c:v>
                </c:pt>
                <c:pt idx="24">
                  <c:v>52.911111111111119</c:v>
                </c:pt>
                <c:pt idx="25">
                  <c:v>51.899999999999991</c:v>
                </c:pt>
                <c:pt idx="26">
                  <c:v>52.777777777777771</c:v>
                </c:pt>
                <c:pt idx="27">
                  <c:v>53.388888888888886</c:v>
                </c:pt>
                <c:pt idx="28">
                  <c:v>51.800000000000011</c:v>
                </c:pt>
                <c:pt idx="29">
                  <c:v>50.777777777777786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3-4B2F-A3E3-7ED6BCD8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Accuracy'!$D$184:$D$213</c:f>
              <c:numCache>
                <c:formatCode>General</c:formatCode>
                <c:ptCount val="30"/>
                <c:pt idx="0">
                  <c:v>36.75555555555556</c:v>
                </c:pt>
                <c:pt idx="1">
                  <c:v>35.788888888888891</c:v>
                </c:pt>
                <c:pt idx="2">
                  <c:v>35.39</c:v>
                </c:pt>
                <c:pt idx="3">
                  <c:v>35.944444444444443</c:v>
                </c:pt>
                <c:pt idx="4">
                  <c:v>34.62222222222222</c:v>
                </c:pt>
                <c:pt idx="5">
                  <c:v>44.566666666666663</c:v>
                </c:pt>
                <c:pt idx="6">
                  <c:v>44.313333333333333</c:v>
                </c:pt>
                <c:pt idx="7">
                  <c:v>44.622222222222227</c:v>
                </c:pt>
                <c:pt idx="8">
                  <c:v>43.211111111111116</c:v>
                </c:pt>
                <c:pt idx="9">
                  <c:v>42.017777777777788</c:v>
                </c:pt>
                <c:pt idx="10">
                  <c:v>45.377777777777773</c:v>
                </c:pt>
                <c:pt idx="11">
                  <c:v>46.75555555555556</c:v>
                </c:pt>
                <c:pt idx="12">
                  <c:v>46.697777777777773</c:v>
                </c:pt>
                <c:pt idx="13">
                  <c:v>46.077777777777776</c:v>
                </c:pt>
                <c:pt idx="14">
                  <c:v>44.988888888888887</c:v>
                </c:pt>
                <c:pt idx="15">
                  <c:v>46.966666666666669</c:v>
                </c:pt>
                <c:pt idx="16">
                  <c:v>50.43333333333333</c:v>
                </c:pt>
                <c:pt idx="17">
                  <c:v>50.233333333333334</c:v>
                </c:pt>
                <c:pt idx="18">
                  <c:v>47.833333333333329</c:v>
                </c:pt>
                <c:pt idx="19">
                  <c:v>44.488888888888894</c:v>
                </c:pt>
                <c:pt idx="20">
                  <c:v>43.933333333333337</c:v>
                </c:pt>
                <c:pt idx="21">
                  <c:v>47.6</c:v>
                </c:pt>
                <c:pt idx="22">
                  <c:v>47.366666666666667</c:v>
                </c:pt>
                <c:pt idx="23">
                  <c:v>44.455555555555556</c:v>
                </c:pt>
                <c:pt idx="24">
                  <c:v>42.322222222222223</c:v>
                </c:pt>
                <c:pt idx="25">
                  <c:v>43.444444444444443</c:v>
                </c:pt>
                <c:pt idx="26">
                  <c:v>44.455555555555549</c:v>
                </c:pt>
                <c:pt idx="27">
                  <c:v>44.13333333333334</c:v>
                </c:pt>
                <c:pt idx="28">
                  <c:v>42.722222222222221</c:v>
                </c:pt>
                <c:pt idx="29">
                  <c:v>39.903333333333336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9-40EE-AE79-C4390885D462}"/>
            </c:ext>
          </c:extLst>
        </c:ser>
        <c:ser>
          <c:idx val="1"/>
          <c:order val="1"/>
          <c:tx>
            <c:strRef>
              <c:f>'Averages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Accuracy'!$E$184:$E$213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57.43333333333333</c:v>
                </c:pt>
                <c:pt idx="21">
                  <c:v>53.833333333333336</c:v>
                </c:pt>
                <c:pt idx="22">
                  <c:v>51.077777777777776</c:v>
                </c:pt>
                <c:pt idx="23">
                  <c:v>48.711111111111109</c:v>
                </c:pt>
                <c:pt idx="24">
                  <c:v>45.076666666666661</c:v>
                </c:pt>
                <c:pt idx="25">
                  <c:v>49.86666666666666</c:v>
                </c:pt>
                <c:pt idx="26">
                  <c:v>45.608888888888892</c:v>
                </c:pt>
                <c:pt idx="27">
                  <c:v>43.688888888888897</c:v>
                </c:pt>
                <c:pt idx="28">
                  <c:v>41.344444444444441</c:v>
                </c:pt>
                <c:pt idx="29">
                  <c:v>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9-40EE-AE79-C4390885D462}"/>
            </c:ext>
          </c:extLst>
        </c:ser>
        <c:ser>
          <c:idx val="2"/>
          <c:order val="2"/>
          <c:tx>
            <c:strRef>
              <c:f>'Averages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Accuracy'!$F$184:$F$213</c:f>
              <c:numCache>
                <c:formatCode>General</c:formatCode>
                <c:ptCount val="30"/>
                <c:pt idx="0">
                  <c:v>45.555555555555557</c:v>
                </c:pt>
                <c:pt idx="1">
                  <c:v>45.877777777777773</c:v>
                </c:pt>
                <c:pt idx="2">
                  <c:v>44.677777777777777</c:v>
                </c:pt>
                <c:pt idx="3">
                  <c:v>44.277777777777779</c:v>
                </c:pt>
                <c:pt idx="4">
                  <c:v>44.011111111111106</c:v>
                </c:pt>
                <c:pt idx="5">
                  <c:v>48.300000000000004</c:v>
                </c:pt>
                <c:pt idx="6">
                  <c:v>42.344444444444441</c:v>
                </c:pt>
                <c:pt idx="7">
                  <c:v>42.955555555555563</c:v>
                </c:pt>
                <c:pt idx="8">
                  <c:v>41.544444444444451</c:v>
                </c:pt>
                <c:pt idx="9">
                  <c:v>39.055555555555557</c:v>
                </c:pt>
                <c:pt idx="10">
                  <c:v>47.177777777777777</c:v>
                </c:pt>
                <c:pt idx="11">
                  <c:v>46.29999999999999</c:v>
                </c:pt>
                <c:pt idx="12">
                  <c:v>46.088888888888881</c:v>
                </c:pt>
                <c:pt idx="13">
                  <c:v>44.76666666666668</c:v>
                </c:pt>
                <c:pt idx="14">
                  <c:v>42.077777777777783</c:v>
                </c:pt>
                <c:pt idx="15">
                  <c:v>47.888888888888886</c:v>
                </c:pt>
                <c:pt idx="16">
                  <c:v>47.177777777777777</c:v>
                </c:pt>
                <c:pt idx="17">
                  <c:v>46.699999999999996</c:v>
                </c:pt>
                <c:pt idx="18">
                  <c:v>45.500000000000007</c:v>
                </c:pt>
                <c:pt idx="19">
                  <c:v>42.966666666666669</c:v>
                </c:pt>
                <c:pt idx="20">
                  <c:v>43.322222222222223</c:v>
                </c:pt>
                <c:pt idx="21">
                  <c:v>42.25555555555556</c:v>
                </c:pt>
                <c:pt idx="22">
                  <c:v>42.044444444444444</c:v>
                </c:pt>
                <c:pt idx="23">
                  <c:v>39.955555555555556</c:v>
                </c:pt>
                <c:pt idx="24">
                  <c:v>36.155555555555559</c:v>
                </c:pt>
                <c:pt idx="25">
                  <c:v>37.722222222222221</c:v>
                </c:pt>
                <c:pt idx="26">
                  <c:v>36.56666666666667</c:v>
                </c:pt>
                <c:pt idx="27">
                  <c:v>36.577777777777769</c:v>
                </c:pt>
                <c:pt idx="28">
                  <c:v>35.75555555555556</c:v>
                </c:pt>
                <c:pt idx="29">
                  <c:v>33.044444444444444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9-40EE-AE79-C4390885D462}"/>
            </c:ext>
          </c:extLst>
        </c:ser>
        <c:ser>
          <c:idx val="3"/>
          <c:order val="3"/>
          <c:tx>
            <c:strRef>
              <c:f>'Averages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31.033333333333335</c:v>
                </c:pt>
                <c:pt idx="16">
                  <c:v>29.899999999999995</c:v>
                </c:pt>
                <c:pt idx="17">
                  <c:v>29.188888888888886</c:v>
                </c:pt>
                <c:pt idx="18">
                  <c:v>28.233333333333334</c:v>
                </c:pt>
                <c:pt idx="19">
                  <c:v>27.633333333333333</c:v>
                </c:pt>
                <c:pt idx="20">
                  <c:v>16.455555555555556</c:v>
                </c:pt>
                <c:pt idx="21">
                  <c:v>16.577777777777776</c:v>
                </c:pt>
                <c:pt idx="22">
                  <c:v>15.233333333333333</c:v>
                </c:pt>
                <c:pt idx="23">
                  <c:v>15.5</c:v>
                </c:pt>
                <c:pt idx="24">
                  <c:v>14.533333333333335</c:v>
                </c:pt>
                <c:pt idx="25">
                  <c:v>6.7111111111111112</c:v>
                </c:pt>
                <c:pt idx="26">
                  <c:v>6.155555555555555</c:v>
                </c:pt>
                <c:pt idx="27">
                  <c:v>6.3777777777777773</c:v>
                </c:pt>
                <c:pt idx="28">
                  <c:v>6.0444444444444443</c:v>
                </c:pt>
                <c:pt idx="29">
                  <c:v>6.1999999999999993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D9-40EE-AE79-C4390885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Accuracy'!$D$220:$D$248</c:f>
              <c:numCache>
                <c:formatCode>General</c:formatCode>
                <c:ptCount val="29"/>
                <c:pt idx="0">
                  <c:v>15.244444444444447</c:v>
                </c:pt>
                <c:pt idx="1">
                  <c:v>18.202222222222222</c:v>
                </c:pt>
                <c:pt idx="2">
                  <c:v>19.899999999999999</c:v>
                </c:pt>
                <c:pt idx="3">
                  <c:v>17.036666666666669</c:v>
                </c:pt>
                <c:pt idx="4">
                  <c:v>15.27222222222222</c:v>
                </c:pt>
                <c:pt idx="5">
                  <c:v>12.675555555555555</c:v>
                </c:pt>
                <c:pt idx="6">
                  <c:v>20.163333333333334</c:v>
                </c:pt>
                <c:pt idx="7">
                  <c:v>19.801111111111108</c:v>
                </c:pt>
                <c:pt idx="8">
                  <c:v>20.366666666666667</c:v>
                </c:pt>
                <c:pt idx="9">
                  <c:v>18.939999999999998</c:v>
                </c:pt>
                <c:pt idx="10">
                  <c:v>15.253333333333334</c:v>
                </c:pt>
                <c:pt idx="11">
                  <c:v>16.288888888888888</c:v>
                </c:pt>
                <c:pt idx="12">
                  <c:v>15.233333333333333</c:v>
                </c:pt>
                <c:pt idx="13">
                  <c:v>14.951111111111114</c:v>
                </c:pt>
                <c:pt idx="14">
                  <c:v>15.311111111111112</c:v>
                </c:pt>
                <c:pt idx="15">
                  <c:v>16.37777777777778</c:v>
                </c:pt>
                <c:pt idx="16">
                  <c:v>16.715555555555557</c:v>
                </c:pt>
                <c:pt idx="17">
                  <c:v>15.811111111111112</c:v>
                </c:pt>
                <c:pt idx="18">
                  <c:v>15.033333333333331</c:v>
                </c:pt>
                <c:pt idx="19">
                  <c:v>14.277777777777779</c:v>
                </c:pt>
                <c:pt idx="20">
                  <c:v>12.722222222222221</c:v>
                </c:pt>
                <c:pt idx="21">
                  <c:v>13.622222222222224</c:v>
                </c:pt>
                <c:pt idx="22">
                  <c:v>13.222222222222221</c:v>
                </c:pt>
                <c:pt idx="23">
                  <c:v>12.908888888888889</c:v>
                </c:pt>
                <c:pt idx="24">
                  <c:v>12.91111111111111</c:v>
                </c:pt>
                <c:pt idx="25">
                  <c:v>8.6999999999999993</c:v>
                </c:pt>
                <c:pt idx="26">
                  <c:v>9.1555555555555568</c:v>
                </c:pt>
                <c:pt idx="27">
                  <c:v>8.9222222222222225</c:v>
                </c:pt>
                <c:pt idx="28">
                  <c:v>8.6444444444444439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9-4DFF-B90D-9475411AB23F}"/>
            </c:ext>
          </c:extLst>
        </c:ser>
        <c:ser>
          <c:idx val="1"/>
          <c:order val="1"/>
          <c:tx>
            <c:strRef>
              <c:f>'Averages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Accuracy'!$E$220:$E$248</c:f>
              <c:numCache>
                <c:formatCode>General</c:formatCode>
                <c:ptCount val="29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21.177777777777777</c:v>
                </c:pt>
                <c:pt idx="6">
                  <c:v>20.466666666666665</c:v>
                </c:pt>
                <c:pt idx="7">
                  <c:v>19.81111111111111</c:v>
                </c:pt>
                <c:pt idx="8">
                  <c:v>20.633333333333333</c:v>
                </c:pt>
                <c:pt idx="9">
                  <c:v>19.922222222222224</c:v>
                </c:pt>
                <c:pt idx="10">
                  <c:v>25.155555555555555</c:v>
                </c:pt>
                <c:pt idx="11">
                  <c:v>24.62222222222222</c:v>
                </c:pt>
                <c:pt idx="12">
                  <c:v>24.533333333333335</c:v>
                </c:pt>
                <c:pt idx="13">
                  <c:v>24.733333333333334</c:v>
                </c:pt>
                <c:pt idx="14">
                  <c:v>24.177777777777777</c:v>
                </c:pt>
                <c:pt idx="15">
                  <c:v>30.600000000000005</c:v>
                </c:pt>
                <c:pt idx="16">
                  <c:v>30.177777777777781</c:v>
                </c:pt>
                <c:pt idx="17">
                  <c:v>29.227777777777778</c:v>
                </c:pt>
                <c:pt idx="18">
                  <c:v>29.133333333333333</c:v>
                </c:pt>
                <c:pt idx="19">
                  <c:v>27.988888888888884</c:v>
                </c:pt>
                <c:pt idx="20">
                  <c:v>24.327777777777772</c:v>
                </c:pt>
                <c:pt idx="21">
                  <c:v>23.144444444444446</c:v>
                </c:pt>
                <c:pt idx="22">
                  <c:v>21.955555555555556</c:v>
                </c:pt>
                <c:pt idx="23">
                  <c:v>21.425555555555555</c:v>
                </c:pt>
                <c:pt idx="24">
                  <c:v>20.766666666666666</c:v>
                </c:pt>
                <c:pt idx="25">
                  <c:v>10.911111111111111</c:v>
                </c:pt>
                <c:pt idx="26">
                  <c:v>9.5222222222222221</c:v>
                </c:pt>
                <c:pt idx="27">
                  <c:v>9.5333333333333332</c:v>
                </c:pt>
                <c:pt idx="28">
                  <c:v>8.8555555555555561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79-4DFF-B90D-9475411AB23F}"/>
            </c:ext>
          </c:extLst>
        </c:ser>
        <c:ser>
          <c:idx val="2"/>
          <c:order val="2"/>
          <c:tx>
            <c:strRef>
              <c:f>'Averages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Accuracy'!$F$220:$F$248</c:f>
              <c:numCache>
                <c:formatCode>General</c:formatCode>
                <c:ptCount val="29"/>
                <c:pt idx="0">
                  <c:v>18.744444444444444</c:v>
                </c:pt>
                <c:pt idx="1">
                  <c:v>19.566666666666666</c:v>
                </c:pt>
                <c:pt idx="2">
                  <c:v>19.06666666666667</c:v>
                </c:pt>
                <c:pt idx="3">
                  <c:v>19.544444444444444</c:v>
                </c:pt>
                <c:pt idx="4">
                  <c:v>19.955555555555556</c:v>
                </c:pt>
                <c:pt idx="5">
                  <c:v>30.544444444444448</c:v>
                </c:pt>
                <c:pt idx="6">
                  <c:v>29.984444444444438</c:v>
                </c:pt>
                <c:pt idx="7">
                  <c:v>29.511111111111113</c:v>
                </c:pt>
                <c:pt idx="8">
                  <c:v>29.244444444444444</c:v>
                </c:pt>
                <c:pt idx="9">
                  <c:v>28.700000000000003</c:v>
                </c:pt>
                <c:pt idx="10">
                  <c:v>28.133333333333333</c:v>
                </c:pt>
                <c:pt idx="11">
                  <c:v>26.955555555555556</c:v>
                </c:pt>
                <c:pt idx="12">
                  <c:v>27.188888888888886</c:v>
                </c:pt>
                <c:pt idx="13">
                  <c:v>27.477777777777778</c:v>
                </c:pt>
                <c:pt idx="14">
                  <c:v>26.744444444444444</c:v>
                </c:pt>
                <c:pt idx="15">
                  <c:v>26.455555555555556</c:v>
                </c:pt>
                <c:pt idx="16">
                  <c:v>26.177777777777781</c:v>
                </c:pt>
                <c:pt idx="17">
                  <c:v>26</c:v>
                </c:pt>
                <c:pt idx="18">
                  <c:v>25.966666666666665</c:v>
                </c:pt>
                <c:pt idx="19">
                  <c:v>25.733333333333334</c:v>
                </c:pt>
                <c:pt idx="20">
                  <c:v>11.744444444444445</c:v>
                </c:pt>
                <c:pt idx="21">
                  <c:v>11.611111111111111</c:v>
                </c:pt>
                <c:pt idx="22">
                  <c:v>12.455555555555556</c:v>
                </c:pt>
                <c:pt idx="23">
                  <c:v>11.477777777777778</c:v>
                </c:pt>
                <c:pt idx="24">
                  <c:v>11.933333333333334</c:v>
                </c:pt>
                <c:pt idx="25">
                  <c:v>4.8888888888888893</c:v>
                </c:pt>
                <c:pt idx="26">
                  <c:v>5</c:v>
                </c:pt>
                <c:pt idx="27">
                  <c:v>5.3111111111111109</c:v>
                </c:pt>
                <c:pt idx="28">
                  <c:v>4.9666666666666668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79-4DFF-B90D-9475411AB23F}"/>
            </c:ext>
          </c:extLst>
        </c:ser>
        <c:ser>
          <c:idx val="3"/>
          <c:order val="3"/>
          <c:tx>
            <c:strRef>
              <c:f>'Averages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Accuracy'!$G$220:$G$248</c:f>
              <c:numCache>
                <c:formatCode>General</c:formatCode>
                <c:ptCount val="29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12.122222222222224</c:v>
                </c:pt>
                <c:pt idx="16">
                  <c:v>12.366666666666667</c:v>
                </c:pt>
                <c:pt idx="17">
                  <c:v>12.588888888888889</c:v>
                </c:pt>
                <c:pt idx="18">
                  <c:v>11.166666666666666</c:v>
                </c:pt>
                <c:pt idx="19">
                  <c:v>11.133333333333333</c:v>
                </c:pt>
                <c:pt idx="20">
                  <c:v>5.2888888888888888</c:v>
                </c:pt>
                <c:pt idx="21">
                  <c:v>5.2888888888888879</c:v>
                </c:pt>
                <c:pt idx="22">
                  <c:v>5.5888888888888886</c:v>
                </c:pt>
                <c:pt idx="23">
                  <c:v>4.9555555555555557</c:v>
                </c:pt>
                <c:pt idx="24">
                  <c:v>5.2777777777777777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9-4DFF-B90D-9475411A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3" Type="http://schemas.openxmlformats.org/officeDocument/2006/relationships/chart" Target="../charts/chart72.xml"/><Relationship Id="rId7" Type="http://schemas.openxmlformats.org/officeDocument/2006/relationships/chart" Target="../charts/chart76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6" Type="http://schemas.openxmlformats.org/officeDocument/2006/relationships/chart" Target="../charts/chart75.xml"/><Relationship Id="rId5" Type="http://schemas.openxmlformats.org/officeDocument/2006/relationships/chart" Target="../charts/chart74.xml"/><Relationship Id="rId4" Type="http://schemas.openxmlformats.org/officeDocument/2006/relationships/chart" Target="../charts/chart7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26" Type="http://schemas.openxmlformats.org/officeDocument/2006/relationships/chart" Target="../charts/chart111.xml"/><Relationship Id="rId39" Type="http://schemas.openxmlformats.org/officeDocument/2006/relationships/chart" Target="../charts/chart124.xml"/><Relationship Id="rId21" Type="http://schemas.openxmlformats.org/officeDocument/2006/relationships/chart" Target="../charts/chart106.xml"/><Relationship Id="rId34" Type="http://schemas.openxmlformats.org/officeDocument/2006/relationships/chart" Target="../charts/chart119.xml"/><Relationship Id="rId42" Type="http://schemas.openxmlformats.org/officeDocument/2006/relationships/chart" Target="../charts/chart127.xml"/><Relationship Id="rId47" Type="http://schemas.openxmlformats.org/officeDocument/2006/relationships/chart" Target="../charts/chart132.xml"/><Relationship Id="rId50" Type="http://schemas.openxmlformats.org/officeDocument/2006/relationships/chart" Target="../charts/chart135.xml"/><Relationship Id="rId55" Type="http://schemas.openxmlformats.org/officeDocument/2006/relationships/chart" Target="../charts/chart140.xml"/><Relationship Id="rId63" Type="http://schemas.openxmlformats.org/officeDocument/2006/relationships/chart" Target="../charts/chart148.xml"/><Relationship Id="rId7" Type="http://schemas.openxmlformats.org/officeDocument/2006/relationships/chart" Target="../charts/chart9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9" Type="http://schemas.openxmlformats.org/officeDocument/2006/relationships/chart" Target="../charts/chart114.xml"/><Relationship Id="rId11" Type="http://schemas.openxmlformats.org/officeDocument/2006/relationships/chart" Target="../charts/chart96.xml"/><Relationship Id="rId24" Type="http://schemas.openxmlformats.org/officeDocument/2006/relationships/chart" Target="../charts/chart109.xml"/><Relationship Id="rId32" Type="http://schemas.openxmlformats.org/officeDocument/2006/relationships/chart" Target="../charts/chart117.xml"/><Relationship Id="rId37" Type="http://schemas.openxmlformats.org/officeDocument/2006/relationships/chart" Target="../charts/chart122.xml"/><Relationship Id="rId40" Type="http://schemas.openxmlformats.org/officeDocument/2006/relationships/chart" Target="../charts/chart125.xml"/><Relationship Id="rId45" Type="http://schemas.openxmlformats.org/officeDocument/2006/relationships/chart" Target="../charts/chart130.xml"/><Relationship Id="rId53" Type="http://schemas.openxmlformats.org/officeDocument/2006/relationships/chart" Target="../charts/chart138.xml"/><Relationship Id="rId58" Type="http://schemas.openxmlformats.org/officeDocument/2006/relationships/chart" Target="../charts/chart143.xml"/><Relationship Id="rId5" Type="http://schemas.openxmlformats.org/officeDocument/2006/relationships/chart" Target="../charts/chart90.xml"/><Relationship Id="rId61" Type="http://schemas.openxmlformats.org/officeDocument/2006/relationships/chart" Target="../charts/chart146.xml"/><Relationship Id="rId19" Type="http://schemas.openxmlformats.org/officeDocument/2006/relationships/chart" Target="../charts/chart104.xml"/><Relationship Id="rId14" Type="http://schemas.openxmlformats.org/officeDocument/2006/relationships/chart" Target="../charts/chart99.xml"/><Relationship Id="rId22" Type="http://schemas.openxmlformats.org/officeDocument/2006/relationships/chart" Target="../charts/chart107.xml"/><Relationship Id="rId27" Type="http://schemas.openxmlformats.org/officeDocument/2006/relationships/chart" Target="../charts/chart112.xml"/><Relationship Id="rId30" Type="http://schemas.openxmlformats.org/officeDocument/2006/relationships/chart" Target="../charts/chart115.xml"/><Relationship Id="rId35" Type="http://schemas.openxmlformats.org/officeDocument/2006/relationships/chart" Target="../charts/chart120.xml"/><Relationship Id="rId43" Type="http://schemas.openxmlformats.org/officeDocument/2006/relationships/chart" Target="../charts/chart128.xml"/><Relationship Id="rId48" Type="http://schemas.openxmlformats.org/officeDocument/2006/relationships/chart" Target="../charts/chart133.xml"/><Relationship Id="rId56" Type="http://schemas.openxmlformats.org/officeDocument/2006/relationships/chart" Target="../charts/chart141.xml"/><Relationship Id="rId8" Type="http://schemas.openxmlformats.org/officeDocument/2006/relationships/chart" Target="../charts/chart93.xml"/><Relationship Id="rId51" Type="http://schemas.openxmlformats.org/officeDocument/2006/relationships/chart" Target="../charts/chart136.xml"/><Relationship Id="rId3" Type="http://schemas.openxmlformats.org/officeDocument/2006/relationships/chart" Target="../charts/chart88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5" Type="http://schemas.openxmlformats.org/officeDocument/2006/relationships/chart" Target="../charts/chart110.xml"/><Relationship Id="rId33" Type="http://schemas.openxmlformats.org/officeDocument/2006/relationships/chart" Target="../charts/chart118.xml"/><Relationship Id="rId38" Type="http://schemas.openxmlformats.org/officeDocument/2006/relationships/chart" Target="../charts/chart123.xml"/><Relationship Id="rId46" Type="http://schemas.openxmlformats.org/officeDocument/2006/relationships/chart" Target="../charts/chart131.xml"/><Relationship Id="rId59" Type="http://schemas.openxmlformats.org/officeDocument/2006/relationships/chart" Target="../charts/chart144.xml"/><Relationship Id="rId20" Type="http://schemas.openxmlformats.org/officeDocument/2006/relationships/chart" Target="../charts/chart105.xml"/><Relationship Id="rId41" Type="http://schemas.openxmlformats.org/officeDocument/2006/relationships/chart" Target="../charts/chart126.xml"/><Relationship Id="rId54" Type="http://schemas.openxmlformats.org/officeDocument/2006/relationships/chart" Target="../charts/chart139.xml"/><Relationship Id="rId62" Type="http://schemas.openxmlformats.org/officeDocument/2006/relationships/chart" Target="../charts/chart147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5" Type="http://schemas.openxmlformats.org/officeDocument/2006/relationships/chart" Target="../charts/chart100.xml"/><Relationship Id="rId23" Type="http://schemas.openxmlformats.org/officeDocument/2006/relationships/chart" Target="../charts/chart108.xml"/><Relationship Id="rId28" Type="http://schemas.openxmlformats.org/officeDocument/2006/relationships/chart" Target="../charts/chart113.xml"/><Relationship Id="rId36" Type="http://schemas.openxmlformats.org/officeDocument/2006/relationships/chart" Target="../charts/chart121.xml"/><Relationship Id="rId49" Type="http://schemas.openxmlformats.org/officeDocument/2006/relationships/chart" Target="../charts/chart134.xml"/><Relationship Id="rId57" Type="http://schemas.openxmlformats.org/officeDocument/2006/relationships/chart" Target="../charts/chart142.xml"/><Relationship Id="rId10" Type="http://schemas.openxmlformats.org/officeDocument/2006/relationships/chart" Target="../charts/chart95.xml"/><Relationship Id="rId31" Type="http://schemas.openxmlformats.org/officeDocument/2006/relationships/chart" Target="../charts/chart116.xml"/><Relationship Id="rId44" Type="http://schemas.openxmlformats.org/officeDocument/2006/relationships/chart" Target="../charts/chart129.xml"/><Relationship Id="rId52" Type="http://schemas.openxmlformats.org/officeDocument/2006/relationships/chart" Target="../charts/chart137.xml"/><Relationship Id="rId60" Type="http://schemas.openxmlformats.org/officeDocument/2006/relationships/chart" Target="../charts/chart145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6.xml"/><Relationship Id="rId3" Type="http://schemas.openxmlformats.org/officeDocument/2006/relationships/chart" Target="../charts/chart151.xml"/><Relationship Id="rId7" Type="http://schemas.openxmlformats.org/officeDocument/2006/relationships/chart" Target="../charts/chart155.xml"/><Relationship Id="rId2" Type="http://schemas.openxmlformats.org/officeDocument/2006/relationships/chart" Target="../charts/chart150.xml"/><Relationship Id="rId1" Type="http://schemas.openxmlformats.org/officeDocument/2006/relationships/chart" Target="../charts/chart149.xml"/><Relationship Id="rId6" Type="http://schemas.openxmlformats.org/officeDocument/2006/relationships/chart" Target="../charts/chart154.xml"/><Relationship Id="rId5" Type="http://schemas.openxmlformats.org/officeDocument/2006/relationships/chart" Target="../charts/chart153.xml"/><Relationship Id="rId4" Type="http://schemas.openxmlformats.org/officeDocument/2006/relationships/chart" Target="../charts/chart152.xml"/><Relationship Id="rId9" Type="http://schemas.openxmlformats.org/officeDocument/2006/relationships/chart" Target="../charts/chart157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5.xml"/><Relationship Id="rId3" Type="http://schemas.openxmlformats.org/officeDocument/2006/relationships/chart" Target="../charts/chart160.xml"/><Relationship Id="rId7" Type="http://schemas.openxmlformats.org/officeDocument/2006/relationships/chart" Target="../charts/chart164.xml"/><Relationship Id="rId2" Type="http://schemas.openxmlformats.org/officeDocument/2006/relationships/chart" Target="../charts/chart159.xml"/><Relationship Id="rId1" Type="http://schemas.openxmlformats.org/officeDocument/2006/relationships/chart" Target="../charts/chart158.xml"/><Relationship Id="rId6" Type="http://schemas.openxmlformats.org/officeDocument/2006/relationships/chart" Target="../charts/chart163.xml"/><Relationship Id="rId5" Type="http://schemas.openxmlformats.org/officeDocument/2006/relationships/chart" Target="../charts/chart162.xml"/><Relationship Id="rId4" Type="http://schemas.openxmlformats.org/officeDocument/2006/relationships/chart" Target="../charts/chart161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3.xml"/><Relationship Id="rId13" Type="http://schemas.openxmlformats.org/officeDocument/2006/relationships/chart" Target="../charts/chart178.xml"/><Relationship Id="rId3" Type="http://schemas.openxmlformats.org/officeDocument/2006/relationships/chart" Target="../charts/chart168.xml"/><Relationship Id="rId7" Type="http://schemas.openxmlformats.org/officeDocument/2006/relationships/chart" Target="../charts/chart172.xml"/><Relationship Id="rId12" Type="http://schemas.openxmlformats.org/officeDocument/2006/relationships/chart" Target="../charts/chart177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6" Type="http://schemas.openxmlformats.org/officeDocument/2006/relationships/chart" Target="../charts/chart171.xml"/><Relationship Id="rId11" Type="http://schemas.openxmlformats.org/officeDocument/2006/relationships/chart" Target="../charts/chart176.xml"/><Relationship Id="rId5" Type="http://schemas.openxmlformats.org/officeDocument/2006/relationships/chart" Target="../charts/chart170.xml"/><Relationship Id="rId15" Type="http://schemas.openxmlformats.org/officeDocument/2006/relationships/chart" Target="../charts/chart180.xml"/><Relationship Id="rId10" Type="http://schemas.openxmlformats.org/officeDocument/2006/relationships/chart" Target="../charts/chart175.xml"/><Relationship Id="rId4" Type="http://schemas.openxmlformats.org/officeDocument/2006/relationships/chart" Target="../charts/chart169.xml"/><Relationship Id="rId9" Type="http://schemas.openxmlformats.org/officeDocument/2006/relationships/chart" Target="../charts/chart174.xml"/><Relationship Id="rId14" Type="http://schemas.openxmlformats.org/officeDocument/2006/relationships/chart" Target="../charts/chart17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7" Type="http://schemas.openxmlformats.org/officeDocument/2006/relationships/chart" Target="../charts/chart187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5" Type="http://schemas.openxmlformats.org/officeDocument/2006/relationships/chart" Target="../charts/chart185.xml"/><Relationship Id="rId4" Type="http://schemas.openxmlformats.org/officeDocument/2006/relationships/chart" Target="../charts/chart1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114844</xdr:colOff>
      <xdr:row>5</xdr:row>
      <xdr:rowOff>115197</xdr:rowOff>
    </xdr:from>
    <xdr:to>
      <xdr:col>51</xdr:col>
      <xdr:colOff>345175</xdr:colOff>
      <xdr:row>26</xdr:row>
      <xdr:rowOff>24628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222BF-423D-4464-AE10-415A3ED5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382011</xdr:colOff>
      <xdr:row>26</xdr:row>
      <xdr:rowOff>120920</xdr:rowOff>
    </xdr:from>
    <xdr:to>
      <xdr:col>51</xdr:col>
      <xdr:colOff>13628</xdr:colOff>
      <xdr:row>47</xdr:row>
      <xdr:rowOff>26012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DDADB-260E-4DD4-8652-6C6A012EA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430945</xdr:colOff>
      <xdr:row>47</xdr:row>
      <xdr:rowOff>177756</xdr:rowOff>
    </xdr:from>
    <xdr:to>
      <xdr:col>51</xdr:col>
      <xdr:colOff>59387</xdr:colOff>
      <xdr:row>68</xdr:row>
      <xdr:rowOff>63607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A231BD-1AD5-4807-91BF-BD8838DFE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415094</xdr:colOff>
      <xdr:row>70</xdr:row>
      <xdr:rowOff>36725</xdr:rowOff>
    </xdr:from>
    <xdr:to>
      <xdr:col>51</xdr:col>
      <xdr:colOff>46711</xdr:colOff>
      <xdr:row>90</xdr:row>
      <xdr:rowOff>92392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28B18-5452-492E-90CD-A2FEB6141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383691</xdr:colOff>
      <xdr:row>91</xdr:row>
      <xdr:rowOff>16338</xdr:rowOff>
    </xdr:from>
    <xdr:to>
      <xdr:col>51</xdr:col>
      <xdr:colOff>12133</xdr:colOff>
      <xdr:row>111</xdr:row>
      <xdr:rowOff>91102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502C59-C844-418C-81C1-69E12882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352501</xdr:colOff>
      <xdr:row>113</xdr:row>
      <xdr:rowOff>5283</xdr:rowOff>
    </xdr:from>
    <xdr:to>
      <xdr:col>50</xdr:col>
      <xdr:colOff>592357</xdr:colOff>
      <xdr:row>133</xdr:row>
      <xdr:rowOff>81635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B3D85-BD2C-405C-AD9E-6809CDB5D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391349</xdr:colOff>
      <xdr:row>134</xdr:row>
      <xdr:rowOff>167313</xdr:rowOff>
    </xdr:from>
    <xdr:to>
      <xdr:col>51</xdr:col>
      <xdr:colOff>22966</xdr:colOff>
      <xdr:row>155</xdr:row>
      <xdr:rowOff>51530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0DC9B-7368-4A51-83D8-A885D1B18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33305</xdr:colOff>
      <xdr:row>36</xdr:row>
      <xdr:rowOff>9795</xdr:rowOff>
    </xdr:from>
    <xdr:to>
      <xdr:col>46</xdr:col>
      <xdr:colOff>260460</xdr:colOff>
      <xdr:row>56</xdr:row>
      <xdr:rowOff>96328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09D308-04BF-46E4-B611-E991D9347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398318</xdr:colOff>
      <xdr:row>90</xdr:row>
      <xdr:rowOff>173182</xdr:rowOff>
    </xdr:from>
    <xdr:to>
      <xdr:col>39</xdr:col>
      <xdr:colOff>19336</xdr:colOff>
      <xdr:row>111</xdr:row>
      <xdr:rowOff>69215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43BC3C-6A67-4F83-86CF-7DC8A57B9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146565</xdr:colOff>
      <xdr:row>2</xdr:row>
      <xdr:rowOff>14065</xdr:rowOff>
    </xdr:from>
    <xdr:to>
      <xdr:col>35</xdr:col>
      <xdr:colOff>273550</xdr:colOff>
      <xdr:row>21</xdr:row>
      <xdr:rowOff>160600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B73A4-B377-4DBA-9855-B389FB70E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98880</xdr:colOff>
      <xdr:row>43</xdr:row>
      <xdr:rowOff>160714</xdr:rowOff>
    </xdr:from>
    <xdr:to>
      <xdr:col>35</xdr:col>
      <xdr:colOff>201252</xdr:colOff>
      <xdr:row>63</xdr:row>
      <xdr:rowOff>133133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4C7A04-A8EA-41FF-817E-D4E5CB2F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182297</xdr:colOff>
      <xdr:row>64</xdr:row>
      <xdr:rowOff>160715</xdr:rowOff>
    </xdr:from>
    <xdr:to>
      <xdr:col>35</xdr:col>
      <xdr:colOff>302573</xdr:colOff>
      <xdr:row>84</xdr:row>
      <xdr:rowOff>133134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ED5D73-E9DD-4250-B1CC-63063767B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387527</xdr:colOff>
      <xdr:row>85</xdr:row>
      <xdr:rowOff>122903</xdr:rowOff>
    </xdr:from>
    <xdr:to>
      <xdr:col>35</xdr:col>
      <xdr:colOff>493073</xdr:colOff>
      <xdr:row>105</xdr:row>
      <xdr:rowOff>101467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824C17-6A43-4F18-B1DF-D08C3F455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266299</xdr:colOff>
      <xdr:row>106</xdr:row>
      <xdr:rowOff>80269</xdr:rowOff>
    </xdr:from>
    <xdr:to>
      <xdr:col>35</xdr:col>
      <xdr:colOff>368670</xdr:colOff>
      <xdr:row>126</xdr:row>
      <xdr:rowOff>52688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2AB619-1AB0-4827-BCBE-2CEA9CEC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136691</xdr:colOff>
      <xdr:row>22</xdr:row>
      <xdr:rowOff>160714</xdr:rowOff>
    </xdr:from>
    <xdr:to>
      <xdr:col>35</xdr:col>
      <xdr:colOff>253792</xdr:colOff>
      <xdr:row>42</xdr:row>
      <xdr:rowOff>133133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5E05A2-5D1A-41C0-8C14-EEF321C31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69272</xdr:colOff>
      <xdr:row>35</xdr:row>
      <xdr:rowOff>173182</xdr:rowOff>
    </xdr:from>
    <xdr:to>
      <xdr:col>21</xdr:col>
      <xdr:colOff>174818</xdr:colOff>
      <xdr:row>55</xdr:row>
      <xdr:rowOff>145601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AC3371-2F6E-4773-9198-F24C9BF8E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90</xdr:row>
      <xdr:rowOff>0</xdr:rowOff>
    </xdr:from>
    <xdr:to>
      <xdr:col>21</xdr:col>
      <xdr:colOff>105546</xdr:colOff>
      <xdr:row>109</xdr:row>
      <xdr:rowOff>169488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EFF994-0CA1-4CFA-AC2C-4B2176FA3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87077</xdr:colOff>
      <xdr:row>2</xdr:row>
      <xdr:rowOff>124968</xdr:rowOff>
    </xdr:from>
    <xdr:to>
      <xdr:col>51</xdr:col>
      <xdr:colOff>312363</xdr:colOff>
      <xdr:row>23</xdr:row>
      <xdr:rowOff>37244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64E52-AF60-430E-9C38-72A37B73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155807</xdr:colOff>
      <xdr:row>24</xdr:row>
      <xdr:rowOff>57335</xdr:rowOff>
    </xdr:from>
    <xdr:to>
      <xdr:col>51</xdr:col>
      <xdr:colOff>387443</xdr:colOff>
      <xdr:row>44</xdr:row>
      <xdr:rowOff>151142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08FA7-9442-428A-998E-5729C500B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201566</xdr:colOff>
      <xdr:row>45</xdr:row>
      <xdr:rowOff>106034</xdr:rowOff>
    </xdr:from>
    <xdr:to>
      <xdr:col>51</xdr:col>
      <xdr:colOff>426852</xdr:colOff>
      <xdr:row>65</xdr:row>
      <xdr:rowOff>182386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FC0B2-888E-4775-A606-0E419B9D6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107248</xdr:colOff>
      <xdr:row>67</xdr:row>
      <xdr:rowOff>18044</xdr:rowOff>
    </xdr:from>
    <xdr:to>
      <xdr:col>51</xdr:col>
      <xdr:colOff>338884</xdr:colOff>
      <xdr:row>87</xdr:row>
      <xdr:rowOff>85420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6E5CA0-E652-4D2A-AF45-73C0DED30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154312</xdr:colOff>
      <xdr:row>88</xdr:row>
      <xdr:rowOff>141468</xdr:rowOff>
    </xdr:from>
    <xdr:to>
      <xdr:col>51</xdr:col>
      <xdr:colOff>385948</xdr:colOff>
      <xdr:row>109</xdr:row>
      <xdr:rowOff>17993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620D65-7FEA-4F18-8C6E-D6C9C2D30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126297</xdr:colOff>
      <xdr:row>110</xdr:row>
      <xdr:rowOff>124063</xdr:rowOff>
    </xdr:from>
    <xdr:to>
      <xdr:col>51</xdr:col>
      <xdr:colOff>367458</xdr:colOff>
      <xdr:row>131</xdr:row>
      <xdr:rowOff>10113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D6FCE8-1247-4E75-9DF5-908B2B0E5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165145</xdr:colOff>
      <xdr:row>132</xdr:row>
      <xdr:rowOff>87060</xdr:rowOff>
    </xdr:from>
    <xdr:to>
      <xdr:col>51</xdr:col>
      <xdr:colOff>396781</xdr:colOff>
      <xdr:row>152</xdr:row>
      <xdr:rowOff>170311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3C5AB7-530E-4E3C-96C5-DC42D89C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90101</xdr:colOff>
      <xdr:row>43</xdr:row>
      <xdr:rowOff>90102</xdr:rowOff>
    </xdr:from>
    <xdr:to>
      <xdr:col>45</xdr:col>
      <xdr:colOff>213188</xdr:colOff>
      <xdr:row>63</xdr:row>
      <xdr:rowOff>117361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D045325-A846-49CF-88BC-DA1288452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89</xdr:row>
      <xdr:rowOff>0</xdr:rowOff>
    </xdr:from>
    <xdr:to>
      <xdr:col>45</xdr:col>
      <xdr:colOff>123087</xdr:colOff>
      <xdr:row>109</xdr:row>
      <xdr:rowOff>27259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4BBA05-6ACC-46ED-AAEA-A203C3851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46039</xdr:colOff>
      <xdr:row>4</xdr:row>
      <xdr:rowOff>149639</xdr:rowOff>
    </xdr:from>
    <xdr:to>
      <xdr:col>55</xdr:col>
      <xdr:colOff>131682</xdr:colOff>
      <xdr:row>25</xdr:row>
      <xdr:rowOff>64436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6BEC4-41E1-4BE3-BD93-F9CCC3536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173422</xdr:colOff>
      <xdr:row>28</xdr:row>
      <xdr:rowOff>49937</xdr:rowOff>
    </xdr:from>
    <xdr:to>
      <xdr:col>52</xdr:col>
      <xdr:colOff>319391</xdr:colOff>
      <xdr:row>48</xdr:row>
      <xdr:rowOff>144396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E2088-0994-4E46-9864-746D552E2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171556</xdr:colOff>
      <xdr:row>49</xdr:row>
      <xdr:rowOff>105638</xdr:rowOff>
    </xdr:from>
    <xdr:to>
      <xdr:col>52</xdr:col>
      <xdr:colOff>374675</xdr:colOff>
      <xdr:row>69</xdr:row>
      <xdr:rowOff>175640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BDAA3-5A4D-48DC-85F2-F21470CBA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172488</xdr:colOff>
      <xdr:row>71</xdr:row>
      <xdr:rowOff>29695</xdr:rowOff>
    </xdr:from>
    <xdr:to>
      <xdr:col>52</xdr:col>
      <xdr:colOff>270832</xdr:colOff>
      <xdr:row>91</xdr:row>
      <xdr:rowOff>78673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3FD526-B01D-4839-B94B-D5097A95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171927</xdr:colOff>
      <xdr:row>92</xdr:row>
      <xdr:rowOff>134722</xdr:rowOff>
    </xdr:from>
    <xdr:to>
      <xdr:col>52</xdr:col>
      <xdr:colOff>327421</xdr:colOff>
      <xdr:row>113</xdr:row>
      <xdr:rowOff>29643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EDB7E-87DD-4A6F-B689-418FD8941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172487</xdr:colOff>
      <xdr:row>114</xdr:row>
      <xdr:rowOff>117316</xdr:rowOff>
    </xdr:from>
    <xdr:to>
      <xdr:col>52</xdr:col>
      <xdr:colOff>299406</xdr:colOff>
      <xdr:row>135</xdr:row>
      <xdr:rowOff>12241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AEAF6-58DC-4282-8601-0C9BCB27A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173235</xdr:colOff>
      <xdr:row>136</xdr:row>
      <xdr:rowOff>60158</xdr:rowOff>
    </xdr:from>
    <xdr:to>
      <xdr:col>52</xdr:col>
      <xdr:colOff>328729</xdr:colOff>
      <xdr:row>156</xdr:row>
      <xdr:rowOff>163563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BA2C4-789F-48CD-BB6D-A6ECC75C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70304</xdr:colOff>
      <xdr:row>41</xdr:row>
      <xdr:rowOff>85272</xdr:rowOff>
    </xdr:from>
    <xdr:to>
      <xdr:col>45</xdr:col>
      <xdr:colOff>258906</xdr:colOff>
      <xdr:row>62</xdr:row>
      <xdr:rowOff>188984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4C27E8-3C08-4122-B1D4-540AD8E23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90</xdr:row>
      <xdr:rowOff>0</xdr:rowOff>
    </xdr:from>
    <xdr:to>
      <xdr:col>44</xdr:col>
      <xdr:colOff>188602</xdr:colOff>
      <xdr:row>111</xdr:row>
      <xdr:rowOff>103712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F4F6D8-3B30-4567-ADED-1898EBDC0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153097</xdr:colOff>
      <xdr:row>2</xdr:row>
      <xdr:rowOff>51880</xdr:rowOff>
    </xdr:from>
    <xdr:to>
      <xdr:col>51</xdr:col>
      <xdr:colOff>534960</xdr:colOff>
      <xdr:row>22</xdr:row>
      <xdr:rowOff>157632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53CB6-CDD8-445F-820F-1730E30E0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218652</xdr:colOff>
      <xdr:row>23</xdr:row>
      <xdr:rowOff>174548</xdr:rowOff>
    </xdr:from>
    <xdr:to>
      <xdr:col>51</xdr:col>
      <xdr:colOff>610040</xdr:colOff>
      <xdr:row>44</xdr:row>
      <xdr:rowOff>71703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96893-FDF2-4942-BA70-133C840B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267586</xdr:colOff>
      <xdr:row>45</xdr:row>
      <xdr:rowOff>32307</xdr:rowOff>
    </xdr:from>
    <xdr:to>
      <xdr:col>52</xdr:col>
      <xdr:colOff>31611</xdr:colOff>
      <xdr:row>65</xdr:row>
      <xdr:rowOff>109297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56658-8D8E-40D7-9462-698F071C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173268</xdr:colOff>
      <xdr:row>66</xdr:row>
      <xdr:rowOff>138432</xdr:rowOff>
    </xdr:from>
    <xdr:to>
      <xdr:col>51</xdr:col>
      <xdr:colOff>561481</xdr:colOff>
      <xdr:row>87</xdr:row>
      <xdr:rowOff>14867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79D95B-86F9-4E69-BCB6-8EDB1EE4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220332</xdr:colOff>
      <xdr:row>88</xdr:row>
      <xdr:rowOff>62029</xdr:rowOff>
    </xdr:from>
    <xdr:to>
      <xdr:col>51</xdr:col>
      <xdr:colOff>608545</xdr:colOff>
      <xdr:row>108</xdr:row>
      <xdr:rowOff>138380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19C0DA-0FC9-419E-A808-F859E60C2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192317</xdr:colOff>
      <xdr:row>110</xdr:row>
      <xdr:rowOff>50974</xdr:rowOff>
    </xdr:from>
    <xdr:to>
      <xdr:col>51</xdr:col>
      <xdr:colOff>590055</xdr:colOff>
      <xdr:row>130</xdr:row>
      <xdr:rowOff>127326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4B8D62-DE05-46D1-BB82-2904C274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221640</xdr:colOff>
      <xdr:row>132</xdr:row>
      <xdr:rowOff>24070</xdr:rowOff>
    </xdr:from>
    <xdr:to>
      <xdr:col>52</xdr:col>
      <xdr:colOff>1540</xdr:colOff>
      <xdr:row>152</xdr:row>
      <xdr:rowOff>100396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2513F0-4FB6-4BAA-9F72-76AECD80E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29765</xdr:colOff>
      <xdr:row>41</xdr:row>
      <xdr:rowOff>148828</xdr:rowOff>
    </xdr:from>
    <xdr:to>
      <xdr:col>45</xdr:col>
      <xdr:colOff>153004</xdr:colOff>
      <xdr:row>63</xdr:row>
      <xdr:rowOff>78910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3517FA-F3A3-485F-AE95-E3FCB0249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575469</xdr:colOff>
      <xdr:row>67</xdr:row>
      <xdr:rowOff>0</xdr:rowOff>
    </xdr:from>
    <xdr:to>
      <xdr:col>45</xdr:col>
      <xdr:colOff>83552</xdr:colOff>
      <xdr:row>88</xdr:row>
      <xdr:rowOff>125345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FE2C2F-7731-463A-81F5-F1880787D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464556</xdr:colOff>
      <xdr:row>2</xdr:row>
      <xdr:rowOff>158954</xdr:rowOff>
    </xdr:from>
    <xdr:to>
      <xdr:col>52</xdr:col>
      <xdr:colOff>212088</xdr:colOff>
      <xdr:row>23</xdr:row>
      <xdr:rowOff>63991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E59D4-0B4F-4964-ADC9-69928374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530111</xdr:colOff>
      <xdr:row>24</xdr:row>
      <xdr:rowOff>90432</xdr:rowOff>
    </xdr:from>
    <xdr:to>
      <xdr:col>52</xdr:col>
      <xdr:colOff>287168</xdr:colOff>
      <xdr:row>44</xdr:row>
      <xdr:rowOff>184656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699B9-5AEE-405B-A3EC-EE709F14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579045</xdr:colOff>
      <xdr:row>45</xdr:row>
      <xdr:rowOff>149545</xdr:rowOff>
    </xdr:from>
    <xdr:to>
      <xdr:col>52</xdr:col>
      <xdr:colOff>332927</xdr:colOff>
      <xdr:row>66</xdr:row>
      <xdr:rowOff>25181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3B434-CC31-4D4B-8E80-DFF367D07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481552</xdr:colOff>
      <xdr:row>67</xdr:row>
      <xdr:rowOff>54316</xdr:rowOff>
    </xdr:from>
    <xdr:to>
      <xdr:col>52</xdr:col>
      <xdr:colOff>238609</xdr:colOff>
      <xdr:row>87</xdr:row>
      <xdr:rowOff>128930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735855-12E8-4503-9C1C-6194AE31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531791</xdr:colOff>
      <xdr:row>88</xdr:row>
      <xdr:rowOff>174982</xdr:rowOff>
    </xdr:from>
    <xdr:to>
      <xdr:col>52</xdr:col>
      <xdr:colOff>285673</xdr:colOff>
      <xdr:row>109</xdr:row>
      <xdr:rowOff>54264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55EA9-48B4-450A-A116-8ED6D2D26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500601</xdr:colOff>
      <xdr:row>110</xdr:row>
      <xdr:rowOff>158048</xdr:rowOff>
    </xdr:from>
    <xdr:to>
      <xdr:col>52</xdr:col>
      <xdr:colOff>267183</xdr:colOff>
      <xdr:row>131</xdr:row>
      <xdr:rowOff>43211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9AE9EC-5491-4526-AE95-F4171F8A2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539449</xdr:colOff>
      <xdr:row>132</xdr:row>
      <xdr:rowOff>120157</xdr:rowOff>
    </xdr:from>
    <xdr:to>
      <xdr:col>52</xdr:col>
      <xdr:colOff>296506</xdr:colOff>
      <xdr:row>153</xdr:row>
      <xdr:rowOff>6755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5C813-7CDC-4049-94CF-5E41C7E5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346365</xdr:colOff>
      <xdr:row>44</xdr:row>
      <xdr:rowOff>51954</xdr:rowOff>
    </xdr:from>
    <xdr:to>
      <xdr:col>43</xdr:col>
      <xdr:colOff>554829</xdr:colOff>
      <xdr:row>64</xdr:row>
      <xdr:rowOff>13184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8246A0-9515-4CE5-BAC9-C1F7409B1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8055</xdr:colOff>
      <xdr:row>3</xdr:row>
      <xdr:rowOff>8121</xdr:rowOff>
    </xdr:from>
    <xdr:to>
      <xdr:col>51</xdr:col>
      <xdr:colOff>573502</xdr:colOff>
      <xdr:row>23</xdr:row>
      <xdr:rowOff>113873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8B6B4-F420-429E-A35B-FF36CBEA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76785</xdr:colOff>
      <xdr:row>24</xdr:row>
      <xdr:rowOff>133964</xdr:rowOff>
    </xdr:from>
    <xdr:to>
      <xdr:col>52</xdr:col>
      <xdr:colOff>38982</xdr:colOff>
      <xdr:row>45</xdr:row>
      <xdr:rowOff>27944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18006-9415-4295-9575-3B7B1EF55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122544</xdr:colOff>
      <xdr:row>45</xdr:row>
      <xdr:rowOff>170367</xdr:rowOff>
    </xdr:from>
    <xdr:to>
      <xdr:col>52</xdr:col>
      <xdr:colOff>84741</xdr:colOff>
      <xdr:row>66</xdr:row>
      <xdr:rowOff>65539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4A66A-08C2-48AE-B773-D1F955645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28226</xdr:colOff>
      <xdr:row>67</xdr:row>
      <xdr:rowOff>94673</xdr:rowOff>
    </xdr:from>
    <xdr:to>
      <xdr:col>51</xdr:col>
      <xdr:colOff>593673</xdr:colOff>
      <xdr:row>87</xdr:row>
      <xdr:rowOff>152927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1AF89-89EA-4411-B02F-BA54DB8CD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75290</xdr:colOff>
      <xdr:row>89</xdr:row>
      <xdr:rowOff>18270</xdr:rowOff>
    </xdr:from>
    <xdr:to>
      <xdr:col>52</xdr:col>
      <xdr:colOff>37487</xdr:colOff>
      <xdr:row>109</xdr:row>
      <xdr:rowOff>94622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A2911D-730C-436C-B981-F7BF8A4A4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47275</xdr:colOff>
      <xdr:row>111</xdr:row>
      <xdr:rowOff>10390</xdr:rowOff>
    </xdr:from>
    <xdr:to>
      <xdr:col>52</xdr:col>
      <xdr:colOff>18997</xdr:colOff>
      <xdr:row>131</xdr:row>
      <xdr:rowOff>86742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390A-314F-4CDB-B79B-96072437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86123</xdr:colOff>
      <xdr:row>132</xdr:row>
      <xdr:rowOff>160514</xdr:rowOff>
    </xdr:from>
    <xdr:to>
      <xdr:col>52</xdr:col>
      <xdr:colOff>48320</xdr:colOff>
      <xdr:row>153</xdr:row>
      <xdr:rowOff>56637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EF1A1-3573-42BA-B5BF-A6C69E25F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41</xdr:row>
      <xdr:rowOff>68036</xdr:rowOff>
    </xdr:from>
    <xdr:to>
      <xdr:col>45</xdr:col>
      <xdr:colOff>255950</xdr:colOff>
      <xdr:row>61</xdr:row>
      <xdr:rowOff>44442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9B0F99-66C9-4ACB-9166-2C2153F14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36723</xdr:colOff>
      <xdr:row>3</xdr:row>
      <xdr:rowOff>161750</xdr:rowOff>
    </xdr:from>
    <xdr:to>
      <xdr:col>51</xdr:col>
      <xdr:colOff>460952</xdr:colOff>
      <xdr:row>24</xdr:row>
      <xdr:rowOff>79972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6FF2D-AFD7-4202-AD2B-6A654FBBE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105453</xdr:colOff>
      <xdr:row>25</xdr:row>
      <xdr:rowOff>100063</xdr:rowOff>
    </xdr:from>
    <xdr:to>
      <xdr:col>51</xdr:col>
      <xdr:colOff>526507</xdr:colOff>
      <xdr:row>45</xdr:row>
      <xdr:rowOff>181573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8A93C-8153-427B-8E2F-2F331695A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151212</xdr:colOff>
      <xdr:row>46</xdr:row>
      <xdr:rowOff>142816</xdr:rowOff>
    </xdr:from>
    <xdr:to>
      <xdr:col>51</xdr:col>
      <xdr:colOff>575441</xdr:colOff>
      <xdr:row>67</xdr:row>
      <xdr:rowOff>34813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D3B04-9472-4F7B-BEF1-2945F49CC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56894</xdr:colOff>
      <xdr:row>68</xdr:row>
      <xdr:rowOff>63947</xdr:rowOff>
    </xdr:from>
    <xdr:to>
      <xdr:col>51</xdr:col>
      <xdr:colOff>481123</xdr:colOff>
      <xdr:row>88</xdr:row>
      <xdr:rowOff>111028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B8D219-065A-47E0-8C3B-4BA85911A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103958</xdr:colOff>
      <xdr:row>89</xdr:row>
      <xdr:rowOff>171899</xdr:rowOff>
    </xdr:from>
    <xdr:to>
      <xdr:col>51</xdr:col>
      <xdr:colOff>528187</xdr:colOff>
      <xdr:row>110</xdr:row>
      <xdr:rowOff>63896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7884C-E7DA-4B2E-8C4D-F8F9BAAEC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75943</xdr:colOff>
      <xdr:row>111</xdr:row>
      <xdr:rowOff>160844</xdr:rowOff>
    </xdr:from>
    <xdr:to>
      <xdr:col>51</xdr:col>
      <xdr:colOff>509697</xdr:colOff>
      <xdr:row>132</xdr:row>
      <xdr:rowOff>52841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6C025D-0C10-4135-B6B6-3DC7A23C3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114791</xdr:colOff>
      <xdr:row>133</xdr:row>
      <xdr:rowOff>140961</xdr:rowOff>
    </xdr:from>
    <xdr:to>
      <xdr:col>51</xdr:col>
      <xdr:colOff>535845</xdr:colOff>
      <xdr:row>154</xdr:row>
      <xdr:rowOff>22736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67C450-8D1F-49EC-8476-FA70378A8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317500</xdr:colOff>
      <xdr:row>41</xdr:row>
      <xdr:rowOff>52917</xdr:rowOff>
    </xdr:from>
    <xdr:to>
      <xdr:col>45</xdr:col>
      <xdr:colOff>613964</xdr:colOff>
      <xdr:row>62</xdr:row>
      <xdr:rowOff>51455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232F21-D9CF-4CEB-9612-05F1DA13A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91</xdr:row>
      <xdr:rowOff>0</xdr:rowOff>
    </xdr:from>
    <xdr:to>
      <xdr:col>45</xdr:col>
      <xdr:colOff>296464</xdr:colOff>
      <xdr:row>111</xdr:row>
      <xdr:rowOff>186216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D00F19-3001-439D-BDD0-DD78B14C6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559173</xdr:colOff>
      <xdr:row>3</xdr:row>
      <xdr:rowOff>169022</xdr:rowOff>
    </xdr:from>
    <xdr:to>
      <xdr:col>50</xdr:col>
      <xdr:colOff>506929</xdr:colOff>
      <xdr:row>24</xdr:row>
      <xdr:rowOff>81099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ABE5A-3E06-4897-ACEA-160314276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21478</xdr:colOff>
      <xdr:row>25</xdr:row>
      <xdr:rowOff>101190</xdr:rowOff>
    </xdr:from>
    <xdr:to>
      <xdr:col>50</xdr:col>
      <xdr:colOff>578834</xdr:colOff>
      <xdr:row>45</xdr:row>
      <xdr:rowOff>188845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F8C8A-20F3-410D-A6EA-A1330FD00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70412</xdr:colOff>
      <xdr:row>46</xdr:row>
      <xdr:rowOff>150088</xdr:rowOff>
    </xdr:from>
    <xdr:to>
      <xdr:col>51</xdr:col>
      <xdr:colOff>21343</xdr:colOff>
      <xdr:row>67</xdr:row>
      <xdr:rowOff>35939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5F43B-7CEA-4837-A7D5-84B25D91D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579344</xdr:colOff>
      <xdr:row>68</xdr:row>
      <xdr:rowOff>65074</xdr:rowOff>
    </xdr:from>
    <xdr:to>
      <xdr:col>50</xdr:col>
      <xdr:colOff>527100</xdr:colOff>
      <xdr:row>88</xdr:row>
      <xdr:rowOff>129473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C88D7-2162-43C5-93E2-91DD31FC7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23158</xdr:colOff>
      <xdr:row>89</xdr:row>
      <xdr:rowOff>179171</xdr:rowOff>
    </xdr:from>
    <xdr:to>
      <xdr:col>50</xdr:col>
      <xdr:colOff>577339</xdr:colOff>
      <xdr:row>110</xdr:row>
      <xdr:rowOff>65022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BDE271-F1B2-4BD4-9F01-5064733D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598393</xdr:colOff>
      <xdr:row>111</xdr:row>
      <xdr:rowOff>168116</xdr:rowOff>
    </xdr:from>
    <xdr:to>
      <xdr:col>50</xdr:col>
      <xdr:colOff>558849</xdr:colOff>
      <xdr:row>132</xdr:row>
      <xdr:rowOff>53968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4444D-CDDA-4AD1-A3B1-DD2EE5FFA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30816</xdr:colOff>
      <xdr:row>133</xdr:row>
      <xdr:rowOff>130915</xdr:rowOff>
    </xdr:from>
    <xdr:to>
      <xdr:col>50</xdr:col>
      <xdr:colOff>588172</xdr:colOff>
      <xdr:row>154</xdr:row>
      <xdr:rowOff>23863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A2F072-6677-4C3A-812C-295F8B03B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227771</xdr:colOff>
      <xdr:row>41</xdr:row>
      <xdr:rowOff>62119</xdr:rowOff>
    </xdr:from>
    <xdr:to>
      <xdr:col>45</xdr:col>
      <xdr:colOff>419548</xdr:colOff>
      <xdr:row>62</xdr:row>
      <xdr:rowOff>156760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F2D549-86EE-43DE-B8AE-C0567409D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460498</xdr:colOff>
      <xdr:row>3</xdr:row>
      <xdr:rowOff>38847</xdr:rowOff>
    </xdr:from>
    <xdr:to>
      <xdr:col>50</xdr:col>
      <xdr:colOff>270048</xdr:colOff>
      <xdr:row>23</xdr:row>
      <xdr:rowOff>141425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0CA6F-2ED2-46B9-A68E-4679E64CF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526053</xdr:colOff>
      <xdr:row>24</xdr:row>
      <xdr:rowOff>161515</xdr:rowOff>
    </xdr:from>
    <xdr:to>
      <xdr:col>50</xdr:col>
      <xdr:colOff>345128</xdr:colOff>
      <xdr:row>45</xdr:row>
      <xdr:rowOff>58670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B0B80-E4B2-4EB0-81E4-69FDD663D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574987</xdr:colOff>
      <xdr:row>45</xdr:row>
      <xdr:rowOff>125141</xdr:rowOff>
    </xdr:from>
    <xdr:to>
      <xdr:col>50</xdr:col>
      <xdr:colOff>384537</xdr:colOff>
      <xdr:row>66</xdr:row>
      <xdr:rowOff>7613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1750B-564A-4911-943E-92103425B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480669</xdr:colOff>
      <xdr:row>67</xdr:row>
      <xdr:rowOff>20171</xdr:rowOff>
    </xdr:from>
    <xdr:to>
      <xdr:col>50</xdr:col>
      <xdr:colOff>296569</xdr:colOff>
      <xdr:row>87</xdr:row>
      <xdr:rowOff>104526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450315-0516-40DD-A2BF-0831A8EA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527733</xdr:colOff>
      <xdr:row>88</xdr:row>
      <xdr:rowOff>151050</xdr:rowOff>
    </xdr:from>
    <xdr:to>
      <xdr:col>50</xdr:col>
      <xdr:colOff>343633</xdr:colOff>
      <xdr:row>109</xdr:row>
      <xdr:rowOff>20119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7391E-1EA3-476C-9572-B9E69D1E2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499718</xdr:colOff>
      <xdr:row>110</xdr:row>
      <xdr:rowOff>143171</xdr:rowOff>
    </xdr:from>
    <xdr:to>
      <xdr:col>50</xdr:col>
      <xdr:colOff>325143</xdr:colOff>
      <xdr:row>131</xdr:row>
      <xdr:rowOff>9065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A5D0FA-D1B2-4674-9C4A-A554BBA76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535391</xdr:colOff>
      <xdr:row>132</xdr:row>
      <xdr:rowOff>86011</xdr:rowOff>
    </xdr:from>
    <xdr:to>
      <xdr:col>50</xdr:col>
      <xdr:colOff>354466</xdr:colOff>
      <xdr:row>153</xdr:row>
      <xdr:rowOff>5063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9AD25D-3BB3-475E-8919-43738CDB5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415637</xdr:colOff>
      <xdr:row>37</xdr:row>
      <xdr:rowOff>121227</xdr:rowOff>
    </xdr:from>
    <xdr:to>
      <xdr:col>46</xdr:col>
      <xdr:colOff>1278</xdr:colOff>
      <xdr:row>59</xdr:row>
      <xdr:rowOff>25367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D82DCD-EC64-46D5-BF9F-D10A5A0C5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247920</xdr:colOff>
      <xdr:row>21</xdr:row>
      <xdr:rowOff>110137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C69E6-66FC-4801-A492-0BD4F0754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65555</xdr:colOff>
      <xdr:row>22</xdr:row>
      <xdr:rowOff>140307</xdr:rowOff>
    </xdr:from>
    <xdr:to>
      <xdr:col>11</xdr:col>
      <xdr:colOff>316650</xdr:colOff>
      <xdr:row>44</xdr:row>
      <xdr:rowOff>55101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8BAD6-5271-4521-896E-EDD10C137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114489</xdr:colOff>
      <xdr:row>45</xdr:row>
      <xdr:rowOff>26423</xdr:rowOff>
    </xdr:from>
    <xdr:to>
      <xdr:col>11</xdr:col>
      <xdr:colOff>362409</xdr:colOff>
      <xdr:row>66</xdr:row>
      <xdr:rowOff>110334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00F27-1264-4E72-9D29-F1C9FE152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20171</xdr:colOff>
      <xdr:row>67</xdr:row>
      <xdr:rowOff>149548</xdr:rowOff>
    </xdr:from>
    <xdr:to>
      <xdr:col>11</xdr:col>
      <xdr:colOff>268091</xdr:colOff>
      <xdr:row>89</xdr:row>
      <xdr:rowOff>28386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311FA6-E0EF-4457-86D0-3D9789FF6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67235</xdr:colOff>
      <xdr:row>90</xdr:row>
      <xdr:rowOff>100864</xdr:rowOff>
    </xdr:from>
    <xdr:to>
      <xdr:col>11</xdr:col>
      <xdr:colOff>315155</xdr:colOff>
      <xdr:row>111</xdr:row>
      <xdr:rowOff>184774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6EA5E-ED25-4CDB-B47D-C274ADF48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39220</xdr:colOff>
      <xdr:row>113</xdr:row>
      <xdr:rowOff>117527</xdr:rowOff>
    </xdr:from>
    <xdr:to>
      <xdr:col>11</xdr:col>
      <xdr:colOff>296665</xdr:colOff>
      <xdr:row>135</xdr:row>
      <xdr:rowOff>7411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9DA06F-7096-4B94-896A-0DAED30B5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74893</xdr:colOff>
      <xdr:row>136</xdr:row>
      <xdr:rowOff>94437</xdr:rowOff>
    </xdr:from>
    <xdr:to>
      <xdr:col>11</xdr:col>
      <xdr:colOff>325988</xdr:colOff>
      <xdr:row>158</xdr:row>
      <xdr:rowOff>5024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67A36C-0D82-4A17-A891-E5EE1DA4E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23</xdr:col>
      <xdr:colOff>179429</xdr:colOff>
      <xdr:row>21</xdr:row>
      <xdr:rowOff>41125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813D47-9F75-4D8E-A32A-EE4697031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65555</xdr:colOff>
      <xdr:row>22</xdr:row>
      <xdr:rowOff>67362</xdr:rowOff>
    </xdr:from>
    <xdr:to>
      <xdr:col>23</xdr:col>
      <xdr:colOff>248159</xdr:colOff>
      <xdr:row>43</xdr:row>
      <xdr:rowOff>93565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A31590-E8C5-4278-A6D7-498591EC8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114489</xdr:colOff>
      <xdr:row>44</xdr:row>
      <xdr:rowOff>60953</xdr:rowOff>
    </xdr:from>
    <xdr:to>
      <xdr:col>23</xdr:col>
      <xdr:colOff>293918</xdr:colOff>
      <xdr:row>65</xdr:row>
      <xdr:rowOff>75852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88214E-06AD-4144-B954-D3F08CFE5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20171</xdr:colOff>
      <xdr:row>66</xdr:row>
      <xdr:rowOff>111133</xdr:rowOff>
    </xdr:from>
    <xdr:to>
      <xdr:col>23</xdr:col>
      <xdr:colOff>199600</xdr:colOff>
      <xdr:row>87</xdr:row>
      <xdr:rowOff>114080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1BD2B7-28F3-4E16-A94C-E971DD25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67235</xdr:colOff>
      <xdr:row>88</xdr:row>
      <xdr:rowOff>169923</xdr:rowOff>
    </xdr:from>
    <xdr:to>
      <xdr:col>23</xdr:col>
      <xdr:colOff>246664</xdr:colOff>
      <xdr:row>110</xdr:row>
      <xdr:rowOff>468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535376-B91E-4A81-87EE-C06140FA6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39220</xdr:colOff>
      <xdr:row>111</xdr:row>
      <xdr:rowOff>109707</xdr:rowOff>
    </xdr:from>
    <xdr:to>
      <xdr:col>23</xdr:col>
      <xdr:colOff>228174</xdr:colOff>
      <xdr:row>132</xdr:row>
      <xdr:rowOff>124607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F001FF-99A5-4927-A343-7357889D5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74893</xdr:colOff>
      <xdr:row>134</xdr:row>
      <xdr:rowOff>23345</xdr:rowOff>
    </xdr:from>
    <xdr:to>
      <xdr:col>23</xdr:col>
      <xdr:colOff>257497</xdr:colOff>
      <xdr:row>155</xdr:row>
      <xdr:rowOff>45341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91B60B6-8ABF-4F21-9DF4-30CC43865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35</xdr:col>
      <xdr:colOff>92115</xdr:colOff>
      <xdr:row>22</xdr:row>
      <xdr:rowOff>15521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D5AACC-312C-4633-934C-897940D1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65555</xdr:colOff>
      <xdr:row>23</xdr:row>
      <xdr:rowOff>49695</xdr:rowOff>
    </xdr:from>
    <xdr:to>
      <xdr:col>35</xdr:col>
      <xdr:colOff>160845</xdr:colOff>
      <xdr:row>45</xdr:row>
      <xdr:rowOff>58230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1A0412A-B28D-446C-96DC-F153B90C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114489</xdr:colOff>
      <xdr:row>46</xdr:row>
      <xdr:rowOff>33556</xdr:rowOff>
    </xdr:from>
    <xdr:to>
      <xdr:col>35</xdr:col>
      <xdr:colOff>206604</xdr:colOff>
      <xdr:row>68</xdr:row>
      <xdr:rowOff>22851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4067A69-BA45-4F53-B329-C7923896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20171</xdr:colOff>
      <xdr:row>69</xdr:row>
      <xdr:rowOff>66068</xdr:rowOff>
    </xdr:from>
    <xdr:to>
      <xdr:col>35</xdr:col>
      <xdr:colOff>112286</xdr:colOff>
      <xdr:row>91</xdr:row>
      <xdr:rowOff>44999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255DC40-95A9-46DC-96F5-2E9EE398A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67235</xdr:colOff>
      <xdr:row>92</xdr:row>
      <xdr:rowOff>115129</xdr:rowOff>
    </xdr:from>
    <xdr:to>
      <xdr:col>35</xdr:col>
      <xdr:colOff>159350</xdr:colOff>
      <xdr:row>114</xdr:row>
      <xdr:rowOff>104423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66743AC-E2F7-4E2E-B758-DE58FAD6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39220</xdr:colOff>
      <xdr:row>116</xdr:row>
      <xdr:rowOff>45183</xdr:rowOff>
    </xdr:from>
    <xdr:to>
      <xdr:col>35</xdr:col>
      <xdr:colOff>140860</xdr:colOff>
      <xdr:row>138</xdr:row>
      <xdr:rowOff>34478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7823FFB-1FF9-409D-BA67-91EEF0E6B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74893</xdr:colOff>
      <xdr:row>139</xdr:row>
      <xdr:rowOff>125508</xdr:rowOff>
    </xdr:from>
    <xdr:to>
      <xdr:col>35</xdr:col>
      <xdr:colOff>170183</xdr:colOff>
      <xdr:row>161</xdr:row>
      <xdr:rowOff>129837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F7BBB5C-A20F-405F-9FC0-E102F6191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47</xdr:col>
      <xdr:colOff>89925</xdr:colOff>
      <xdr:row>20</xdr:row>
      <xdr:rowOff>10855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79713D7-EBFE-4F7F-8A9C-3D4ADCD84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65555</xdr:colOff>
      <xdr:row>21</xdr:row>
      <xdr:rowOff>16834</xdr:rowOff>
    </xdr:from>
    <xdr:to>
      <xdr:col>47</xdr:col>
      <xdr:colOff>158655</xdr:colOff>
      <xdr:row>39</xdr:row>
      <xdr:rowOff>189156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5C36327-B272-49C6-950A-025091C50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114489</xdr:colOff>
      <xdr:row>40</xdr:row>
      <xdr:rowOff>136288</xdr:rowOff>
    </xdr:from>
    <xdr:to>
      <xdr:col>47</xdr:col>
      <xdr:colOff>204414</xdr:colOff>
      <xdr:row>59</xdr:row>
      <xdr:rowOff>120917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1140B3-F0B6-4FCF-914E-DFD98233C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20171</xdr:colOff>
      <xdr:row>60</xdr:row>
      <xdr:rowOff>135941</xdr:rowOff>
    </xdr:from>
    <xdr:to>
      <xdr:col>47</xdr:col>
      <xdr:colOff>110096</xdr:colOff>
      <xdr:row>79</xdr:row>
      <xdr:rowOff>91331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E6D5C88-E4E1-43BB-AD2D-E5260D158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67235</xdr:colOff>
      <xdr:row>80</xdr:row>
      <xdr:rowOff>130093</xdr:rowOff>
    </xdr:from>
    <xdr:to>
      <xdr:col>47</xdr:col>
      <xdr:colOff>157160</xdr:colOff>
      <xdr:row>99</xdr:row>
      <xdr:rowOff>114722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86BBA27-2F51-4FAF-9FAB-8CC21795C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39220</xdr:colOff>
      <xdr:row>100</xdr:row>
      <xdr:rowOff>189594</xdr:rowOff>
    </xdr:from>
    <xdr:to>
      <xdr:col>47</xdr:col>
      <xdr:colOff>138670</xdr:colOff>
      <xdr:row>119</xdr:row>
      <xdr:rowOff>174224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12FAEE9-315D-45E0-B4DE-309F861F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74893</xdr:colOff>
      <xdr:row>121</xdr:row>
      <xdr:rowOff>49734</xdr:rowOff>
    </xdr:from>
    <xdr:to>
      <xdr:col>47</xdr:col>
      <xdr:colOff>167993</xdr:colOff>
      <xdr:row>140</xdr:row>
      <xdr:rowOff>24174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21F5361-AE8B-48FC-9FFA-32B9837EA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59</xdr:col>
      <xdr:colOff>326133</xdr:colOff>
      <xdr:row>23</xdr:row>
      <xdr:rowOff>52882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DF5537-6B2B-4473-B811-EBD513B0C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65555</xdr:colOff>
      <xdr:row>24</xdr:row>
      <xdr:rowOff>89538</xdr:rowOff>
    </xdr:from>
    <xdr:to>
      <xdr:col>59</xdr:col>
      <xdr:colOff>394863</xdr:colOff>
      <xdr:row>46</xdr:row>
      <xdr:rowOff>144063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7CC1654-8C44-4B1F-A008-53820F4B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114489</xdr:colOff>
      <xdr:row>47</xdr:row>
      <xdr:rowOff>121871</xdr:rowOff>
    </xdr:from>
    <xdr:to>
      <xdr:col>59</xdr:col>
      <xdr:colOff>440622</xdr:colOff>
      <xdr:row>69</xdr:row>
      <xdr:rowOff>148526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9C4C474-C5DA-4192-9828-14C5C2F63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20171</xdr:colOff>
      <xdr:row>71</xdr:row>
      <xdr:rowOff>3726</xdr:rowOff>
    </xdr:from>
    <xdr:to>
      <xdr:col>59</xdr:col>
      <xdr:colOff>346304</xdr:colOff>
      <xdr:row>93</xdr:row>
      <xdr:rowOff>19120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B3B2C3C-5050-4700-AA3D-3EF16D41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48</xdr:col>
      <xdr:colOff>67235</xdr:colOff>
      <xdr:row>94</xdr:row>
      <xdr:rowOff>101258</xdr:rowOff>
    </xdr:from>
    <xdr:to>
      <xdr:col>59</xdr:col>
      <xdr:colOff>393368</xdr:colOff>
      <xdr:row>116</xdr:row>
      <xdr:rowOff>127913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E01E384-3EF5-45B3-8D70-B9FF87DC3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48</xdr:col>
      <xdr:colOff>39220</xdr:colOff>
      <xdr:row>118</xdr:row>
      <xdr:rowOff>73638</xdr:rowOff>
    </xdr:from>
    <xdr:to>
      <xdr:col>59</xdr:col>
      <xdr:colOff>374878</xdr:colOff>
      <xdr:row>140</xdr:row>
      <xdr:rowOff>100294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BFA80D9-EE6B-443B-B4E7-0554392B2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74893</xdr:colOff>
      <xdr:row>142</xdr:row>
      <xdr:rowOff>3306</xdr:rowOff>
    </xdr:from>
    <xdr:to>
      <xdr:col>59</xdr:col>
      <xdr:colOff>404201</xdr:colOff>
      <xdr:row>164</xdr:row>
      <xdr:rowOff>53624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EF5124B-3D73-4471-9D82-C772A995F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0</xdr:colOff>
      <xdr:row>0</xdr:row>
      <xdr:rowOff>0</xdr:rowOff>
    </xdr:from>
    <xdr:to>
      <xdr:col>71</xdr:col>
      <xdr:colOff>198581</xdr:colOff>
      <xdr:row>20</xdr:row>
      <xdr:rowOff>102577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869E738-566D-4598-8309-AEA26EEA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60</xdr:col>
      <xdr:colOff>65555</xdr:colOff>
      <xdr:row>21</xdr:row>
      <xdr:rowOff>122668</xdr:rowOff>
    </xdr:from>
    <xdr:to>
      <xdr:col>71</xdr:col>
      <xdr:colOff>267311</xdr:colOff>
      <xdr:row>42</xdr:row>
      <xdr:rowOff>19823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ABF68B1-3CD0-457B-B01D-B7766D1D0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114489</xdr:colOff>
      <xdr:row>42</xdr:row>
      <xdr:rowOff>171566</xdr:rowOff>
    </xdr:from>
    <xdr:to>
      <xdr:col>71</xdr:col>
      <xdr:colOff>313070</xdr:colOff>
      <xdr:row>63</xdr:row>
      <xdr:rowOff>57417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500270E-6590-4A00-90EB-5A3F7EE14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60</xdr:col>
      <xdr:colOff>20171</xdr:colOff>
      <xdr:row>64</xdr:row>
      <xdr:rowOff>86552</xdr:rowOff>
    </xdr:from>
    <xdr:to>
      <xdr:col>71</xdr:col>
      <xdr:colOff>218752</xdr:colOff>
      <xdr:row>84</xdr:row>
      <xdr:rowOff>150951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A8F51EB-FA86-48D1-8B34-4CD8BC9BB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60</xdr:col>
      <xdr:colOff>67235</xdr:colOff>
      <xdr:row>86</xdr:row>
      <xdr:rowOff>10149</xdr:rowOff>
    </xdr:from>
    <xdr:to>
      <xdr:col>71</xdr:col>
      <xdr:colOff>265816</xdr:colOff>
      <xdr:row>106</xdr:row>
      <xdr:rowOff>86500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194ECEE-31EC-4B6D-B04D-7B2027775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60</xdr:col>
      <xdr:colOff>39220</xdr:colOff>
      <xdr:row>107</xdr:row>
      <xdr:rowOff>189594</xdr:rowOff>
    </xdr:from>
    <xdr:to>
      <xdr:col>71</xdr:col>
      <xdr:colOff>247326</xdr:colOff>
      <xdr:row>128</xdr:row>
      <xdr:rowOff>75446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DCDACF2-9311-480F-BC08-47DE00DD3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60</xdr:col>
      <xdr:colOff>74893</xdr:colOff>
      <xdr:row>129</xdr:row>
      <xdr:rowOff>152393</xdr:rowOff>
    </xdr:from>
    <xdr:to>
      <xdr:col>71</xdr:col>
      <xdr:colOff>276649</xdr:colOff>
      <xdr:row>150</xdr:row>
      <xdr:rowOff>45341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7853E36-0AC2-4822-B042-2D9FF19DB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82</xdr:col>
      <xdr:colOff>598177</xdr:colOff>
      <xdr:row>19</xdr:row>
      <xdr:rowOff>111649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1803E16-A9AC-4084-B0EC-502CB4B7F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72</xdr:col>
      <xdr:colOff>65555</xdr:colOff>
      <xdr:row>20</xdr:row>
      <xdr:rowOff>122668</xdr:rowOff>
    </xdr:from>
    <xdr:to>
      <xdr:col>83</xdr:col>
      <xdr:colOff>47782</xdr:colOff>
      <xdr:row>40</xdr:row>
      <xdr:rowOff>19823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D58C7FE-559E-4FD9-BAD3-9B65FD4C4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114489</xdr:colOff>
      <xdr:row>40</xdr:row>
      <xdr:rowOff>162495</xdr:rowOff>
    </xdr:from>
    <xdr:to>
      <xdr:col>83</xdr:col>
      <xdr:colOff>93541</xdr:colOff>
      <xdr:row>60</xdr:row>
      <xdr:rowOff>57417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3A34440-E51C-4697-A857-AC31A46FC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72</xdr:col>
      <xdr:colOff>20171</xdr:colOff>
      <xdr:row>61</xdr:row>
      <xdr:rowOff>77481</xdr:rowOff>
    </xdr:from>
    <xdr:to>
      <xdr:col>82</xdr:col>
      <xdr:colOff>618348</xdr:colOff>
      <xdr:row>80</xdr:row>
      <xdr:rowOff>141880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29EA09D-1638-48EA-9F3F-6587EB43A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72</xdr:col>
      <xdr:colOff>67235</xdr:colOff>
      <xdr:row>81</xdr:row>
      <xdr:rowOff>182506</xdr:rowOff>
    </xdr:from>
    <xdr:to>
      <xdr:col>83</xdr:col>
      <xdr:colOff>46287</xdr:colOff>
      <xdr:row>101</xdr:row>
      <xdr:rowOff>77429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9EA8DA6-F28E-4B43-8213-63F546AF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72</xdr:col>
      <xdr:colOff>39220</xdr:colOff>
      <xdr:row>102</xdr:row>
      <xdr:rowOff>162380</xdr:rowOff>
    </xdr:from>
    <xdr:to>
      <xdr:col>83</xdr:col>
      <xdr:colOff>27797</xdr:colOff>
      <xdr:row>122</xdr:row>
      <xdr:rowOff>57303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F43E042-1A5D-476C-830A-051490FFC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72</xdr:col>
      <xdr:colOff>74893</xdr:colOff>
      <xdr:row>123</xdr:row>
      <xdr:rowOff>125179</xdr:rowOff>
    </xdr:from>
    <xdr:to>
      <xdr:col>83</xdr:col>
      <xdr:colOff>57120</xdr:colOff>
      <xdr:row>143</xdr:row>
      <xdr:rowOff>18127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35317-C781-47F9-9130-B153603AE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83</xdr:col>
      <xdr:colOff>190500</xdr:colOff>
      <xdr:row>0</xdr:row>
      <xdr:rowOff>0</xdr:rowOff>
    </xdr:from>
    <xdr:to>
      <xdr:col>94</xdr:col>
      <xdr:colOff>322406</xdr:colOff>
      <xdr:row>20</xdr:row>
      <xdr:rowOff>105752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4C28CB6-0E55-4AC9-ACEA-AC1E894F9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83</xdr:col>
      <xdr:colOff>256055</xdr:colOff>
      <xdr:row>21</xdr:row>
      <xdr:rowOff>122668</xdr:rowOff>
    </xdr:from>
    <xdr:to>
      <xdr:col>94</xdr:col>
      <xdr:colOff>391136</xdr:colOff>
      <xdr:row>42</xdr:row>
      <xdr:rowOff>19823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3FBFAED-6B18-4B4F-BB9C-2FB7ACDC2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83</xdr:col>
      <xdr:colOff>304989</xdr:colOff>
      <xdr:row>42</xdr:row>
      <xdr:rowOff>171566</xdr:rowOff>
    </xdr:from>
    <xdr:to>
      <xdr:col>94</xdr:col>
      <xdr:colOff>436895</xdr:colOff>
      <xdr:row>63</xdr:row>
      <xdr:rowOff>57417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9928B83-C7D4-47D9-A072-D8FD171EB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83</xdr:col>
      <xdr:colOff>210671</xdr:colOff>
      <xdr:row>64</xdr:row>
      <xdr:rowOff>86552</xdr:rowOff>
    </xdr:from>
    <xdr:to>
      <xdr:col>94</xdr:col>
      <xdr:colOff>342577</xdr:colOff>
      <xdr:row>84</xdr:row>
      <xdr:rowOff>150951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A38E65E4-9AAE-48A2-901E-A44C63C0C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83</xdr:col>
      <xdr:colOff>257735</xdr:colOff>
      <xdr:row>86</xdr:row>
      <xdr:rowOff>10149</xdr:rowOff>
    </xdr:from>
    <xdr:to>
      <xdr:col>94</xdr:col>
      <xdr:colOff>389641</xdr:colOff>
      <xdr:row>106</xdr:row>
      <xdr:rowOff>86500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D7416F1-E731-4127-87FC-B4289FB1B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83</xdr:col>
      <xdr:colOff>229720</xdr:colOff>
      <xdr:row>107</xdr:row>
      <xdr:rowOff>189594</xdr:rowOff>
    </xdr:from>
    <xdr:to>
      <xdr:col>94</xdr:col>
      <xdr:colOff>371151</xdr:colOff>
      <xdr:row>128</xdr:row>
      <xdr:rowOff>75446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89FF513-0249-4DFB-9F4E-E052D5160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83</xdr:col>
      <xdr:colOff>265393</xdr:colOff>
      <xdr:row>129</xdr:row>
      <xdr:rowOff>152393</xdr:rowOff>
    </xdr:from>
    <xdr:to>
      <xdr:col>94</xdr:col>
      <xdr:colOff>400474</xdr:colOff>
      <xdr:row>150</xdr:row>
      <xdr:rowOff>48516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016BEBF-97FD-4AC9-AAFF-5B6D2C5E6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95</xdr:col>
      <xdr:colOff>0</xdr:colOff>
      <xdr:row>0</xdr:row>
      <xdr:rowOff>0</xdr:rowOff>
    </xdr:from>
    <xdr:to>
      <xdr:col>106</xdr:col>
      <xdr:colOff>128731</xdr:colOff>
      <xdr:row>20</xdr:row>
      <xdr:rowOff>102577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5A4A4F-7E6E-4BAD-B0AD-C48A333A5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95</xdr:col>
      <xdr:colOff>65555</xdr:colOff>
      <xdr:row>21</xdr:row>
      <xdr:rowOff>122668</xdr:rowOff>
    </xdr:from>
    <xdr:to>
      <xdr:col>106</xdr:col>
      <xdr:colOff>197461</xdr:colOff>
      <xdr:row>42</xdr:row>
      <xdr:rowOff>19823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D5992CFB-A04A-4D80-A99D-549C40265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95</xdr:col>
      <xdr:colOff>114489</xdr:colOff>
      <xdr:row>42</xdr:row>
      <xdr:rowOff>171566</xdr:rowOff>
    </xdr:from>
    <xdr:to>
      <xdr:col>106</xdr:col>
      <xdr:colOff>243220</xdr:colOff>
      <xdr:row>63</xdr:row>
      <xdr:rowOff>57417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FE74BC3-4291-47E9-A65A-F35CC6416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95</xdr:col>
      <xdr:colOff>20171</xdr:colOff>
      <xdr:row>64</xdr:row>
      <xdr:rowOff>86552</xdr:rowOff>
    </xdr:from>
    <xdr:to>
      <xdr:col>106</xdr:col>
      <xdr:colOff>148902</xdr:colOff>
      <xdr:row>84</xdr:row>
      <xdr:rowOff>150951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1EEFF2E8-F586-4D43-808E-7C1B5D972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95</xdr:col>
      <xdr:colOff>67235</xdr:colOff>
      <xdr:row>86</xdr:row>
      <xdr:rowOff>10149</xdr:rowOff>
    </xdr:from>
    <xdr:to>
      <xdr:col>106</xdr:col>
      <xdr:colOff>195966</xdr:colOff>
      <xdr:row>106</xdr:row>
      <xdr:rowOff>86500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8F4491D-A297-475A-AB75-B91BB5376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95</xdr:col>
      <xdr:colOff>39220</xdr:colOff>
      <xdr:row>107</xdr:row>
      <xdr:rowOff>189594</xdr:rowOff>
    </xdr:from>
    <xdr:to>
      <xdr:col>106</xdr:col>
      <xdr:colOff>177476</xdr:colOff>
      <xdr:row>128</xdr:row>
      <xdr:rowOff>75446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154B834-AD25-4E96-995F-0EC61492C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95</xdr:col>
      <xdr:colOff>74893</xdr:colOff>
      <xdr:row>129</xdr:row>
      <xdr:rowOff>152393</xdr:rowOff>
    </xdr:from>
    <xdr:to>
      <xdr:col>106</xdr:col>
      <xdr:colOff>206799</xdr:colOff>
      <xdr:row>150</xdr:row>
      <xdr:rowOff>45341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B3595E2-FDB5-4298-B594-E6FEC86F4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262535</xdr:colOff>
      <xdr:row>20</xdr:row>
      <xdr:rowOff>142265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925FA-6FBE-420B-ACFE-B7BFCF195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306243</xdr:colOff>
      <xdr:row>0</xdr:row>
      <xdr:rowOff>18473</xdr:rowOff>
    </xdr:from>
    <xdr:to>
      <xdr:col>26</xdr:col>
      <xdr:colOff>411307</xdr:colOff>
      <xdr:row>20</xdr:row>
      <xdr:rowOff>151534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750AB-B999-4D93-B00A-37548BC7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429781</xdr:colOff>
      <xdr:row>0</xdr:row>
      <xdr:rowOff>68118</xdr:rowOff>
    </xdr:from>
    <xdr:to>
      <xdr:col>40</xdr:col>
      <xdr:colOff>76323</xdr:colOff>
      <xdr:row>20</xdr:row>
      <xdr:rowOff>151534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458375-BA2C-4743-9466-365D4D4FE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219653</xdr:colOff>
      <xdr:row>21</xdr:row>
      <xdr:rowOff>1</xdr:rowOff>
    </xdr:from>
    <xdr:to>
      <xdr:col>13</xdr:col>
      <xdr:colOff>219652</xdr:colOff>
      <xdr:row>41</xdr:row>
      <xdr:rowOff>64944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949923-0BF6-427A-BB6C-C4F467CC8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303068</xdr:colOff>
      <xdr:row>21</xdr:row>
      <xdr:rowOff>43296</xdr:rowOff>
    </xdr:from>
    <xdr:to>
      <xdr:col>26</xdr:col>
      <xdr:colOff>511534</xdr:colOff>
      <xdr:row>41</xdr:row>
      <xdr:rowOff>196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72245-46BE-4A22-9B72-667CED13E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541194</xdr:colOff>
      <xdr:row>20</xdr:row>
      <xdr:rowOff>151535</xdr:rowOff>
    </xdr:from>
    <xdr:to>
      <xdr:col>40</xdr:col>
      <xdr:colOff>305090</xdr:colOff>
      <xdr:row>40</xdr:row>
      <xdr:rowOff>188761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C14683-4EAF-4409-9CF6-0031FFE91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21647</xdr:colOff>
      <xdr:row>41</xdr:row>
      <xdr:rowOff>151534</xdr:rowOff>
    </xdr:from>
    <xdr:to>
      <xdr:col>13</xdr:col>
      <xdr:colOff>337519</xdr:colOff>
      <xdr:row>62</xdr:row>
      <xdr:rowOff>190750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03ED34-F272-4755-884C-5D2EF2208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411307</xdr:colOff>
      <xdr:row>42</xdr:row>
      <xdr:rowOff>21648</xdr:rowOff>
    </xdr:from>
    <xdr:to>
      <xdr:col>27</xdr:col>
      <xdr:colOff>165800</xdr:colOff>
      <xdr:row>63</xdr:row>
      <xdr:rowOff>22193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72EBE1-AAB8-4826-BCC9-C19058BD2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248478</xdr:colOff>
      <xdr:row>41</xdr:row>
      <xdr:rowOff>0</xdr:rowOff>
    </xdr:from>
    <xdr:to>
      <xdr:col>40</xdr:col>
      <xdr:colOff>554340</xdr:colOff>
      <xdr:row>62</xdr:row>
      <xdr:rowOff>170408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880DB7-4269-4DCF-BC0B-73D3B7CCB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543419</xdr:colOff>
      <xdr:row>9</xdr:row>
      <xdr:rowOff>132897</xdr:rowOff>
    </xdr:from>
    <xdr:to>
      <xdr:col>37</xdr:col>
      <xdr:colOff>362734</xdr:colOff>
      <xdr:row>32</xdr:row>
      <xdr:rowOff>190046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4EECA-D796-46F5-A6C2-D352AE34E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431139</xdr:colOff>
      <xdr:row>33</xdr:row>
      <xdr:rowOff>193799</xdr:rowOff>
    </xdr:from>
    <xdr:to>
      <xdr:col>37</xdr:col>
      <xdr:colOff>237918</xdr:colOff>
      <xdr:row>57</xdr:row>
      <xdr:rowOff>56367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A606F-BE0B-4D50-9A2B-AA5DA149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402276</xdr:colOff>
      <xdr:row>58</xdr:row>
      <xdr:rowOff>18556</xdr:rowOff>
    </xdr:from>
    <xdr:to>
      <xdr:col>37</xdr:col>
      <xdr:colOff>209055</xdr:colOff>
      <xdr:row>81</xdr:row>
      <xdr:rowOff>85230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1695D3-F8E6-42DB-A1E5-013E7EF1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274286</xdr:colOff>
      <xdr:row>82</xdr:row>
      <xdr:rowOff>76283</xdr:rowOff>
    </xdr:from>
    <xdr:to>
      <xdr:col>37</xdr:col>
      <xdr:colOff>93600</xdr:colOff>
      <xdr:row>105</xdr:row>
      <xdr:rowOff>145019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292AD-5F62-4BDB-90F3-B007D5D6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152482</xdr:colOff>
      <xdr:row>105</xdr:row>
      <xdr:rowOff>193798</xdr:rowOff>
    </xdr:from>
    <xdr:to>
      <xdr:col>36</xdr:col>
      <xdr:colOff>580942</xdr:colOff>
      <xdr:row>129</xdr:row>
      <xdr:rowOff>56367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F1279C-23FD-4422-BECC-87D361D3D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133143</xdr:colOff>
      <xdr:row>130</xdr:row>
      <xdr:rowOff>101971</xdr:rowOff>
    </xdr:from>
    <xdr:to>
      <xdr:col>36</xdr:col>
      <xdr:colOff>564778</xdr:colOff>
      <xdr:row>153</xdr:row>
      <xdr:rowOff>173882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3EB1B8-5D79-4BDE-AE4F-640A547B5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104279</xdr:colOff>
      <xdr:row>154</xdr:row>
      <xdr:rowOff>101971</xdr:rowOff>
    </xdr:from>
    <xdr:to>
      <xdr:col>36</xdr:col>
      <xdr:colOff>545439</xdr:colOff>
      <xdr:row>177</xdr:row>
      <xdr:rowOff>173883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46D7DD-E910-418E-AB2B-FAB642C55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597723</xdr:colOff>
      <xdr:row>27</xdr:row>
      <xdr:rowOff>128674</xdr:rowOff>
    </xdr:from>
    <xdr:to>
      <xdr:col>30</xdr:col>
      <xdr:colOff>380783</xdr:colOff>
      <xdr:row>50</xdr:row>
      <xdr:rowOff>1247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69D412-F542-4B17-ABD5-63CF5ACAC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570345</xdr:colOff>
      <xdr:row>8</xdr:row>
      <xdr:rowOff>104775</xdr:rowOff>
    </xdr:from>
    <xdr:to>
      <xdr:col>29</xdr:col>
      <xdr:colOff>437284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EAE60-59E5-48BD-9CB4-0AF1BDE6D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407265</xdr:colOff>
      <xdr:row>26</xdr:row>
      <xdr:rowOff>57727</xdr:rowOff>
    </xdr:from>
    <xdr:to>
      <xdr:col>32</xdr:col>
      <xdr:colOff>226579</xdr:colOff>
      <xdr:row>49</xdr:row>
      <xdr:rowOff>124403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4CE96-6970-42AF-ABA6-4BC631526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381577</xdr:colOff>
      <xdr:row>50</xdr:row>
      <xdr:rowOff>86591</xdr:rowOff>
    </xdr:from>
    <xdr:to>
      <xdr:col>32</xdr:col>
      <xdr:colOff>197716</xdr:colOff>
      <xdr:row>73</xdr:row>
      <xdr:rowOff>153266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920E8-663C-4223-A4DE-F995FE38A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266122</xdr:colOff>
      <xdr:row>74</xdr:row>
      <xdr:rowOff>144318</xdr:rowOff>
    </xdr:from>
    <xdr:to>
      <xdr:col>32</xdr:col>
      <xdr:colOff>85436</xdr:colOff>
      <xdr:row>98</xdr:row>
      <xdr:rowOff>8947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821F38-1553-4EA2-A372-0E361DEDF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150668</xdr:colOff>
      <xdr:row>98</xdr:row>
      <xdr:rowOff>170006</xdr:rowOff>
    </xdr:from>
    <xdr:to>
      <xdr:col>31</xdr:col>
      <xdr:colOff>576119</xdr:colOff>
      <xdr:row>122</xdr:row>
      <xdr:rowOff>37812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6CFE32-49C1-4891-8714-DE69B609A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121804</xdr:colOff>
      <xdr:row>123</xdr:row>
      <xdr:rowOff>86591</xdr:rowOff>
    </xdr:from>
    <xdr:to>
      <xdr:col>31</xdr:col>
      <xdr:colOff>547255</xdr:colOff>
      <xdr:row>146</xdr:row>
      <xdr:rowOff>153266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872C6E-80EC-4ACF-8E95-B73C1C500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92940</xdr:colOff>
      <xdr:row>147</xdr:row>
      <xdr:rowOff>86591</xdr:rowOff>
    </xdr:from>
    <xdr:to>
      <xdr:col>31</xdr:col>
      <xdr:colOff>521566</xdr:colOff>
      <xdr:row>170</xdr:row>
      <xdr:rowOff>153267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FE5FE7-84C8-4B5A-90C5-82364484E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543419</xdr:colOff>
      <xdr:row>9</xdr:row>
      <xdr:rowOff>132897</xdr:rowOff>
    </xdr:from>
    <xdr:to>
      <xdr:col>37</xdr:col>
      <xdr:colOff>362734</xdr:colOff>
      <xdr:row>32</xdr:row>
      <xdr:rowOff>190046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7FD786-5FAF-48A5-874F-5BF83B035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431139</xdr:colOff>
      <xdr:row>33</xdr:row>
      <xdr:rowOff>193799</xdr:rowOff>
    </xdr:from>
    <xdr:to>
      <xdr:col>37</xdr:col>
      <xdr:colOff>237918</xdr:colOff>
      <xdr:row>57</xdr:row>
      <xdr:rowOff>56367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56F29CE-999B-4A10-A72B-B4ADF355E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402276</xdr:colOff>
      <xdr:row>58</xdr:row>
      <xdr:rowOff>18556</xdr:rowOff>
    </xdr:from>
    <xdr:to>
      <xdr:col>37</xdr:col>
      <xdr:colOff>209055</xdr:colOff>
      <xdr:row>81</xdr:row>
      <xdr:rowOff>85230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D30D1D-18E9-4AB3-8285-BE697D0FC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274286</xdr:colOff>
      <xdr:row>82</xdr:row>
      <xdr:rowOff>76283</xdr:rowOff>
    </xdr:from>
    <xdr:to>
      <xdr:col>37</xdr:col>
      <xdr:colOff>93600</xdr:colOff>
      <xdr:row>105</xdr:row>
      <xdr:rowOff>145019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B6D28B5-001D-426E-9704-AF50F99DA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152482</xdr:colOff>
      <xdr:row>105</xdr:row>
      <xdr:rowOff>193798</xdr:rowOff>
    </xdr:from>
    <xdr:to>
      <xdr:col>36</xdr:col>
      <xdr:colOff>580942</xdr:colOff>
      <xdr:row>129</xdr:row>
      <xdr:rowOff>56367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3B4DC0A-2FE9-4749-8DB2-494FEDE2C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133143</xdr:colOff>
      <xdr:row>130</xdr:row>
      <xdr:rowOff>101971</xdr:rowOff>
    </xdr:from>
    <xdr:to>
      <xdr:col>36</xdr:col>
      <xdr:colOff>564778</xdr:colOff>
      <xdr:row>153</xdr:row>
      <xdr:rowOff>173882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29455DB-5D37-48D4-898D-4EB581B9A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104279</xdr:colOff>
      <xdr:row>154</xdr:row>
      <xdr:rowOff>101971</xdr:rowOff>
    </xdr:from>
    <xdr:to>
      <xdr:col>36</xdr:col>
      <xdr:colOff>545439</xdr:colOff>
      <xdr:row>177</xdr:row>
      <xdr:rowOff>173883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57FBEA2-FE1E-4915-A595-52BDFAFA7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597723</xdr:colOff>
      <xdr:row>27</xdr:row>
      <xdr:rowOff>128674</xdr:rowOff>
    </xdr:from>
    <xdr:to>
      <xdr:col>30</xdr:col>
      <xdr:colOff>380783</xdr:colOff>
      <xdr:row>50</xdr:row>
      <xdr:rowOff>1247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C2CFDD1-75D4-446C-B006-BD76AB16F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518025</xdr:colOff>
      <xdr:row>1</xdr:row>
      <xdr:rowOff>83552</xdr:rowOff>
    </xdr:from>
    <xdr:to>
      <xdr:col>32</xdr:col>
      <xdr:colOff>345073</xdr:colOff>
      <xdr:row>24</xdr:row>
      <xdr:rowOff>150228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70BB0-2E17-408A-9BBA-71F12F29A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487779</xdr:colOff>
      <xdr:row>25</xdr:row>
      <xdr:rowOff>43781</xdr:rowOff>
    </xdr:from>
    <xdr:to>
      <xdr:col>32</xdr:col>
      <xdr:colOff>308477</xdr:colOff>
      <xdr:row>48</xdr:row>
      <xdr:rowOff>113631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C12C1-3330-4B03-B0DE-E209D68FB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431297</xdr:colOff>
      <xdr:row>49</xdr:row>
      <xdr:rowOff>43781</xdr:rowOff>
    </xdr:from>
    <xdr:to>
      <xdr:col>32</xdr:col>
      <xdr:colOff>258345</xdr:colOff>
      <xdr:row>72</xdr:row>
      <xdr:rowOff>113631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9E68C-CB78-481C-B0A6-05B6E9163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451183</xdr:colOff>
      <xdr:row>73</xdr:row>
      <xdr:rowOff>70017</xdr:rowOff>
    </xdr:from>
    <xdr:to>
      <xdr:col>32</xdr:col>
      <xdr:colOff>278231</xdr:colOff>
      <xdr:row>96</xdr:row>
      <xdr:rowOff>130342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6065D-6474-46BC-80AE-09CECCAED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488114</xdr:colOff>
      <xdr:row>97</xdr:row>
      <xdr:rowOff>113463</xdr:rowOff>
    </xdr:from>
    <xdr:to>
      <xdr:col>32</xdr:col>
      <xdr:colOff>307140</xdr:colOff>
      <xdr:row>120</xdr:row>
      <xdr:rowOff>179804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771354-7ACE-4AA3-9B85-7B3C2871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467393</xdr:colOff>
      <xdr:row>121</xdr:row>
      <xdr:rowOff>113630</xdr:rowOff>
    </xdr:from>
    <xdr:to>
      <xdr:col>32</xdr:col>
      <xdr:colOff>286419</xdr:colOff>
      <xdr:row>144</xdr:row>
      <xdr:rowOff>180305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A90D8C-88FD-471D-A818-A25A2F130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470401</xdr:colOff>
      <xdr:row>146</xdr:row>
      <xdr:rowOff>5514</xdr:rowOff>
    </xdr:from>
    <xdr:to>
      <xdr:col>32</xdr:col>
      <xdr:colOff>289427</xdr:colOff>
      <xdr:row>169</xdr:row>
      <xdr:rowOff>72190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8BD7ED-C3DE-46E9-807F-ED825D4D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50"/>
  <sheetViews>
    <sheetView tabSelected="1" topLeftCell="A109" zoomScale="73" zoomScaleNormal="60" workbookViewId="0">
      <selection activeCell="AG10" sqref="AG10"/>
    </sheetView>
  </sheetViews>
  <sheetFormatPr defaultRowHeight="14.75" x14ac:dyDescent="0.75"/>
  <cols>
    <col min="4" max="7" width="8.7265625" style="16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17" t="s">
        <v>21</v>
      </c>
      <c r="E3" s="17" t="s">
        <v>22</v>
      </c>
      <c r="F3" s="17" t="s">
        <v>23</v>
      </c>
      <c r="G3" s="17" t="s">
        <v>24</v>
      </c>
      <c r="I3" t="s">
        <v>25</v>
      </c>
      <c r="K3" t="s">
        <v>26</v>
      </c>
      <c r="L3" t="s">
        <v>27</v>
      </c>
      <c r="N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 s="16">
        <v>0</v>
      </c>
      <c r="E4" s="16">
        <v>0.3</v>
      </c>
      <c r="F4" s="16">
        <v>51.8</v>
      </c>
      <c r="G4" s="16">
        <v>14.7</v>
      </c>
      <c r="I4">
        <f>_xlfn.STDEV.P(D4:G4)</f>
        <v>21.117883416668445</v>
      </c>
      <c r="J4">
        <v>2</v>
      </c>
      <c r="K4">
        <f>_xlfn.STDEV.P(D4:G8)</f>
        <v>20.326275482734165</v>
      </c>
      <c r="L4">
        <f>_xlfn.STDEV.P(D4:G4,D9:G9,D14:G14,D19:G19,D24:G24,D29:G29)</f>
        <v>26.019735765483002</v>
      </c>
      <c r="M4">
        <v>0</v>
      </c>
      <c r="N4">
        <f>AVERAGE(D4:G4)</f>
        <v>16.7</v>
      </c>
      <c r="P4" s="5">
        <f>_xlfn.STDEV.P(D4:D8)</f>
        <v>0</v>
      </c>
      <c r="Q4">
        <f>_xlfn.STDEV.P(D4,D9,D14,D19,D24,D29)</f>
        <v>31.169572057091546</v>
      </c>
      <c r="R4" s="5">
        <f>_xlfn.STDEV.P(E4:E8)</f>
        <v>0.1095445115010332</v>
      </c>
      <c r="S4">
        <f>_xlfn.STDEV.P(E4,E9,E14,E19,E24,E29)</f>
        <v>27.322075933818297</v>
      </c>
      <c r="T4" s="5">
        <f>_xlfn.STDEV.P(F4:F8)</f>
        <v>1.1099549540409273</v>
      </c>
      <c r="U4">
        <f>_xlfn.STDEV.P(F4,F9,F14,F19,F24,F29)</f>
        <v>12.244375125837269</v>
      </c>
      <c r="V4" s="5">
        <f>_xlfn.STDEV.P(G4:G8)</f>
        <v>0.54918120870983955</v>
      </c>
      <c r="W4">
        <f>_xlfn.STDEV.P(G4,G9,G14,G19,G24,G29)</f>
        <v>18.79445101323498</v>
      </c>
      <c r="AA4" t="s">
        <v>34</v>
      </c>
      <c r="AB4">
        <f>AVERAGE(P25,P61,P97,P169,P205)</f>
        <v>5.9794285714285706</v>
      </c>
      <c r="AC4">
        <f>AVERAGE(R25,R61,R97,R169,R205)</f>
        <v>7.4657142857142871</v>
      </c>
      <c r="AD4">
        <f>AVERAGE(T25,T61,T97,T169,T205)</f>
        <v>5.7196571428571428</v>
      </c>
      <c r="AE4">
        <f>AVERAGE(V25,V61,V97,V169,V205)</f>
        <v>7.6385142857142867</v>
      </c>
      <c r="AF4">
        <f>AVERAGE(AB4:AE4)</f>
        <v>6.7008285714285716</v>
      </c>
      <c r="AG4">
        <f>_xlfn.STDEV.P(AB4:AE4)</f>
        <v>0.85840258430103311</v>
      </c>
      <c r="AH4" t="s">
        <v>40</v>
      </c>
      <c r="AI4">
        <f>AVERAGE(K26,K62,K98,K134,K170,K206,K242)</f>
        <v>7.2577551020408162</v>
      </c>
      <c r="AJ4">
        <f>AVERAGE(K12,K48,K84,K120,K156,K192,K228)</f>
        <v>-0.41484559010279787</v>
      </c>
      <c r="AK4">
        <f>AVERAGE(K26,K62,K98,K170,K206)</f>
        <v>6.7008285714285716</v>
      </c>
      <c r="AL4">
        <f>AVERAGE(K12,K48,K84,K156,K192)</f>
        <v>-0.93862973282147633</v>
      </c>
    </row>
    <row r="5" spans="1:38" x14ac:dyDescent="0.75">
      <c r="A5" s="7">
        <v>1</v>
      </c>
      <c r="B5">
        <v>2</v>
      </c>
      <c r="C5">
        <v>0.2</v>
      </c>
      <c r="D5" s="16">
        <v>0</v>
      </c>
      <c r="E5" s="16">
        <v>0.3</v>
      </c>
      <c r="F5" s="16">
        <v>50.1</v>
      </c>
      <c r="G5" s="16">
        <v>16.2</v>
      </c>
      <c r="I5">
        <f t="shared" ref="I5:I33" si="0">_xlfn.STDEV.P(D5:G5)</f>
        <v>20.393932921337171</v>
      </c>
      <c r="J5">
        <v>5</v>
      </c>
      <c r="K5">
        <f>_xlfn.STDEV.P(D9:G13)</f>
        <v>22.020011353312249</v>
      </c>
      <c r="L5">
        <f>_xlfn.STDEV.P(D5:G5,D10:G10,D15:G15,D20:G20,D25:G25,D30:G30)</f>
        <v>25.616376258926408</v>
      </c>
      <c r="M5">
        <v>0.2</v>
      </c>
      <c r="N5">
        <f t="shared" ref="N5:N33" si="1">AVERAGE(D5:G5)</f>
        <v>16.649999999999999</v>
      </c>
      <c r="P5" s="5">
        <f>_xlfn.STDEV.P(D9:D13)</f>
        <v>0</v>
      </c>
      <c r="Q5">
        <f t="shared" ref="Q5:Q8" si="2">_xlfn.STDEV.P(D5,D10,D15,D20,D25,D30)</f>
        <v>30.983974352343285</v>
      </c>
      <c r="R5" s="5">
        <f>_xlfn.STDEV.P(E9:E13)</f>
        <v>1.6811900546934011</v>
      </c>
      <c r="S5">
        <f t="shared" ref="S5:S8" si="3">_xlfn.STDEV.P(E5,E10,E15,E20,E25,E30)</f>
        <v>27.360352499353674</v>
      </c>
      <c r="T5" s="5">
        <f>_xlfn.STDEV.P(F9:F13)</f>
        <v>1.0488088481701532</v>
      </c>
      <c r="U5">
        <f t="shared" ref="U5:U8" si="4">_xlfn.STDEV.P(F5,F10,F15,F20,F25,F30)</f>
        <v>11.888883696779729</v>
      </c>
      <c r="V5" s="5">
        <f>_xlfn.STDEV.P(G9:G13)</f>
        <v>0.65726706900619936</v>
      </c>
      <c r="W5">
        <f t="shared" ref="W5:W8" si="5">_xlfn.STDEV.P(G5,G10,G15,G20,G25,G30)</f>
        <v>17.603479769636472</v>
      </c>
      <c r="AA5" t="s">
        <v>33</v>
      </c>
      <c r="AB5">
        <f>AVERAGE(Q25,Q61,Q97,Q169,Q205)</f>
        <v>0.16400000000000087</v>
      </c>
      <c r="AC5">
        <f>AVERAGE(S25,S61,S97,S169,S205)</f>
        <v>5.3999999999998438E-2</v>
      </c>
      <c r="AD5">
        <f>AVERAGE(U25,U61,U97,U169,U205)</f>
        <v>-0.1920000000000007</v>
      </c>
      <c r="AE5">
        <f>AVERAGE(W25,W61,W97,W169,W205)</f>
        <v>8.4333333333334343E-2</v>
      </c>
      <c r="AH5" t="s">
        <v>29</v>
      </c>
      <c r="AI5">
        <f>_xlfn.STDEV.P(K26,K62,K98,K134,K170,K206,K242)</f>
        <v>4.4878139033372477</v>
      </c>
      <c r="AJ5">
        <f>_xlfn.STDEV.P(K12,K48,K84,K120,K156,K192,K228)</f>
        <v>1.7214390278669214</v>
      </c>
      <c r="AK5">
        <f>_xlfn.STDEV.P(K26,K62,K98,K170,K206)</f>
        <v>3.5216321649635876</v>
      </c>
      <c r="AL5">
        <f>_xlfn.STDEV.P(K12,K48,K84,K156,K192)</f>
        <v>1.6402979753853826</v>
      </c>
    </row>
    <row r="6" spans="1:38" x14ac:dyDescent="0.75">
      <c r="A6" s="7">
        <v>2</v>
      </c>
      <c r="B6">
        <v>2</v>
      </c>
      <c r="C6">
        <v>0.45</v>
      </c>
      <c r="D6" s="16">
        <v>0</v>
      </c>
      <c r="E6" s="16">
        <v>0.2</v>
      </c>
      <c r="F6" s="16">
        <v>49</v>
      </c>
      <c r="G6" s="16">
        <v>15.3</v>
      </c>
      <c r="I6">
        <f t="shared" si="0"/>
        <v>19.969148078974225</v>
      </c>
      <c r="J6">
        <v>10</v>
      </c>
      <c r="K6">
        <f>_xlfn.STDEV.P(D14:G18)</f>
        <v>20.973923691097962</v>
      </c>
      <c r="L6">
        <f t="shared" ref="L6:L8" si="6">_xlfn.STDEV.P(D6:G6,D11:G11,D16:G16,D21:G21,D26:G26,D31:G31)</f>
        <v>25.973447646373199</v>
      </c>
      <c r="M6">
        <v>0.45</v>
      </c>
      <c r="N6">
        <f t="shared" si="1"/>
        <v>16.125</v>
      </c>
      <c r="P6" s="5">
        <f>_xlfn.STDEV.P(D14:D18)</f>
        <v>0.17204650534085236</v>
      </c>
      <c r="Q6">
        <f t="shared" si="2"/>
        <v>31.871482376709263</v>
      </c>
      <c r="R6" s="5">
        <f>_xlfn.STDEV.P(E14:E18)</f>
        <v>0.61773780845921955</v>
      </c>
      <c r="S6">
        <f t="shared" si="3"/>
        <v>27.81920300000623</v>
      </c>
      <c r="T6" s="5">
        <f>_xlfn.STDEV.P(F14:F18)</f>
        <v>1.0442221985765283</v>
      </c>
      <c r="U6">
        <f t="shared" si="4"/>
        <v>12.125558406385512</v>
      </c>
      <c r="V6" s="5">
        <f>_xlfn.STDEV.P(G14:G18)</f>
        <v>1.3136209498938416</v>
      </c>
      <c r="W6">
        <f t="shared" si="5"/>
        <v>18.027263303735889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 s="16">
        <v>0</v>
      </c>
      <c r="E7" s="16">
        <v>0.5</v>
      </c>
      <c r="F7" s="16">
        <v>50</v>
      </c>
      <c r="G7" s="16">
        <v>16.100000000000001</v>
      </c>
      <c r="I7">
        <f t="shared" si="0"/>
        <v>20.313603816162214</v>
      </c>
      <c r="J7">
        <v>20</v>
      </c>
      <c r="K7">
        <f>_xlfn.STDEV.P(D19:G23)</f>
        <v>6.2487918832363496</v>
      </c>
      <c r="L7">
        <f t="shared" si="6"/>
        <v>25.944965458425422</v>
      </c>
      <c r="M7">
        <v>0.65</v>
      </c>
      <c r="N7">
        <f t="shared" si="1"/>
        <v>16.649999999999999</v>
      </c>
      <c r="P7" s="5">
        <f>_xlfn.STDEV.P(D19:D23)</f>
        <v>0.6493073232299168</v>
      </c>
      <c r="Q7">
        <f t="shared" si="2"/>
        <v>31.121410993433798</v>
      </c>
      <c r="R7" s="5">
        <f>_xlfn.STDEV.P(E19:E23)</f>
        <v>1.553833967964402</v>
      </c>
      <c r="S7">
        <f t="shared" si="3"/>
        <v>27.871470877743235</v>
      </c>
      <c r="T7" s="5">
        <f>_xlfn.STDEV.P(F19:F23)</f>
        <v>0.8912911982062881</v>
      </c>
      <c r="U7">
        <f t="shared" si="4"/>
        <v>12.565218749477591</v>
      </c>
      <c r="V7" s="5">
        <f>_xlfn.STDEV.P(G19:G23)</f>
        <v>1.8110770276274835</v>
      </c>
      <c r="W7">
        <f t="shared" si="5"/>
        <v>17.475474878303679</v>
      </c>
      <c r="AA7" t="s">
        <v>38</v>
      </c>
      <c r="AB7">
        <f>AVERAGE(D34,D70,D106,D142,D178,D214,D250)</f>
        <v>0.88333333333333319</v>
      </c>
      <c r="AC7">
        <f t="shared" ref="AC7:AE7" si="7">AVERAGE(E34,E70,E106,E142,E178,E214,E250)</f>
        <v>1.5561904761904763</v>
      </c>
      <c r="AD7">
        <f t="shared" si="7"/>
        <v>0.95523809523809511</v>
      </c>
      <c r="AE7">
        <f t="shared" si="7"/>
        <v>1.5535238095238095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 s="16">
        <v>0</v>
      </c>
      <c r="E8" s="16">
        <v>0.2</v>
      </c>
      <c r="F8" s="16">
        <v>48.6</v>
      </c>
      <c r="G8" s="16">
        <v>15.6</v>
      </c>
      <c r="I8" s="4">
        <f t="shared" si="0"/>
        <v>19.8022725968511</v>
      </c>
      <c r="J8">
        <v>50</v>
      </c>
      <c r="K8">
        <f>_xlfn.STDEV.P(D25:G28)</f>
        <v>3.9716131404632047</v>
      </c>
      <c r="L8">
        <f t="shared" si="6"/>
        <v>25.701765773753532</v>
      </c>
      <c r="M8">
        <v>0.85</v>
      </c>
      <c r="N8" s="4">
        <f t="shared" si="1"/>
        <v>16.100000000000001</v>
      </c>
      <c r="P8" s="5">
        <f>_xlfn.STDEV.P(D24:D28)</f>
        <v>2.042547429069884</v>
      </c>
      <c r="Q8">
        <f t="shared" si="2"/>
        <v>30.44447130980161</v>
      </c>
      <c r="R8" s="5">
        <f>_xlfn.STDEV.P(E24:E28)</f>
        <v>0.35999999999999993</v>
      </c>
      <c r="S8">
        <f t="shared" si="3"/>
        <v>28.137085057901</v>
      </c>
      <c r="T8" s="5">
        <f>_xlfn.STDEV.P(F24:F28)</f>
        <v>1.2328828005937962</v>
      </c>
      <c r="U8">
        <f t="shared" si="4"/>
        <v>11.582745788456235</v>
      </c>
      <c r="V8" s="5">
        <f>_xlfn.STDEV.P(G24:G28)</f>
        <v>1.3813037319865578</v>
      </c>
      <c r="W8">
        <f t="shared" si="5"/>
        <v>17.690432128381989</v>
      </c>
      <c r="AH8" t="s">
        <v>40</v>
      </c>
      <c r="AI8">
        <f>AVERAGE(L26,L62,L98,L134,L170,L206,L242)</f>
        <v>2.6221532091097642E-2</v>
      </c>
      <c r="AJ8">
        <f>AVERAGE(L12,L48,L84,L120,L156,L192,L228)</f>
        <v>-6.9375248737741965E-2</v>
      </c>
      <c r="AK8">
        <f>AVERAGE(L26,L62,L98,L170,L206)</f>
        <v>2.7583333333333675E-2</v>
      </c>
      <c r="AL8">
        <f>AVERAGE(L12,L48,L84,L156,L192)</f>
        <v>-0.11454836816122309</v>
      </c>
    </row>
    <row r="9" spans="1:38" x14ac:dyDescent="0.75">
      <c r="A9" s="7">
        <v>5</v>
      </c>
      <c r="B9">
        <v>5</v>
      </c>
      <c r="C9">
        <v>0</v>
      </c>
      <c r="D9" s="16">
        <v>0</v>
      </c>
      <c r="E9" s="16">
        <v>31.3</v>
      </c>
      <c r="F9" s="16">
        <v>52.2</v>
      </c>
      <c r="G9" s="16">
        <v>55.1</v>
      </c>
      <c r="I9">
        <f t="shared" si="0"/>
        <v>22.011644645505257</v>
      </c>
      <c r="J9">
        <v>100</v>
      </c>
      <c r="K9">
        <f>_xlfn.STDEV.P(D29:G33)</f>
        <v>5.9649371329461625</v>
      </c>
      <c r="L9">
        <f>AVERAGE((L8-L7), (L7-L6), (L6-L5), (L5-L4))</f>
        <v>-7.9492497932367456E-2</v>
      </c>
      <c r="N9">
        <f t="shared" si="1"/>
        <v>34.65</v>
      </c>
      <c r="P9" s="5">
        <f>_xlfn.STDEV.P(D29:D33)</f>
        <v>0.50199601592044341</v>
      </c>
      <c r="R9" s="5">
        <f>_xlfn.STDEV.P(E29:E33)</f>
        <v>0.78587530817553886</v>
      </c>
      <c r="T9" s="5">
        <f>_xlfn.STDEV.P(F29:F33)</f>
        <v>1.3440238093129186</v>
      </c>
      <c r="V9" s="5">
        <f>_xlfn.STDEV.P(G29:G33)</f>
        <v>1.0740577265678082</v>
      </c>
      <c r="AH9" t="s">
        <v>29</v>
      </c>
      <c r="AI9">
        <f>_xlfn.STDEV.P(L26,L62,L98,L134,L170,L206,L242)</f>
        <v>4.0118286506534491E-2</v>
      </c>
      <c r="AJ9">
        <f>_xlfn.STDEV.P(L12,L48,L84,L120,L156,L192,L228)</f>
        <v>9.6829883886775811E-2</v>
      </c>
      <c r="AK9">
        <f>_xlfn.STDEV.P(L26,L62,L98,L170,L206)</f>
        <v>4.7375861176575065E-2</v>
      </c>
      <c r="AL9">
        <f>_xlfn.STDEV.P(L12,L48,L84,L156,L192)</f>
        <v>7.5972285421602614E-2</v>
      </c>
    </row>
    <row r="10" spans="1:38" x14ac:dyDescent="0.75">
      <c r="A10" s="7">
        <v>6</v>
      </c>
      <c r="B10">
        <v>5</v>
      </c>
      <c r="C10">
        <v>0.2</v>
      </c>
      <c r="D10" s="16">
        <v>0</v>
      </c>
      <c r="E10" s="16">
        <v>29.7</v>
      </c>
      <c r="F10" s="16">
        <v>50.1</v>
      </c>
      <c r="G10" s="16">
        <v>55.9</v>
      </c>
      <c r="I10">
        <f t="shared" si="0"/>
        <v>21.870570980200771</v>
      </c>
      <c r="K10">
        <f>AVERAGE(K4:K9)</f>
        <v>13.25092544729835</v>
      </c>
      <c r="N10">
        <f t="shared" si="1"/>
        <v>33.924999999999997</v>
      </c>
      <c r="P10" s="5">
        <f>AVERAGE(P4:P9)</f>
        <v>0.56098287892684939</v>
      </c>
      <c r="Q10">
        <f>AVERAGE(Q4:Q8)</f>
        <v>31.118182217875898</v>
      </c>
      <c r="R10" s="5">
        <f>AVERAGE(R4:R9)</f>
        <v>0.85136360846559922</v>
      </c>
      <c r="S10">
        <f>AVERAGE(S4:S8)</f>
        <v>27.702037473764488</v>
      </c>
      <c r="T10" s="5">
        <f>AVERAGE(T4:T9)</f>
        <v>1.1118639681501019</v>
      </c>
      <c r="U10">
        <f>AVERAGE(U4:U8)</f>
        <v>12.081356353387267</v>
      </c>
      <c r="V10" s="5">
        <f>AVERAGE(V4:V9)</f>
        <v>1.1310846189652883</v>
      </c>
      <c r="W10">
        <f>AVERAGE(W4:W8)</f>
        <v>17.918220218658604</v>
      </c>
    </row>
    <row r="11" spans="1:38" x14ac:dyDescent="0.75">
      <c r="A11" s="7">
        <v>7</v>
      </c>
      <c r="B11">
        <v>5</v>
      </c>
      <c r="C11">
        <v>0.45</v>
      </c>
      <c r="D11" s="16">
        <v>0</v>
      </c>
      <c r="E11" s="16">
        <v>27.2</v>
      </c>
      <c r="F11" s="16">
        <v>49.3</v>
      </c>
      <c r="G11" s="16">
        <v>56.2</v>
      </c>
      <c r="I11">
        <f t="shared" si="0"/>
        <v>21.945657315286784</v>
      </c>
      <c r="N11">
        <f t="shared" si="1"/>
        <v>33.174999999999997</v>
      </c>
      <c r="P11" s="5">
        <f>_xlfn.STDEV.P(P4:P9)</f>
        <v>0.70557178435951895</v>
      </c>
      <c r="Q11">
        <f>_xlfn.STDEV.P(Q4:Q8)</f>
        <v>0.45651081229116319</v>
      </c>
      <c r="R11" s="5">
        <f>_xlfn.STDEV.P(R4:R9)</f>
        <v>0.58204811328655071</v>
      </c>
      <c r="S11">
        <f>_xlfn.STDEV.P(S4:S8)</f>
        <v>0.31394943317762014</v>
      </c>
      <c r="T11" s="5">
        <f>_xlfn.STDEV.P(T4:T9)</f>
        <v>0.14477056444426456</v>
      </c>
      <c r="U11">
        <f>_xlfn.STDEV.P(U4:U8)</f>
        <v>0.33115252649286592</v>
      </c>
      <c r="V11" s="5">
        <f>_xlfn.STDEV.P(V4:V9)</f>
        <v>0.43295217373302153</v>
      </c>
      <c r="W11">
        <f>_xlfn.STDEV.P(W4:W8)</f>
        <v>0.4746879397026299</v>
      </c>
    </row>
    <row r="12" spans="1:38" x14ac:dyDescent="0.75">
      <c r="A12" s="7">
        <v>8</v>
      </c>
      <c r="B12">
        <v>5</v>
      </c>
      <c r="C12">
        <v>0.65</v>
      </c>
      <c r="D12" s="16">
        <v>0</v>
      </c>
      <c r="E12" s="16">
        <v>27.4</v>
      </c>
      <c r="F12" s="16">
        <v>50.5</v>
      </c>
      <c r="G12" s="16">
        <v>55.7</v>
      </c>
      <c r="I12">
        <f t="shared" si="0"/>
        <v>22.029866091286156</v>
      </c>
      <c r="K12" cm="1">
        <f t="array" ref="K12">INDEX(LINEST(K4:K9),1)</f>
        <v>-4.0193433770099638</v>
      </c>
      <c r="L12" cm="1">
        <f t="array" ref="L12">INDEX(LINEST(L4:L8),1)</f>
        <v>-3.0735078395992585E-2</v>
      </c>
      <c r="N12">
        <f t="shared" si="1"/>
        <v>33.400000000000006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 s="16">
        <v>0</v>
      </c>
      <c r="E13" s="16">
        <v>27.1</v>
      </c>
      <c r="F13" s="16">
        <v>49.4</v>
      </c>
      <c r="G13" s="16">
        <v>57.1</v>
      </c>
      <c r="I13">
        <f t="shared" si="0"/>
        <v>22.20889461454577</v>
      </c>
      <c r="N13">
        <f t="shared" si="1"/>
        <v>33.4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 s="16">
        <v>0.2</v>
      </c>
      <c r="E14" s="16">
        <v>49.8</v>
      </c>
      <c r="F14" s="16">
        <v>48.1</v>
      </c>
      <c r="G14" s="16">
        <v>42.4</v>
      </c>
      <c r="I14">
        <f t="shared" si="0"/>
        <v>20.349370383380414</v>
      </c>
      <c r="N14">
        <f t="shared" si="1"/>
        <v>35.125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32.628571428571426</v>
      </c>
      <c r="AD14">
        <f t="shared" ref="AD14:AF29" si="8">AVERAGE(E4,E40,E76,E112,E148,E184,E220)</f>
        <v>30.285714285714281</v>
      </c>
      <c r="AE14">
        <f t="shared" si="8"/>
        <v>40.371428571428574</v>
      </c>
      <c r="AF14">
        <f t="shared" si="8"/>
        <v>23.642857142857142</v>
      </c>
    </row>
    <row r="15" spans="1:38" x14ac:dyDescent="0.75">
      <c r="A15" s="7">
        <v>11</v>
      </c>
      <c r="B15">
        <v>10</v>
      </c>
      <c r="C15">
        <v>0.2</v>
      </c>
      <c r="D15" s="16">
        <v>0.7</v>
      </c>
      <c r="E15" s="16">
        <v>50.7</v>
      </c>
      <c r="F15" s="16">
        <v>50.2</v>
      </c>
      <c r="G15" s="16">
        <v>45.3</v>
      </c>
      <c r="I15">
        <f t="shared" si="0"/>
        <v>20.905785682437294</v>
      </c>
      <c r="K15" t="s">
        <v>26</v>
      </c>
      <c r="L15" t="s">
        <v>27</v>
      </c>
      <c r="N15">
        <f t="shared" si="1"/>
        <v>36.725000000000001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C43" si="9">AVERAGE(D5,D41,D77,D113,D149,D185,D221)</f>
        <v>32.914285714285718</v>
      </c>
      <c r="AD15">
        <f t="shared" si="8"/>
        <v>29.37142857142857</v>
      </c>
      <c r="AE15">
        <f t="shared" si="8"/>
        <v>40.142857142857146</v>
      </c>
      <c r="AF15">
        <f t="shared" si="8"/>
        <v>23.7</v>
      </c>
    </row>
    <row r="16" spans="1:38" x14ac:dyDescent="0.75">
      <c r="A16" s="7">
        <v>12</v>
      </c>
      <c r="B16">
        <v>10</v>
      </c>
      <c r="C16">
        <v>0.45</v>
      </c>
      <c r="D16" s="16">
        <v>0.3</v>
      </c>
      <c r="E16" s="16">
        <v>51.4</v>
      </c>
      <c r="F16" s="16">
        <v>51</v>
      </c>
      <c r="G16" s="16">
        <v>46.3</v>
      </c>
      <c r="I16">
        <f t="shared" si="0"/>
        <v>21.427144000076165</v>
      </c>
      <c r="J16">
        <v>2</v>
      </c>
      <c r="K16">
        <f>AVERAGE(D4:G8)</f>
        <v>16.445</v>
      </c>
      <c r="L16">
        <f>AVERAGE(D4:G4,D9:G9,D14:G14,D19:G19,D24:G24,D29:G29)</f>
        <v>47.845833333333331</v>
      </c>
      <c r="M16">
        <v>0</v>
      </c>
      <c r="N16">
        <f t="shared" si="1"/>
        <v>37.25</v>
      </c>
      <c r="P16" s="5">
        <f>AVERAGE(D4:D8)</f>
        <v>0</v>
      </c>
      <c r="Q16">
        <f>AVERAGE(D4,D9,D14,D19,D24,D29)</f>
        <v>30.533333333333331</v>
      </c>
      <c r="R16" s="5">
        <f>AVERAGE(E4:E8)</f>
        <v>0.3</v>
      </c>
      <c r="S16">
        <f>AVERAGE(E4,E9,E14,E19,E24,E29)</f>
        <v>49.25</v>
      </c>
      <c r="T16" s="5">
        <f>AVERAGE(F4:F8)</f>
        <v>49.9</v>
      </c>
      <c r="U16">
        <f>AVERAGE(F4,F9,F14,F19,F24,F29)</f>
        <v>61.216666666666669</v>
      </c>
      <c r="V16" s="5">
        <f>AVERAGE(G4:G8)</f>
        <v>15.580000000000002</v>
      </c>
      <c r="W16">
        <f>AVERAGE(G4,G9,G14,G19,G24,G29)</f>
        <v>50.383333333333326</v>
      </c>
      <c r="Z16" s="7">
        <v>2</v>
      </c>
      <c r="AA16">
        <v>2</v>
      </c>
      <c r="AB16">
        <v>0.45</v>
      </c>
      <c r="AC16">
        <f t="shared" si="9"/>
        <v>32.842857142857142</v>
      </c>
      <c r="AD16">
        <f t="shared" si="8"/>
        <v>29.342857142857149</v>
      </c>
      <c r="AE16">
        <f t="shared" si="8"/>
        <v>39.328571428571429</v>
      </c>
      <c r="AF16">
        <f t="shared" si="8"/>
        <v>24.928571428571427</v>
      </c>
    </row>
    <row r="17" spans="1:32" x14ac:dyDescent="0.75">
      <c r="A17" s="7">
        <v>13</v>
      </c>
      <c r="B17">
        <v>10</v>
      </c>
      <c r="C17">
        <v>0.65</v>
      </c>
      <c r="D17" s="16">
        <v>0.4</v>
      </c>
      <c r="E17" s="16">
        <v>50.2</v>
      </c>
      <c r="F17" s="16">
        <v>50</v>
      </c>
      <c r="G17" s="16">
        <v>45</v>
      </c>
      <c r="I17">
        <f t="shared" si="0"/>
        <v>20.888752954640456</v>
      </c>
      <c r="J17">
        <v>5</v>
      </c>
      <c r="K17">
        <f>AVERAGE(D9:G13)</f>
        <v>33.709999999999994</v>
      </c>
      <c r="L17">
        <f t="shared" ref="L17:L20" si="10">AVERAGE(D5:G5,D10:G10,D15:G15,D20:G20,D25:G25,D30:G30)</f>
        <v>47.570833333333333</v>
      </c>
      <c r="M17">
        <v>0.2</v>
      </c>
      <c r="N17">
        <f t="shared" si="1"/>
        <v>36.4</v>
      </c>
      <c r="P17" s="5">
        <f>AVERAGE(D9:D13)</f>
        <v>0</v>
      </c>
      <c r="Q17">
        <f t="shared" ref="Q17:Q20" si="11">AVERAGE(D5,D10,D15,D20,D25,D30)</f>
        <v>30.600000000000005</v>
      </c>
      <c r="R17" s="5">
        <f>AVERAGE(E9:E13)</f>
        <v>28.54</v>
      </c>
      <c r="S17">
        <f t="shared" ref="S17:S20" si="12">AVERAGE(E5,E10,E15,E20,E25,E30)</f>
        <v>49.266666666666673</v>
      </c>
      <c r="T17" s="5">
        <f>AVERAGE(F9:F13)</f>
        <v>50.300000000000004</v>
      </c>
      <c r="U17">
        <f t="shared" ref="U17:U20" si="13">AVERAGE(F5,F10,F15,F20,F25,F30)</f>
        <v>60.56666666666667</v>
      </c>
      <c r="V17" s="5">
        <f>AVERAGE(G9:G13)</f>
        <v>56</v>
      </c>
      <c r="W17">
        <f t="shared" ref="W17:W20" si="14">AVERAGE(G5,G10,G15,G20,G25,G30)</f>
        <v>49.849999999999994</v>
      </c>
      <c r="Z17" s="7">
        <v>3</v>
      </c>
      <c r="AA17">
        <v>2</v>
      </c>
      <c r="AB17">
        <v>0.65</v>
      </c>
      <c r="AC17">
        <f t="shared" si="9"/>
        <v>34.157142857142851</v>
      </c>
      <c r="AD17">
        <f t="shared" si="8"/>
        <v>29.671428571428574</v>
      </c>
      <c r="AE17">
        <f t="shared" si="8"/>
        <v>39.200000000000003</v>
      </c>
      <c r="AF17">
        <f t="shared" si="8"/>
        <v>24.585714285714285</v>
      </c>
    </row>
    <row r="18" spans="1:32" x14ac:dyDescent="0.75">
      <c r="A18" s="7">
        <v>14</v>
      </c>
      <c r="B18">
        <v>10</v>
      </c>
      <c r="C18">
        <v>0.85</v>
      </c>
      <c r="D18" s="16">
        <v>0.5</v>
      </c>
      <c r="E18" s="16">
        <v>51.3</v>
      </c>
      <c r="F18" s="16">
        <v>50.9</v>
      </c>
      <c r="G18" s="16">
        <v>45.4</v>
      </c>
      <c r="I18">
        <f t="shared" si="0"/>
        <v>21.216193697268135</v>
      </c>
      <c r="J18">
        <v>10</v>
      </c>
      <c r="K18">
        <f>AVERAGE(D14:G18)</f>
        <v>36.504999999999995</v>
      </c>
      <c r="L18">
        <f t="shared" si="10"/>
        <v>47.720833333333324</v>
      </c>
      <c r="M18">
        <v>0.45</v>
      </c>
      <c r="N18">
        <f t="shared" si="1"/>
        <v>37.024999999999999</v>
      </c>
      <c r="P18" s="5">
        <f>AVERAGE(D14:D18)</f>
        <v>0.42000000000000004</v>
      </c>
      <c r="Q18">
        <f t="shared" si="11"/>
        <v>31.316666666666666</v>
      </c>
      <c r="R18" s="5">
        <f>AVERAGE(E14:E18)</f>
        <v>50.680000000000007</v>
      </c>
      <c r="S18">
        <f t="shared" si="12"/>
        <v>48.883333333333333</v>
      </c>
      <c r="T18" s="5">
        <f>AVERAGE(F14:F18)</f>
        <v>50.040000000000006</v>
      </c>
      <c r="U18">
        <f t="shared" si="13"/>
        <v>60.35</v>
      </c>
      <c r="V18" s="5">
        <f>AVERAGE(G14:G18)</f>
        <v>44.88</v>
      </c>
      <c r="W18">
        <f t="shared" si="14"/>
        <v>50.333333333333336</v>
      </c>
      <c r="Z18" s="7">
        <v>4</v>
      </c>
      <c r="AA18">
        <v>2</v>
      </c>
      <c r="AB18">
        <v>0.85</v>
      </c>
      <c r="AC18">
        <f t="shared" si="9"/>
        <v>33.771428571428572</v>
      </c>
      <c r="AD18">
        <f t="shared" si="8"/>
        <v>28.914285714285711</v>
      </c>
      <c r="AE18">
        <f t="shared" si="8"/>
        <v>39.214285714285715</v>
      </c>
      <c r="AF18">
        <f t="shared" si="8"/>
        <v>24.74285714285714</v>
      </c>
    </row>
    <row r="19" spans="1:32" x14ac:dyDescent="0.75">
      <c r="A19" s="7">
        <v>15</v>
      </c>
      <c r="B19">
        <v>20</v>
      </c>
      <c r="C19">
        <v>0</v>
      </c>
      <c r="D19" s="16">
        <v>48.4</v>
      </c>
      <c r="E19" s="16">
        <v>59.4</v>
      </c>
      <c r="F19" s="16">
        <v>60</v>
      </c>
      <c r="G19" s="16">
        <v>50.4</v>
      </c>
      <c r="I19">
        <f t="shared" si="0"/>
        <v>5.202643558807388</v>
      </c>
      <c r="J19">
        <v>20</v>
      </c>
      <c r="K19">
        <f>AVERAGE(D19:G23)</f>
        <v>54.859999999999992</v>
      </c>
      <c r="L19">
        <f t="shared" si="10"/>
        <v>47.895833333333336</v>
      </c>
      <c r="M19">
        <v>0.65</v>
      </c>
      <c r="N19">
        <f t="shared" si="1"/>
        <v>54.550000000000004</v>
      </c>
      <c r="P19" s="5">
        <f>AVERAGE(D19:D23)</f>
        <v>49.12</v>
      </c>
      <c r="Q19">
        <f t="shared" si="11"/>
        <v>30.633333333333329</v>
      </c>
      <c r="R19" s="5">
        <f>AVERAGE(E19:E23)</f>
        <v>61.260000000000005</v>
      </c>
      <c r="S19">
        <f t="shared" si="12"/>
        <v>49.266666666666659</v>
      </c>
      <c r="T19" s="5">
        <f>AVERAGE(F19:F23)</f>
        <v>60.660000000000004</v>
      </c>
      <c r="U19">
        <f t="shared" si="13"/>
        <v>61.216666666666661</v>
      </c>
      <c r="V19" s="5">
        <f>AVERAGE(G19:G23)</f>
        <v>48.4</v>
      </c>
      <c r="W19">
        <f t="shared" si="14"/>
        <v>50.466666666666661</v>
      </c>
      <c r="Z19" s="7">
        <v>5</v>
      </c>
      <c r="AA19">
        <v>5</v>
      </c>
      <c r="AB19">
        <v>0</v>
      </c>
      <c r="AC19">
        <f t="shared" si="9"/>
        <v>32.757142857142853</v>
      </c>
      <c r="AD19">
        <f t="shared" si="8"/>
        <v>44.399999999999991</v>
      </c>
      <c r="AE19">
        <f t="shared" si="8"/>
        <v>49.342857142857142</v>
      </c>
      <c r="AF19">
        <f t="shared" si="8"/>
        <v>49.428571428571438</v>
      </c>
    </row>
    <row r="20" spans="1:32" x14ac:dyDescent="0.75">
      <c r="A20" s="7">
        <v>16</v>
      </c>
      <c r="B20">
        <v>20</v>
      </c>
      <c r="C20">
        <v>0.2</v>
      </c>
      <c r="D20" s="16">
        <v>49.1</v>
      </c>
      <c r="E20" s="16">
        <v>61.4</v>
      </c>
      <c r="F20" s="16">
        <v>59.9</v>
      </c>
      <c r="G20" s="16">
        <v>46</v>
      </c>
      <c r="I20">
        <f t="shared" si="0"/>
        <v>6.6622068415803648</v>
      </c>
      <c r="J20">
        <v>50</v>
      </c>
      <c r="K20">
        <f>AVERAGE(D24:G28)</f>
        <v>68.754999999999981</v>
      </c>
      <c r="L20">
        <f t="shared" si="10"/>
        <v>47.358333333333341</v>
      </c>
      <c r="M20">
        <v>0.85</v>
      </c>
      <c r="N20">
        <f t="shared" si="1"/>
        <v>54.1</v>
      </c>
      <c r="P20" s="5">
        <f>AVERAGE(D24:D28)</f>
        <v>63.6</v>
      </c>
      <c r="Q20">
        <f t="shared" si="11"/>
        <v>29.95</v>
      </c>
      <c r="R20" s="5">
        <f>AVERAGE(E24:E28)</f>
        <v>71.320000000000007</v>
      </c>
      <c r="S20">
        <f t="shared" si="12"/>
        <v>49.266666666666659</v>
      </c>
      <c r="T20" s="5">
        <f>AVERAGE(F24:F28)</f>
        <v>73.099999999999994</v>
      </c>
      <c r="U20">
        <f t="shared" si="13"/>
        <v>60.099999999999994</v>
      </c>
      <c r="V20" s="5">
        <f>AVERAGE(G24:G28)</f>
        <v>67</v>
      </c>
      <c r="W20">
        <f t="shared" si="14"/>
        <v>50.116666666666667</v>
      </c>
      <c r="Z20" s="7">
        <v>6</v>
      </c>
      <c r="AA20">
        <v>5</v>
      </c>
      <c r="AB20">
        <v>0.2</v>
      </c>
      <c r="AC20">
        <f t="shared" si="9"/>
        <v>35.442857142857143</v>
      </c>
      <c r="AD20">
        <f t="shared" si="8"/>
        <v>43.31428571428571</v>
      </c>
      <c r="AE20">
        <f t="shared" si="8"/>
        <v>47.51428571428572</v>
      </c>
      <c r="AF20">
        <f t="shared" si="8"/>
        <v>49.671428571428571</v>
      </c>
    </row>
    <row r="21" spans="1:32" x14ac:dyDescent="0.75">
      <c r="A21" s="7">
        <v>17</v>
      </c>
      <c r="B21">
        <v>20</v>
      </c>
      <c r="C21">
        <v>0.45</v>
      </c>
      <c r="D21" s="16">
        <v>49.9</v>
      </c>
      <c r="E21" s="16">
        <v>59.9</v>
      </c>
      <c r="F21" s="16">
        <v>59.9</v>
      </c>
      <c r="G21" s="16">
        <v>47.2</v>
      </c>
      <c r="I21">
        <f t="shared" si="0"/>
        <v>5.7547263184273296</v>
      </c>
      <c r="J21">
        <v>100</v>
      </c>
      <c r="K21">
        <f>AVERAGE(D29:G33)</f>
        <v>75.794999999999987</v>
      </c>
      <c r="L21">
        <f>AVERAGE((L20-L19), (L19-L18), (L18-L17), (L17-L16))</f>
        <v>-0.12187499999999751</v>
      </c>
      <c r="N21">
        <f t="shared" si="1"/>
        <v>54.224999999999994</v>
      </c>
      <c r="P21" s="5">
        <f>AVERAGE(D29:D33)</f>
        <v>70.5</v>
      </c>
      <c r="R21" s="5">
        <f>AVERAGE(E29:E33)</f>
        <v>83.02000000000001</v>
      </c>
      <c r="T21" s="5">
        <f>AVERAGE(F29:F33)</f>
        <v>80.14</v>
      </c>
      <c r="V21" s="5">
        <f>AVERAGE(G29:G33)</f>
        <v>69.52000000000001</v>
      </c>
      <c r="Z21" s="7">
        <v>7</v>
      </c>
      <c r="AA21">
        <v>5</v>
      </c>
      <c r="AB21">
        <v>0.45</v>
      </c>
      <c r="AC21">
        <f t="shared" si="9"/>
        <v>35.985714285714288</v>
      </c>
      <c r="AD21">
        <f t="shared" si="8"/>
        <v>44.057142857142857</v>
      </c>
      <c r="AE21">
        <f t="shared" si="8"/>
        <v>46.585714285714282</v>
      </c>
      <c r="AF21">
        <f t="shared" si="8"/>
        <v>49.68571428571429</v>
      </c>
    </row>
    <row r="22" spans="1:32" x14ac:dyDescent="0.75">
      <c r="A22" s="7">
        <v>18</v>
      </c>
      <c r="B22">
        <v>20</v>
      </c>
      <c r="C22">
        <v>0.65</v>
      </c>
      <c r="D22" s="16">
        <v>49.8</v>
      </c>
      <c r="E22" s="16">
        <v>63.8</v>
      </c>
      <c r="F22" s="16">
        <v>61.7</v>
      </c>
      <c r="G22" s="16">
        <v>50.6</v>
      </c>
      <c r="I22">
        <f t="shared" si="0"/>
        <v>6.32509881345735</v>
      </c>
      <c r="K22">
        <f>AVERAGE(K16:K21)</f>
        <v>47.67833333333332</v>
      </c>
      <c r="N22">
        <f t="shared" si="1"/>
        <v>56.475000000000001</v>
      </c>
      <c r="P22" s="5">
        <f>AVERAGE(P16:P21)</f>
        <v>30.606666666666666</v>
      </c>
      <c r="Q22">
        <f>AVERAGE(Q16:Q20)</f>
        <v>30.606666666666666</v>
      </c>
      <c r="R22" s="5">
        <f>AVERAGE(R16:R21)</f>
        <v>49.186666666666667</v>
      </c>
      <c r="S22">
        <f>AVERAGE(S16:S20)</f>
        <v>49.18666666666666</v>
      </c>
      <c r="T22" s="5">
        <f>AVERAGE(T16:T21)</f>
        <v>60.69</v>
      </c>
      <c r="U22">
        <f>AVERAGE(U16:U20)</f>
        <v>60.69</v>
      </c>
      <c r="V22" s="5">
        <f>AVERAGE(V16:V21)</f>
        <v>50.23</v>
      </c>
      <c r="W22">
        <f>AVERAGE(W16:W20)</f>
        <v>50.230000000000004</v>
      </c>
      <c r="Z22" s="7">
        <v>8</v>
      </c>
      <c r="AA22">
        <v>5</v>
      </c>
      <c r="AB22">
        <v>0.65</v>
      </c>
      <c r="AC22">
        <f t="shared" si="9"/>
        <v>35.128571428571426</v>
      </c>
      <c r="AD22">
        <f t="shared" si="8"/>
        <v>44.142857142857146</v>
      </c>
      <c r="AE22">
        <f t="shared" si="8"/>
        <v>47.885714285714286</v>
      </c>
      <c r="AF22">
        <f t="shared" si="8"/>
        <v>50.157142857142858</v>
      </c>
    </row>
    <row r="23" spans="1:32" x14ac:dyDescent="0.75">
      <c r="A23" s="7">
        <v>19</v>
      </c>
      <c r="B23">
        <v>20</v>
      </c>
      <c r="C23">
        <v>0.85</v>
      </c>
      <c r="D23" s="16">
        <v>48.4</v>
      </c>
      <c r="E23" s="16">
        <v>61.8</v>
      </c>
      <c r="F23" s="16">
        <v>61.8</v>
      </c>
      <c r="G23" s="16">
        <v>47.8</v>
      </c>
      <c r="I23">
        <f t="shared" si="0"/>
        <v>6.8532838843870527</v>
      </c>
      <c r="N23">
        <f t="shared" si="1"/>
        <v>54.95</v>
      </c>
      <c r="P23" s="5">
        <f>_xlfn.STDEV.P(P16:P21)</f>
        <v>31.111499838841301</v>
      </c>
      <c r="Q23">
        <f>_xlfn.STDEV.P(Q16:Q20)</f>
        <v>0.43392267616349461</v>
      </c>
      <c r="R23" s="5">
        <f>_xlfn.STDEV.P(R16:R21)</f>
        <v>27.685030050351937</v>
      </c>
      <c r="S23">
        <f>_xlfn.STDEV.P(S16:S20)</f>
        <v>0.15180396715647515</v>
      </c>
      <c r="T23" s="5">
        <f>_xlfn.STDEV.P(T16:T21)</f>
        <v>12.042357188967097</v>
      </c>
      <c r="U23">
        <f>_xlfn.STDEV.P(U16:U20)</f>
        <v>0.45467937421146959</v>
      </c>
      <c r="V23" s="5">
        <f>_xlfn.STDEV.P(V16:V21)</f>
        <v>17.88492754621425</v>
      </c>
      <c r="W23">
        <f>_xlfn.STDEV.P(W16:W20)</f>
        <v>0.22246098284618107</v>
      </c>
      <c r="Z23" s="7">
        <v>9</v>
      </c>
      <c r="AA23">
        <v>5</v>
      </c>
      <c r="AB23">
        <v>0.85</v>
      </c>
      <c r="AC23">
        <f t="shared" si="9"/>
        <v>35.528571428571425</v>
      </c>
      <c r="AD23">
        <f t="shared" si="8"/>
        <v>43.785714285714285</v>
      </c>
      <c r="AE23">
        <f t="shared" si="8"/>
        <v>46.571428571428569</v>
      </c>
      <c r="AF23">
        <f t="shared" si="8"/>
        <v>50.971428571428568</v>
      </c>
    </row>
    <row r="24" spans="1:32" x14ac:dyDescent="0.75">
      <c r="A24" s="7">
        <v>20</v>
      </c>
      <c r="B24">
        <v>50</v>
      </c>
      <c r="C24">
        <v>0</v>
      </c>
      <c r="D24" s="16">
        <v>64</v>
      </c>
      <c r="E24" s="16">
        <v>71.099999999999994</v>
      </c>
      <c r="F24" s="16">
        <v>74.5</v>
      </c>
      <c r="G24" s="16">
        <v>68.8</v>
      </c>
      <c r="I24">
        <f t="shared" si="0"/>
        <v>3.8164119274522759</v>
      </c>
      <c r="N24">
        <f t="shared" si="1"/>
        <v>69.599999999999994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32.471428571428568</v>
      </c>
      <c r="AD24">
        <f t="shared" si="8"/>
        <v>46.871428571428574</v>
      </c>
      <c r="AE24">
        <f t="shared" si="8"/>
        <v>47.1</v>
      </c>
      <c r="AF24">
        <f t="shared" si="8"/>
        <v>46.528571428571425</v>
      </c>
    </row>
    <row r="25" spans="1:32" x14ac:dyDescent="0.75">
      <c r="A25" s="7">
        <v>21</v>
      </c>
      <c r="B25">
        <v>50</v>
      </c>
      <c r="C25">
        <v>0.2</v>
      </c>
      <c r="D25" s="16">
        <v>64.099999999999994</v>
      </c>
      <c r="E25" s="16">
        <v>71.7</v>
      </c>
      <c r="F25" s="16">
        <v>74.3</v>
      </c>
      <c r="G25" s="16">
        <v>66</v>
      </c>
      <c r="I25">
        <f t="shared" si="0"/>
        <v>4.1348367561489061</v>
      </c>
      <c r="N25">
        <f t="shared" si="1"/>
        <v>69.025000000000006</v>
      </c>
      <c r="P25" s="5" cm="1">
        <f t="array" ref="P25">INDEX(LINEST(P16:P21), 1)</f>
        <v>16.914285714285711</v>
      </c>
      <c r="Q25" s="5" cm="1">
        <f t="array" ref="Q25">INDEX(LINEST(Q16:Q20), 1)</f>
        <v>-0.11333333333333398</v>
      </c>
      <c r="R25" s="5" cm="1">
        <f t="array" ref="R25">INDEX(LINEST(R16:R21), 1)</f>
        <v>15.786285714285716</v>
      </c>
      <c r="S25" s="5" cm="1">
        <f t="array" ref="S25">INDEX(LINEST(S16:S20), 1)</f>
        <v>3.3333333333303021E-3</v>
      </c>
      <c r="T25" s="5" cm="1">
        <f t="array" ref="T25">INDEX(LINEST(T16:T21), 1)</f>
        <v>6.5777142857142854</v>
      </c>
      <c r="U25" s="5" cm="1">
        <f t="array" ref="U25">INDEX(LINEST(U16:U20), 1)</f>
        <v>-0.15833333333333569</v>
      </c>
      <c r="V25" s="5" cm="1">
        <f t="array" ref="V25">INDEX(LINEST(V16:V21), 1)</f>
        <v>8.7491428571428589</v>
      </c>
      <c r="W25" s="5" cm="1">
        <f t="array" ref="W25">INDEX(LINEST(W16:W20), 1)</f>
        <v>8.3333333333349899E-3</v>
      </c>
      <c r="Z25" s="7">
        <v>11</v>
      </c>
      <c r="AA25">
        <v>10</v>
      </c>
      <c r="AB25">
        <v>0.2</v>
      </c>
      <c r="AC25">
        <f t="shared" si="9"/>
        <v>33.728571428571435</v>
      </c>
      <c r="AD25">
        <f t="shared" si="8"/>
        <v>48.51428571428572</v>
      </c>
      <c r="AE25">
        <f t="shared" si="8"/>
        <v>48.800000000000004</v>
      </c>
      <c r="AF25">
        <f t="shared" si="8"/>
        <v>47.942857142857143</v>
      </c>
    </row>
    <row r="26" spans="1:32" x14ac:dyDescent="0.75">
      <c r="A26" s="7">
        <v>22</v>
      </c>
      <c r="B26">
        <v>50</v>
      </c>
      <c r="C26">
        <v>0.45</v>
      </c>
      <c r="D26" s="16">
        <v>66.8</v>
      </c>
      <c r="E26" s="16">
        <v>71.8</v>
      </c>
      <c r="F26" s="16">
        <v>72.900000000000006</v>
      </c>
      <c r="G26" s="16">
        <v>67.5</v>
      </c>
      <c r="I26">
        <f t="shared" si="0"/>
        <v>2.6405491853021807</v>
      </c>
      <c r="K26" cm="1">
        <f t="array" ref="K26">INDEX(LINEST(K16:K21),1)</f>
        <v>12.006857142857143</v>
      </c>
      <c r="L26" s="4" cm="1">
        <f t="array" ref="L26">INDEX(LINEST(L16:L20),1)</f>
        <v>-6.4999999999997712E-2</v>
      </c>
      <c r="N26">
        <f t="shared" si="1"/>
        <v>69.75</v>
      </c>
      <c r="Z26" s="7">
        <v>12</v>
      </c>
      <c r="AA26">
        <v>10</v>
      </c>
      <c r="AB26">
        <v>0.45</v>
      </c>
      <c r="AC26">
        <f t="shared" si="9"/>
        <v>33.785714285714285</v>
      </c>
      <c r="AD26">
        <f t="shared" si="8"/>
        <v>49.18571428571429</v>
      </c>
      <c r="AE26">
        <f t="shared" si="8"/>
        <v>49.528571428571432</v>
      </c>
      <c r="AF26">
        <f t="shared" si="8"/>
        <v>48.5</v>
      </c>
    </row>
    <row r="27" spans="1:32" x14ac:dyDescent="0.75">
      <c r="A27" s="7">
        <v>23</v>
      </c>
      <c r="B27">
        <v>50</v>
      </c>
      <c r="C27">
        <v>0.65</v>
      </c>
      <c r="D27" s="16">
        <v>62.5</v>
      </c>
      <c r="E27" s="16">
        <v>70.900000000000006</v>
      </c>
      <c r="F27" s="16">
        <v>72.7</v>
      </c>
      <c r="G27" s="16">
        <v>67.8</v>
      </c>
      <c r="I27">
        <f t="shared" si="0"/>
        <v>3.8693507207282223</v>
      </c>
      <c r="N27">
        <f t="shared" si="1"/>
        <v>68.475000000000009</v>
      </c>
      <c r="Z27" s="7">
        <v>13</v>
      </c>
      <c r="AA27">
        <v>10</v>
      </c>
      <c r="AB27">
        <v>0.65</v>
      </c>
      <c r="AC27">
        <f t="shared" si="9"/>
        <v>32.785714285714285</v>
      </c>
      <c r="AD27">
        <f t="shared" si="8"/>
        <v>49.9</v>
      </c>
      <c r="AE27">
        <f t="shared" si="8"/>
        <v>47.928571428571431</v>
      </c>
      <c r="AF27">
        <f t="shared" si="8"/>
        <v>47.414285714285711</v>
      </c>
    </row>
    <row r="28" spans="1:32" x14ac:dyDescent="0.75">
      <c r="A28" s="7">
        <v>24</v>
      </c>
      <c r="B28">
        <v>50</v>
      </c>
      <c r="C28">
        <v>0.85</v>
      </c>
      <c r="D28" s="16">
        <v>60.6</v>
      </c>
      <c r="E28" s="16">
        <v>71.099999999999994</v>
      </c>
      <c r="F28" s="16">
        <v>71.099999999999994</v>
      </c>
      <c r="G28" s="16">
        <v>64.900000000000006</v>
      </c>
      <c r="I28">
        <f t="shared" si="0"/>
        <v>4.4431829807020069</v>
      </c>
      <c r="N28">
        <f t="shared" si="1"/>
        <v>66.924999999999997</v>
      </c>
      <c r="Z28" s="7">
        <v>14</v>
      </c>
      <c r="AA28">
        <v>10</v>
      </c>
      <c r="AB28">
        <v>0.85</v>
      </c>
      <c r="AC28">
        <f t="shared" si="9"/>
        <v>33.557142857142857</v>
      </c>
      <c r="AD28">
        <f t="shared" si="8"/>
        <v>48.371428571428574</v>
      </c>
      <c r="AE28">
        <f t="shared" si="8"/>
        <v>48.828571428571429</v>
      </c>
      <c r="AF28">
        <f t="shared" si="8"/>
        <v>48.471428571428575</v>
      </c>
    </row>
    <row r="29" spans="1:32" x14ac:dyDescent="0.75">
      <c r="A29" s="7">
        <v>25</v>
      </c>
      <c r="B29">
        <v>100</v>
      </c>
      <c r="C29">
        <v>0</v>
      </c>
      <c r="D29" s="16">
        <v>70.599999999999994</v>
      </c>
      <c r="E29" s="16">
        <v>83.6</v>
      </c>
      <c r="F29" s="16">
        <v>80.7</v>
      </c>
      <c r="G29" s="16">
        <v>70.900000000000006</v>
      </c>
      <c r="I29">
        <f t="shared" si="0"/>
        <v>5.7924519851268501</v>
      </c>
      <c r="N29">
        <f t="shared" si="1"/>
        <v>76.449999999999989</v>
      </c>
      <c r="Z29" s="7">
        <v>15</v>
      </c>
      <c r="AA29">
        <v>20</v>
      </c>
      <c r="AB29">
        <v>0</v>
      </c>
      <c r="AC29">
        <f t="shared" si="9"/>
        <v>46.914285714285711</v>
      </c>
      <c r="AD29">
        <f t="shared" si="8"/>
        <v>55.157142857142851</v>
      </c>
      <c r="AE29">
        <f t="shared" si="8"/>
        <v>58.771428571428565</v>
      </c>
      <c r="AF29">
        <f t="shared" si="8"/>
        <v>55.442857142857136</v>
      </c>
    </row>
    <row r="30" spans="1:32" x14ac:dyDescent="0.75">
      <c r="A30" s="7">
        <v>26</v>
      </c>
      <c r="B30">
        <v>100</v>
      </c>
      <c r="C30">
        <v>0.2</v>
      </c>
      <c r="D30" s="16">
        <v>69.7</v>
      </c>
      <c r="E30" s="16">
        <v>81.8</v>
      </c>
      <c r="F30" s="16">
        <v>78.8</v>
      </c>
      <c r="G30" s="16">
        <v>69.7</v>
      </c>
      <c r="I30">
        <f t="shared" si="0"/>
        <v>5.4050901935120352</v>
      </c>
      <c r="N30">
        <f t="shared" si="1"/>
        <v>75</v>
      </c>
      <c r="Z30" s="7">
        <v>16</v>
      </c>
      <c r="AA30">
        <v>20</v>
      </c>
      <c r="AB30">
        <v>0.2</v>
      </c>
      <c r="AC30">
        <f t="shared" si="9"/>
        <v>48.857142857142854</v>
      </c>
      <c r="AD30">
        <f t="shared" ref="AD30:AD43" si="15">AVERAGE(E20,E56,E92,E128,E164,E200,E236)</f>
        <v>55.614285714285707</v>
      </c>
      <c r="AE30">
        <f t="shared" ref="AE30:AE43" si="16">AVERAGE(F20,F56,F92,F128,F164,F200,F236)</f>
        <v>59.114285714285714</v>
      </c>
      <c r="AF30">
        <f t="shared" ref="AF30:AF38" si="17">AVERAGE(G20,G56,G92,G128,G164,G200,G236)</f>
        <v>53.685714285714297</v>
      </c>
    </row>
    <row r="31" spans="1:32" x14ac:dyDescent="0.75">
      <c r="A31" s="7">
        <v>27</v>
      </c>
      <c r="B31">
        <v>100</v>
      </c>
      <c r="C31">
        <v>0.45</v>
      </c>
      <c r="D31" s="16">
        <v>70.900000000000006</v>
      </c>
      <c r="E31" s="16">
        <v>82.8</v>
      </c>
      <c r="F31" s="16">
        <v>80</v>
      </c>
      <c r="G31" s="16">
        <v>69.5</v>
      </c>
      <c r="I31">
        <f t="shared" si="0"/>
        <v>5.7083272506050298</v>
      </c>
      <c r="N31">
        <f t="shared" si="1"/>
        <v>75.8</v>
      </c>
      <c r="Z31" s="7">
        <v>17</v>
      </c>
      <c r="AA31">
        <v>20</v>
      </c>
      <c r="AB31">
        <v>0.45</v>
      </c>
      <c r="AC31">
        <f t="shared" si="9"/>
        <v>49.085714285714289</v>
      </c>
      <c r="AD31">
        <f t="shared" si="15"/>
        <v>53.942857142857143</v>
      </c>
      <c r="AE31">
        <f t="shared" si="16"/>
        <v>59.057142857142857</v>
      </c>
      <c r="AF31">
        <f t="shared" si="17"/>
        <v>53.914285714285718</v>
      </c>
    </row>
    <row r="32" spans="1:32" x14ac:dyDescent="0.75">
      <c r="A32" s="7">
        <v>28</v>
      </c>
      <c r="B32">
        <v>100</v>
      </c>
      <c r="C32">
        <v>0.65</v>
      </c>
      <c r="D32" s="16">
        <v>71.099999999999994</v>
      </c>
      <c r="E32" s="16">
        <v>82.8</v>
      </c>
      <c r="F32" s="16">
        <v>82.4</v>
      </c>
      <c r="G32" s="16">
        <v>67.599999999999994</v>
      </c>
      <c r="I32">
        <f t="shared" si="0"/>
        <v>6.741058893082009</v>
      </c>
      <c r="N32">
        <f t="shared" si="1"/>
        <v>75.974999999999994</v>
      </c>
      <c r="Z32" s="7">
        <v>18</v>
      </c>
      <c r="AA32">
        <v>20</v>
      </c>
      <c r="AB32">
        <v>0.65</v>
      </c>
      <c r="AC32">
        <f t="shared" si="9"/>
        <v>49.028571428571432</v>
      </c>
      <c r="AD32">
        <f t="shared" si="15"/>
        <v>56.671428571428571</v>
      </c>
      <c r="AE32">
        <f t="shared" si="16"/>
        <v>60.128571428571441</v>
      </c>
      <c r="AF32">
        <f t="shared" si="17"/>
        <v>56.228571428571421</v>
      </c>
    </row>
    <row r="33" spans="1:32" x14ac:dyDescent="0.75">
      <c r="A33" s="7">
        <v>29</v>
      </c>
      <c r="B33">
        <v>100</v>
      </c>
      <c r="C33">
        <v>0.85</v>
      </c>
      <c r="D33" s="16">
        <v>70.2</v>
      </c>
      <c r="E33" s="16">
        <v>84.1</v>
      </c>
      <c r="F33" s="16">
        <v>78.8</v>
      </c>
      <c r="G33" s="16">
        <v>69.900000000000006</v>
      </c>
      <c r="I33">
        <f t="shared" si="0"/>
        <v>6.0010415762599036</v>
      </c>
      <c r="N33">
        <f t="shared" si="1"/>
        <v>75.75</v>
      </c>
      <c r="Z33" s="7">
        <v>19</v>
      </c>
      <c r="AA33">
        <v>20</v>
      </c>
      <c r="AB33">
        <v>0.85</v>
      </c>
      <c r="AC33">
        <f t="shared" si="9"/>
        <v>48.414285714285718</v>
      </c>
      <c r="AD33">
        <f t="shared" si="15"/>
        <v>54.3</v>
      </c>
      <c r="AE33">
        <f t="shared" si="16"/>
        <v>59.471428571428568</v>
      </c>
      <c r="AF33">
        <f t="shared" si="17"/>
        <v>54.442857142857136</v>
      </c>
    </row>
    <row r="34" spans="1:32" x14ac:dyDescent="0.75">
      <c r="C34" t="s">
        <v>37</v>
      </c>
      <c r="D34" s="16">
        <f>(D33 - D4)/30</f>
        <v>2.3400000000000003</v>
      </c>
      <c r="E34" s="16">
        <f t="shared" ref="E34:G34" si="18">(E33 - E4)/30</f>
        <v>2.7933333333333334</v>
      </c>
      <c r="F34" s="16">
        <f t="shared" si="18"/>
        <v>0.9</v>
      </c>
      <c r="G34" s="16">
        <f t="shared" si="18"/>
        <v>1.84</v>
      </c>
      <c r="Z34" s="7">
        <v>20</v>
      </c>
      <c r="AA34">
        <v>50</v>
      </c>
      <c r="AB34">
        <v>0</v>
      </c>
      <c r="AC34">
        <f t="shared" si="9"/>
        <v>57.171428571428571</v>
      </c>
      <c r="AD34">
        <f t="shared" si="15"/>
        <v>66.414285714285711</v>
      </c>
      <c r="AE34">
        <f t="shared" si="16"/>
        <v>67.957142857142856</v>
      </c>
      <c r="AF34">
        <f t="shared" si="17"/>
        <v>64.899999999999991</v>
      </c>
    </row>
    <row r="35" spans="1:32" x14ac:dyDescent="0.75">
      <c r="Z35" s="7">
        <v>21</v>
      </c>
      <c r="AA35">
        <v>50</v>
      </c>
      <c r="AB35">
        <v>0.2</v>
      </c>
      <c r="AC35">
        <f t="shared" si="9"/>
        <v>56.971428571428568</v>
      </c>
      <c r="AD35">
        <f t="shared" si="15"/>
        <v>65.599999999999994</v>
      </c>
      <c r="AE35">
        <f t="shared" si="16"/>
        <v>67.94285714285715</v>
      </c>
      <c r="AF35">
        <f t="shared" si="17"/>
        <v>63.800000000000004</v>
      </c>
    </row>
    <row r="36" spans="1:32" x14ac:dyDescent="0.75">
      <c r="Z36" s="7">
        <v>22</v>
      </c>
      <c r="AA36">
        <v>50</v>
      </c>
      <c r="AB36">
        <v>0.45</v>
      </c>
      <c r="AC36">
        <f t="shared" si="9"/>
        <v>58.057142857142857</v>
      </c>
      <c r="AD36">
        <f t="shared" si="15"/>
        <v>66.257142857142853</v>
      </c>
      <c r="AE36">
        <f t="shared" si="16"/>
        <v>68.385714285714286</v>
      </c>
      <c r="AF36">
        <f t="shared" si="17"/>
        <v>63.214285714285715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9"/>
        <v>56.74285714285714</v>
      </c>
      <c r="AD37">
        <f t="shared" si="15"/>
        <v>66.542857142857144</v>
      </c>
      <c r="AE37">
        <f t="shared" si="16"/>
        <v>67.385714285714286</v>
      </c>
      <c r="AF37">
        <f t="shared" si="17"/>
        <v>62.371428571428567</v>
      </c>
    </row>
    <row r="38" spans="1:32" x14ac:dyDescent="0.75">
      <c r="Z38" s="7">
        <v>24</v>
      </c>
      <c r="AA38">
        <v>50</v>
      </c>
      <c r="AB38">
        <v>0.85</v>
      </c>
      <c r="AC38">
        <f t="shared" si="9"/>
        <v>55.257142857142853</v>
      </c>
      <c r="AD38">
        <f t="shared" si="15"/>
        <v>66.142857142857139</v>
      </c>
      <c r="AE38">
        <f t="shared" si="16"/>
        <v>66.442857142857136</v>
      </c>
      <c r="AF38">
        <f t="shared" si="17"/>
        <v>63.1</v>
      </c>
    </row>
    <row r="39" spans="1:32" x14ac:dyDescent="0.75">
      <c r="B39" s="7" t="s">
        <v>1</v>
      </c>
      <c r="C39" s="7" t="s">
        <v>2</v>
      </c>
      <c r="D39" s="17" t="s">
        <v>21</v>
      </c>
      <c r="E39" s="17" t="s">
        <v>22</v>
      </c>
      <c r="F39" s="17" t="s">
        <v>23</v>
      </c>
      <c r="G39" s="17" t="s">
        <v>24</v>
      </c>
      <c r="I39" t="s">
        <v>25</v>
      </c>
      <c r="K39" t="s">
        <v>26</v>
      </c>
      <c r="L39" t="s">
        <v>27</v>
      </c>
      <c r="N39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9"/>
        <v>58.857142857142854</v>
      </c>
      <c r="AD39">
        <f t="shared" si="15"/>
        <v>77.742857142857133</v>
      </c>
      <c r="AE39">
        <f t="shared" si="16"/>
        <v>70.614285714285714</v>
      </c>
      <c r="AF39">
        <f>AVERAGE(G29,G65,G101,G137,G173,G209)</f>
        <v>76.2</v>
      </c>
    </row>
    <row r="40" spans="1:32" x14ac:dyDescent="0.75">
      <c r="A40" s="7">
        <v>0</v>
      </c>
      <c r="B40">
        <v>0</v>
      </c>
      <c r="C40">
        <v>0</v>
      </c>
      <c r="D40" s="16">
        <v>49</v>
      </c>
      <c r="E40" s="16">
        <v>49.8</v>
      </c>
      <c r="F40" s="16">
        <v>51.6</v>
      </c>
      <c r="G40" s="16">
        <v>25</v>
      </c>
      <c r="I40">
        <f>_xlfn.STDEV.P(D40:G40)</f>
        <v>10.923712738808149</v>
      </c>
      <c r="J40">
        <v>2</v>
      </c>
      <c r="K40">
        <f>_xlfn.STDEV.P(D40:G44)</f>
        <v>9.9944434562411235</v>
      </c>
      <c r="L40">
        <f>_xlfn.STDEV.P(D40:G40,D45:G45,D50:G50,D55:G55,D60:G60,D65:G65)</f>
        <v>13.89750177390008</v>
      </c>
      <c r="M40">
        <v>0</v>
      </c>
      <c r="N40">
        <f>AVERAGE(D40:G40)</f>
        <v>43.85</v>
      </c>
      <c r="P40" s="5">
        <f>_xlfn.STDEV.P(D40:D44)</f>
        <v>1.3514436725220926</v>
      </c>
      <c r="Q40">
        <f>_xlfn.STDEV.P(D40,D45,D50,D55,D60,D65)</f>
        <v>6.9574101183957904</v>
      </c>
      <c r="R40" s="5">
        <f>_xlfn.STDEV.P(E40:E44)</f>
        <v>1.5969971822141695</v>
      </c>
      <c r="S40">
        <f>_xlfn.STDEV.P(E40,E45,E50,E55,E60,E65)</f>
        <v>14.30869976234349</v>
      </c>
      <c r="T40" s="5">
        <f>_xlfn.STDEV.P(F40:F44)</f>
        <v>1.1110355529864926</v>
      </c>
      <c r="U40">
        <f>_xlfn.STDEV.P(F40,F45,F50,F55,F60,F65)</f>
        <v>11.962081294193295</v>
      </c>
      <c r="V40" s="5">
        <f>_xlfn.STDEV.P(G40:G44)</f>
        <v>0.92520268049763055</v>
      </c>
      <c r="W40">
        <f>_xlfn.STDEV.P(G40,G45,G50,G55,G60,G65)</f>
        <v>18.213982723903804</v>
      </c>
      <c r="Z40" s="7">
        <v>26</v>
      </c>
      <c r="AA40">
        <v>100</v>
      </c>
      <c r="AB40">
        <v>0.2</v>
      </c>
      <c r="AC40">
        <f t="shared" si="9"/>
        <v>58.585714285714289</v>
      </c>
      <c r="AD40">
        <f t="shared" si="15"/>
        <v>74.857142857142861</v>
      </c>
      <c r="AE40">
        <f t="shared" si="16"/>
        <v>69.55714285714285</v>
      </c>
      <c r="AF40">
        <f>AVERAGE(G30,G66,G102,G138,G174,G210)</f>
        <v>73.033333333333346</v>
      </c>
    </row>
    <row r="41" spans="1:32" x14ac:dyDescent="0.75">
      <c r="A41" s="7">
        <v>1</v>
      </c>
      <c r="B41">
        <v>0</v>
      </c>
      <c r="C41">
        <v>0.2</v>
      </c>
      <c r="D41" s="16">
        <v>48.1</v>
      </c>
      <c r="E41" s="16">
        <v>47.5</v>
      </c>
      <c r="F41" s="16">
        <v>49</v>
      </c>
      <c r="G41" s="16">
        <v>24.8</v>
      </c>
      <c r="I41">
        <f t="shared" ref="I41:I69" si="19">_xlfn.STDEV.P(D41:G41)</f>
        <v>10.146551138194697</v>
      </c>
      <c r="J41">
        <v>5</v>
      </c>
      <c r="K41">
        <f>_xlfn.STDEV.P(D45:G49)</f>
        <v>3.6078352235100764</v>
      </c>
      <c r="L41">
        <f>_xlfn.STDEV.P(D41:G41,D46:G46,D51:G51,D56:G56,D61:G61,D66:G66)</f>
        <v>12.900935985638982</v>
      </c>
      <c r="M41">
        <v>0.2</v>
      </c>
      <c r="N41">
        <f t="shared" ref="N41:N69" si="20">AVERAGE(D41:G41)</f>
        <v>42.35</v>
      </c>
      <c r="P41" s="5">
        <f>_xlfn.STDEV.P(D45:D49)</f>
        <v>1.0906878563548785</v>
      </c>
      <c r="Q41">
        <f t="shared" ref="Q41:Q44" si="21">_xlfn.STDEV.P(D41,D46,D51,D56,D61,D66)</f>
        <v>7.2607774300613714</v>
      </c>
      <c r="R41" s="5">
        <f>_xlfn.STDEV.P(E45:E49)</f>
        <v>1.2023310692151317</v>
      </c>
      <c r="S41">
        <f t="shared" ref="S41:S44" si="22">_xlfn.STDEV.P(E41,E46,E51,E56,E61,E66)</f>
        <v>12.543358136214289</v>
      </c>
      <c r="T41" s="5">
        <f>_xlfn.STDEV.P(F45:F49)</f>
        <v>1.2049896265113662</v>
      </c>
      <c r="U41">
        <f t="shared" ref="U41:U44" si="23">_xlfn.STDEV.P(F41,F46,F51,F56,F61,F66)</f>
        <v>11.640124569780113</v>
      </c>
      <c r="V41" s="5">
        <f>_xlfn.STDEV.P(G45:G49)</f>
        <v>1.313620949893842</v>
      </c>
      <c r="W41">
        <f t="shared" ref="W41:W44" si="24">_xlfn.STDEV.P(G41,G46,G51,G56,G61,G66)</f>
        <v>16.91995042020584</v>
      </c>
      <c r="Z41" s="7">
        <v>27</v>
      </c>
      <c r="AA41">
        <v>100</v>
      </c>
      <c r="AB41">
        <v>0.45</v>
      </c>
      <c r="AC41">
        <f t="shared" si="9"/>
        <v>60.01428571428572</v>
      </c>
      <c r="AD41">
        <f t="shared" si="15"/>
        <v>77.114285714285714</v>
      </c>
      <c r="AE41">
        <f t="shared" si="16"/>
        <v>71.071428571428569</v>
      </c>
      <c r="AF41">
        <f>AVERAGE(G31,G67,G103,G139,G175,G211)</f>
        <v>74.416666666666657</v>
      </c>
    </row>
    <row r="42" spans="1:32" x14ac:dyDescent="0.75">
      <c r="A42" s="7">
        <v>2</v>
      </c>
      <c r="B42">
        <v>0</v>
      </c>
      <c r="C42">
        <v>0.45</v>
      </c>
      <c r="D42" s="16">
        <v>50.2</v>
      </c>
      <c r="E42" s="16">
        <v>46.7</v>
      </c>
      <c r="F42" s="16">
        <v>48.4</v>
      </c>
      <c r="G42" s="16">
        <v>27.1</v>
      </c>
      <c r="I42">
        <f t="shared" si="19"/>
        <v>9.3201394839347653</v>
      </c>
      <c r="J42">
        <v>10</v>
      </c>
      <c r="K42">
        <f>_xlfn.STDEV.P(D50:G54)</f>
        <v>2.2311656146507808</v>
      </c>
      <c r="L42">
        <f t="shared" ref="L42:L44" si="25">_xlfn.STDEV.P(D42:G42,D47:G47,D52:G52,D57:G57,D62:G62,D67:G67)</f>
        <v>13.173181405163094</v>
      </c>
      <c r="M42">
        <v>0.45</v>
      </c>
      <c r="N42">
        <f t="shared" si="20"/>
        <v>43.1</v>
      </c>
      <c r="P42" s="5">
        <f>_xlfn.STDEV.P(D50:D54)</f>
        <v>1.0590561835898962</v>
      </c>
      <c r="Q42">
        <f t="shared" si="21"/>
        <v>7.6139491870003599</v>
      </c>
      <c r="R42" s="5">
        <f>_xlfn.STDEV.P(E50:E54)</f>
        <v>2.2315913604421396</v>
      </c>
      <c r="S42">
        <f t="shared" si="22"/>
        <v>13.520190662692414</v>
      </c>
      <c r="T42" s="5">
        <f>_xlfn.STDEV.P(F50:F54)</f>
        <v>1.1939849245279448</v>
      </c>
      <c r="U42">
        <f t="shared" si="23"/>
        <v>12.630342653924917</v>
      </c>
      <c r="V42" s="5">
        <f>_xlfn.STDEV.P(G50:G54)</f>
        <v>1.1672189169131884</v>
      </c>
      <c r="W42">
        <f t="shared" si="24"/>
        <v>16.2738713553011</v>
      </c>
      <c r="Z42" s="7">
        <v>28</v>
      </c>
      <c r="AA42">
        <v>100</v>
      </c>
      <c r="AB42">
        <v>0.65</v>
      </c>
      <c r="AC42">
        <f t="shared" si="9"/>
        <v>59.9</v>
      </c>
      <c r="AD42">
        <f t="shared" si="15"/>
        <v>76.728571428571428</v>
      </c>
      <c r="AE42">
        <f t="shared" si="16"/>
        <v>71.357142857142861</v>
      </c>
      <c r="AF42">
        <f>AVERAGE(G32,G68,G104,G140,G176,G212)</f>
        <v>74.266666666666666</v>
      </c>
    </row>
    <row r="43" spans="1:32" x14ac:dyDescent="0.75">
      <c r="A43" s="7">
        <v>3</v>
      </c>
      <c r="B43">
        <v>0</v>
      </c>
      <c r="C43">
        <v>0.65</v>
      </c>
      <c r="D43" s="16">
        <v>51.5</v>
      </c>
      <c r="E43" s="16">
        <v>47.9</v>
      </c>
      <c r="F43" s="16">
        <v>49.1</v>
      </c>
      <c r="G43" s="16">
        <v>26.8</v>
      </c>
      <c r="I43">
        <f t="shared" si="19"/>
        <v>9.9144780498016907</v>
      </c>
      <c r="J43">
        <v>20</v>
      </c>
      <c r="K43">
        <f>_xlfn.STDEV.P(D55:G59)</f>
        <v>7.0038899905695748</v>
      </c>
      <c r="L43">
        <f t="shared" si="25"/>
        <v>13.141420284099221</v>
      </c>
      <c r="M43">
        <v>0.65</v>
      </c>
      <c r="N43">
        <f t="shared" si="20"/>
        <v>43.825000000000003</v>
      </c>
      <c r="P43" s="5">
        <f>_xlfn.STDEV.P(D55:D59)</f>
        <v>1.1516944039110386</v>
      </c>
      <c r="Q43">
        <f t="shared" si="21"/>
        <v>7.4683219891307004</v>
      </c>
      <c r="R43" s="5">
        <f>_xlfn.STDEV.P(E55:E59)</f>
        <v>2.0093780132170256</v>
      </c>
      <c r="S43">
        <f t="shared" si="22"/>
        <v>12.88793578851512</v>
      </c>
      <c r="T43" s="5">
        <f>_xlfn.STDEV.P(F55:F59)</f>
        <v>1.1001818031580077</v>
      </c>
      <c r="U43">
        <f t="shared" si="23"/>
        <v>12.407211164838349</v>
      </c>
      <c r="V43" s="5">
        <f>_xlfn.STDEV.P(G55:G59)</f>
        <v>1.4832396974191324</v>
      </c>
      <c r="W43">
        <f t="shared" si="24"/>
        <v>16.75967382339725</v>
      </c>
      <c r="Z43" s="7">
        <v>29</v>
      </c>
      <c r="AA43">
        <v>100</v>
      </c>
      <c r="AB43">
        <v>0.85</v>
      </c>
      <c r="AC43">
        <f t="shared" si="9"/>
        <v>59.128571428571441</v>
      </c>
      <c r="AD43">
        <f t="shared" si="15"/>
        <v>76.971428571428561</v>
      </c>
      <c r="AE43">
        <f t="shared" si="16"/>
        <v>69.028571428571439</v>
      </c>
      <c r="AF43">
        <f>AVERAGE(G33,G69,G105,G141,G177,G213)</f>
        <v>73.566666666666677</v>
      </c>
    </row>
    <row r="44" spans="1:32" x14ac:dyDescent="0.75">
      <c r="A44" s="7">
        <v>4</v>
      </c>
      <c r="B44">
        <v>0</v>
      </c>
      <c r="C44">
        <v>0.85</v>
      </c>
      <c r="D44" s="16">
        <v>47.9</v>
      </c>
      <c r="E44" s="16">
        <v>44.9</v>
      </c>
      <c r="F44" s="16">
        <v>49.1</v>
      </c>
      <c r="G44" s="16">
        <v>25.8</v>
      </c>
      <c r="I44">
        <f t="shared" si="19"/>
        <v>9.4346104848053844</v>
      </c>
      <c r="J44">
        <v>50</v>
      </c>
      <c r="K44">
        <f>_xlfn.STDEV.P(D61:G64)</f>
        <v>5.8919138178948272</v>
      </c>
      <c r="L44">
        <f t="shared" si="25"/>
        <v>12.924362626665829</v>
      </c>
      <c r="M44">
        <v>0.85</v>
      </c>
      <c r="N44">
        <f t="shared" si="20"/>
        <v>41.925000000000004</v>
      </c>
      <c r="P44" s="5">
        <f>_xlfn.STDEV.P(D60:D64)</f>
        <v>1.333566646253572</v>
      </c>
      <c r="Q44">
        <f t="shared" si="21"/>
        <v>7.6918607776155969</v>
      </c>
      <c r="R44" s="5">
        <f>_xlfn.STDEV.P(E60:E64)</f>
        <v>0.67052218456960666</v>
      </c>
      <c r="S44">
        <f t="shared" si="22"/>
        <v>13.564127526514806</v>
      </c>
      <c r="T44" s="5">
        <f>_xlfn.STDEV.P(F60:F64)</f>
        <v>1.2544321424453408</v>
      </c>
      <c r="U44">
        <f t="shared" si="23"/>
        <v>11.255467807050694</v>
      </c>
      <c r="V44" s="5">
        <f>_xlfn.STDEV.P(G60:G64)</f>
        <v>1.831283702761537</v>
      </c>
      <c r="W44">
        <f t="shared" si="24"/>
        <v>16.492321445650628</v>
      </c>
    </row>
    <row r="45" spans="1:32" x14ac:dyDescent="0.75">
      <c r="A45" s="7">
        <v>5</v>
      </c>
      <c r="B45">
        <v>5</v>
      </c>
      <c r="C45">
        <v>0</v>
      </c>
      <c r="D45" s="16">
        <v>47.7</v>
      </c>
      <c r="E45" s="16">
        <v>46.8</v>
      </c>
      <c r="F45" s="16">
        <v>53.9</v>
      </c>
      <c r="G45" s="16">
        <v>56.3</v>
      </c>
      <c r="I45">
        <f t="shared" si="19"/>
        <v>4.0282595497311231</v>
      </c>
      <c r="J45">
        <v>100</v>
      </c>
      <c r="K45">
        <f>_xlfn.STDEV.P(D65:G69)</f>
        <v>5.5353951981769116</v>
      </c>
      <c r="N45">
        <f t="shared" si="20"/>
        <v>51.174999999999997</v>
      </c>
      <c r="P45" s="5">
        <f>_xlfn.STDEV.P(D65:D69)</f>
        <v>1.2467557900406978</v>
      </c>
      <c r="R45" s="5">
        <f>_xlfn.STDEV.P(E65:E69)</f>
        <v>1.0403845442911948</v>
      </c>
      <c r="T45" s="5">
        <f>_xlfn.STDEV.P(F65:F69)</f>
        <v>1.0256705123966454</v>
      </c>
      <c r="V45" s="5">
        <f>_xlfn.STDEV.P(G65:G69)</f>
        <v>1.3696714934611132</v>
      </c>
    </row>
    <row r="46" spans="1:32" x14ac:dyDescent="0.75">
      <c r="A46" s="7">
        <v>6</v>
      </c>
      <c r="B46">
        <v>5</v>
      </c>
      <c r="C46">
        <v>0.2</v>
      </c>
      <c r="D46" s="16">
        <v>49.8</v>
      </c>
      <c r="E46" s="16">
        <v>47.8</v>
      </c>
      <c r="F46" s="16">
        <v>53.6</v>
      </c>
      <c r="G46" s="16">
        <v>55.7</v>
      </c>
      <c r="I46">
        <f t="shared" si="19"/>
        <v>3.0994959267597069</v>
      </c>
      <c r="K46">
        <f>AVERAGE(K40:K45)</f>
        <v>5.7107738835072155</v>
      </c>
      <c r="N46">
        <f t="shared" si="20"/>
        <v>51.724999999999994</v>
      </c>
      <c r="P46" s="5">
        <f>AVERAGE(P40:P45)</f>
        <v>1.2055340921120294</v>
      </c>
      <c r="Q46">
        <f>AVERAGE(Q40:Q44)</f>
        <v>7.3984639004407642</v>
      </c>
      <c r="R46" s="5">
        <f>AVERAGE(R40:R45)</f>
        <v>1.458534058991545</v>
      </c>
      <c r="S46">
        <f>AVERAGE(S40:S44)</f>
        <v>13.364862375256024</v>
      </c>
      <c r="T46" s="5">
        <f>AVERAGE(T40:T45)</f>
        <v>1.1483824270042995</v>
      </c>
      <c r="U46">
        <f>AVERAGE(U40:U44)</f>
        <v>11.979045497957474</v>
      </c>
      <c r="V46" s="5">
        <f>AVERAGE(V40:V45)</f>
        <v>1.348372906824407</v>
      </c>
      <c r="W46">
        <f>AVERAGE(W40:W44)</f>
        <v>16.931959953691724</v>
      </c>
    </row>
    <row r="47" spans="1:32" x14ac:dyDescent="0.75">
      <c r="A47" s="7">
        <v>7</v>
      </c>
      <c r="B47">
        <v>5</v>
      </c>
      <c r="C47">
        <v>0.45</v>
      </c>
      <c r="D47" s="16">
        <v>50.7</v>
      </c>
      <c r="E47" s="16">
        <v>48.7</v>
      </c>
      <c r="F47" s="16">
        <v>50.9</v>
      </c>
      <c r="G47" s="16">
        <v>56.4</v>
      </c>
      <c r="I47">
        <f t="shared" si="19"/>
        <v>2.8603976996215037</v>
      </c>
      <c r="N47">
        <f t="shared" si="20"/>
        <v>51.675000000000004</v>
      </c>
      <c r="P47" s="5">
        <f>_xlfn.STDEV.P(P40:P45)</f>
        <v>0.11322935171129107</v>
      </c>
      <c r="Q47">
        <f>_xlfn.STDEV.P(Q40:Q44)</f>
        <v>0.26490820734614345</v>
      </c>
      <c r="R47" s="5">
        <f>_xlfn.STDEV.P(R40:R45)</f>
        <v>0.54492666059600603</v>
      </c>
      <c r="S47">
        <f>_xlfn.STDEV.P(S40:S44)</f>
        <v>0.60942442920383022</v>
      </c>
      <c r="T47" s="5">
        <f>_xlfn.STDEV.P(T40:T45)</f>
        <v>7.6710286235835215E-2</v>
      </c>
      <c r="U47">
        <f>_xlfn.STDEV.P(U40:U44)</f>
        <v>0.49924616737853234</v>
      </c>
      <c r="V47" s="5">
        <f>_xlfn.STDEV.P(V40:V45)</f>
        <v>0.27837116255441863</v>
      </c>
      <c r="W47">
        <f>_xlfn.STDEV.P(W40:W44)</f>
        <v>0.67819934296827289</v>
      </c>
    </row>
    <row r="48" spans="1:32" x14ac:dyDescent="0.75">
      <c r="A48" s="7">
        <v>8</v>
      </c>
      <c r="B48">
        <v>5</v>
      </c>
      <c r="C48">
        <v>0.65</v>
      </c>
      <c r="D48" s="16">
        <v>49.3</v>
      </c>
      <c r="E48" s="16">
        <v>47.9</v>
      </c>
      <c r="F48" s="16">
        <v>52.8</v>
      </c>
      <c r="G48" s="16">
        <v>58.5</v>
      </c>
      <c r="I48">
        <f t="shared" si="19"/>
        <v>4.0904614654094962</v>
      </c>
      <c r="K48" cm="1">
        <f t="array" ref="K48">INDEX(LINEST(K40:K45),1)</f>
        <v>-0.30486517517851464</v>
      </c>
      <c r="L48" cm="1">
        <f t="array" ref="L48">INDEX(LINEST(L40:L44),1)</f>
        <v>-0.17057939960082641</v>
      </c>
      <c r="N48">
        <f t="shared" si="20"/>
        <v>52.125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 s="16">
        <v>50.6</v>
      </c>
      <c r="E49" s="16">
        <v>50.4</v>
      </c>
      <c r="F49" s="16">
        <v>51.3</v>
      </c>
      <c r="G49" s="16">
        <v>59</v>
      </c>
      <c r="I49">
        <f t="shared" si="19"/>
        <v>3.5807645831581838</v>
      </c>
      <c r="N49">
        <f t="shared" si="20"/>
        <v>52.825000000000003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 s="16">
        <v>48.9</v>
      </c>
      <c r="E50" s="16">
        <v>42</v>
      </c>
      <c r="F50" s="16">
        <v>48.8</v>
      </c>
      <c r="G50" s="16">
        <v>47.2</v>
      </c>
      <c r="I50">
        <f t="shared" si="19"/>
        <v>2.810137896972317</v>
      </c>
      <c r="N50">
        <f t="shared" si="20"/>
        <v>46.724999999999994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 s="16">
        <v>49.8</v>
      </c>
      <c r="E51" s="16">
        <v>46.6</v>
      </c>
      <c r="F51" s="16">
        <v>51.5</v>
      </c>
      <c r="G51" s="16">
        <v>49.7</v>
      </c>
      <c r="I51">
        <f t="shared" si="19"/>
        <v>1.7677669529663682</v>
      </c>
      <c r="K51" t="s">
        <v>26</v>
      </c>
      <c r="L51" t="s">
        <v>27</v>
      </c>
      <c r="N51">
        <f t="shared" si="20"/>
        <v>49.400000000000006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 s="16">
        <v>49.3</v>
      </c>
      <c r="E52" s="16">
        <v>46.9</v>
      </c>
      <c r="F52" s="16">
        <v>51.9</v>
      </c>
      <c r="G52" s="16">
        <v>50.3</v>
      </c>
      <c r="I52">
        <f t="shared" si="19"/>
        <v>1.8138357147217052</v>
      </c>
      <c r="J52">
        <v>2</v>
      </c>
      <c r="K52">
        <f>AVERAGE(D40:G44)</f>
        <v>43.009999999999991</v>
      </c>
      <c r="L52">
        <f>AVERAGE(D40:G40,D45:G45,D50:G50,D55:G55,D60:G60,D65:G65)</f>
        <v>57.633333333333326</v>
      </c>
      <c r="M52">
        <v>0</v>
      </c>
      <c r="N52">
        <f t="shared" si="20"/>
        <v>49.599999999999994</v>
      </c>
      <c r="P52" s="5">
        <f>AVERAGE(D40:D44)</f>
        <v>49.34</v>
      </c>
      <c r="Q52">
        <f>AVERAGE(D40,D45,D50,D55,D60,D65)</f>
        <v>53.633333333333326</v>
      </c>
      <c r="R52" s="5">
        <f>AVERAGE(E40:E44)</f>
        <v>47.36</v>
      </c>
      <c r="S52">
        <f>AVERAGE(E40,E45,E50,E55,E60,E65)</f>
        <v>56.666666666666664</v>
      </c>
      <c r="T52" s="5">
        <f>AVERAGE(F40:F44)</f>
        <v>49.44</v>
      </c>
      <c r="U52">
        <f>AVERAGE(F40,F45,F50,F55,F60,F65)</f>
        <v>62.883333333333333</v>
      </c>
      <c r="V52" s="5">
        <f>AVERAGE(G40:G44)</f>
        <v>25.9</v>
      </c>
      <c r="W52">
        <f>AVERAGE(G40,G45,G50,G55,G60,G65)</f>
        <v>57.35</v>
      </c>
    </row>
    <row r="53" spans="1:32" x14ac:dyDescent="0.75">
      <c r="A53" s="7">
        <v>13</v>
      </c>
      <c r="B53">
        <v>10</v>
      </c>
      <c r="C53">
        <v>0.65</v>
      </c>
      <c r="D53" s="16">
        <v>46.7</v>
      </c>
      <c r="E53" s="16">
        <v>48.3</v>
      </c>
      <c r="F53" s="16">
        <v>50.3</v>
      </c>
      <c r="G53" s="16">
        <v>49.7</v>
      </c>
      <c r="I53">
        <f t="shared" si="19"/>
        <v>1.3883443376914808</v>
      </c>
      <c r="J53">
        <v>5</v>
      </c>
      <c r="K53">
        <f>AVERAGE(D45:G49)</f>
        <v>51.904999999999994</v>
      </c>
      <c r="L53">
        <f>AVERAGE(D41:G41,D46:G46,D51:G51,D56:G56,D61:G61,D66:G66)</f>
        <v>57.545833333333341</v>
      </c>
      <c r="M53">
        <v>0.2</v>
      </c>
      <c r="N53">
        <f t="shared" si="20"/>
        <v>48.75</v>
      </c>
      <c r="P53" s="5">
        <f>AVERAGE(D45:D49)</f>
        <v>49.62</v>
      </c>
      <c r="Q53">
        <f t="shared" ref="Q53:Q56" si="26">AVERAGE(D41,D46,D51,D56,D61,D66)</f>
        <v>54.866666666666667</v>
      </c>
      <c r="R53" s="5">
        <f>AVERAGE(E45:E49)</f>
        <v>48.320000000000007</v>
      </c>
      <c r="S53">
        <f t="shared" ref="S53:S56" si="27">AVERAGE(E41,E46,E51,E56,E61,E66)</f>
        <v>56.75</v>
      </c>
      <c r="T53" s="5">
        <f>AVERAGE(F45:F49)</f>
        <v>52.5</v>
      </c>
      <c r="U53">
        <f t="shared" ref="U53:U56" si="28">AVERAGE(F41,F46,F51,F56,F61,F66)</f>
        <v>62.45000000000001</v>
      </c>
      <c r="V53" s="5">
        <f>AVERAGE(G45:G49)</f>
        <v>57.179999999999993</v>
      </c>
      <c r="W53">
        <f t="shared" ref="W53:W56" si="29">AVERAGE(G41,G46,G51,G56,G61,G66)</f>
        <v>56.116666666666653</v>
      </c>
    </row>
    <row r="54" spans="1:32" x14ac:dyDescent="0.75">
      <c r="A54" s="7">
        <v>14</v>
      </c>
      <c r="B54">
        <v>10</v>
      </c>
      <c r="C54">
        <v>0.85</v>
      </c>
      <c r="D54" s="16">
        <v>48.7</v>
      </c>
      <c r="E54" s="16">
        <v>47.7</v>
      </c>
      <c r="F54" s="16">
        <v>51.9</v>
      </c>
      <c r="G54" s="16">
        <v>50.4</v>
      </c>
      <c r="I54">
        <f t="shared" si="19"/>
        <v>1.6068213964221394</v>
      </c>
      <c r="J54">
        <v>10</v>
      </c>
      <c r="K54">
        <f>AVERAGE(D50:G54)</f>
        <v>48.83</v>
      </c>
      <c r="L54">
        <f t="shared" ref="L54:L56" si="30">AVERAGE(D42:G42,D47:G47,D52:G52,D57:G57,D62:G62,D67:G67)</f>
        <v>57.92499999999999</v>
      </c>
      <c r="M54">
        <v>0.45</v>
      </c>
      <c r="N54">
        <f t="shared" si="20"/>
        <v>49.675000000000004</v>
      </c>
      <c r="P54" s="5">
        <f>AVERAGE(D50:D54)</f>
        <v>48.679999999999993</v>
      </c>
      <c r="Q54">
        <f t="shared" si="26"/>
        <v>56.033333333333324</v>
      </c>
      <c r="R54" s="5">
        <f>AVERAGE(E50:E54)</f>
        <v>46.3</v>
      </c>
      <c r="S54">
        <f t="shared" si="27"/>
        <v>56.333333333333336</v>
      </c>
      <c r="T54" s="5">
        <f>AVERAGE(F50:F54)</f>
        <v>50.88</v>
      </c>
      <c r="U54">
        <f t="shared" si="28"/>
        <v>62.56666666666667</v>
      </c>
      <c r="V54" s="5">
        <f>AVERAGE(G50:G54)</f>
        <v>49.459999999999994</v>
      </c>
      <c r="W54">
        <f t="shared" si="29"/>
        <v>56.766666666666659</v>
      </c>
    </row>
    <row r="55" spans="1:32" x14ac:dyDescent="0.75">
      <c r="A55" s="7">
        <v>15</v>
      </c>
      <c r="B55">
        <v>20</v>
      </c>
      <c r="C55">
        <v>0</v>
      </c>
      <c r="D55" s="16">
        <v>50.3</v>
      </c>
      <c r="E55" s="16">
        <v>52.3</v>
      </c>
      <c r="F55" s="16">
        <v>68.099999999999994</v>
      </c>
      <c r="G55" s="16">
        <v>61.2</v>
      </c>
      <c r="I55">
        <f t="shared" si="19"/>
        <v>7.1419097586010212</v>
      </c>
      <c r="J55">
        <v>20</v>
      </c>
      <c r="K55">
        <f>AVERAGE(D55:G59)</f>
        <v>58.054999999999993</v>
      </c>
      <c r="L55">
        <f t="shared" si="30"/>
        <v>58.11249999999999</v>
      </c>
      <c r="M55">
        <v>0.65</v>
      </c>
      <c r="N55">
        <f t="shared" si="20"/>
        <v>57.974999999999994</v>
      </c>
      <c r="P55" s="5">
        <f>AVERAGE(D55:D59)</f>
        <v>52.54</v>
      </c>
      <c r="Q55">
        <f t="shared" si="26"/>
        <v>54.85</v>
      </c>
      <c r="R55" s="5">
        <f>AVERAGE(E55:E59)</f>
        <v>51.320000000000007</v>
      </c>
      <c r="S55">
        <f t="shared" si="27"/>
        <v>57.166666666666664</v>
      </c>
      <c r="T55" s="5">
        <f>AVERAGE(F55:F59)</f>
        <v>68.460000000000008</v>
      </c>
      <c r="U55">
        <f t="shared" si="28"/>
        <v>62.833333333333336</v>
      </c>
      <c r="V55" s="5">
        <f>AVERAGE(G55:G59)</f>
        <v>59.9</v>
      </c>
      <c r="W55">
        <f t="shared" si="29"/>
        <v>57.599999999999994</v>
      </c>
    </row>
    <row r="56" spans="1:32" x14ac:dyDescent="0.75">
      <c r="A56" s="7">
        <v>16</v>
      </c>
      <c r="B56">
        <v>20</v>
      </c>
      <c r="C56">
        <v>0.2</v>
      </c>
      <c r="D56" s="16">
        <v>53</v>
      </c>
      <c r="E56" s="16">
        <v>53.6</v>
      </c>
      <c r="F56" s="16">
        <v>67</v>
      </c>
      <c r="G56" s="16">
        <v>58</v>
      </c>
      <c r="I56">
        <f t="shared" si="19"/>
        <v>5.5973207876626123</v>
      </c>
      <c r="J56">
        <v>50</v>
      </c>
      <c r="K56">
        <f>AVERAGE(D60:G64)</f>
        <v>67.134999999999991</v>
      </c>
      <c r="L56">
        <f t="shared" si="30"/>
        <v>57.545833333333327</v>
      </c>
      <c r="M56">
        <v>0.85</v>
      </c>
      <c r="N56">
        <f t="shared" si="20"/>
        <v>57.9</v>
      </c>
      <c r="P56" s="5">
        <f>AVERAGE(D60:D64)</f>
        <v>59.96</v>
      </c>
      <c r="Q56">
        <f t="shared" si="26"/>
        <v>54.783333333333339</v>
      </c>
      <c r="R56" s="5">
        <f>AVERAGE(E60:E64)</f>
        <v>63.319999999999993</v>
      </c>
      <c r="S56">
        <f t="shared" si="27"/>
        <v>56.566666666666663</v>
      </c>
      <c r="T56" s="5">
        <f>AVERAGE(F60:F64)</f>
        <v>75.580000000000013</v>
      </c>
      <c r="U56">
        <f t="shared" si="28"/>
        <v>61.733333333333341</v>
      </c>
      <c r="V56" s="5">
        <f>AVERAGE(G60:G64)</f>
        <v>69.679999999999993</v>
      </c>
      <c r="W56">
        <f t="shared" si="29"/>
        <v>57.099999999999994</v>
      </c>
    </row>
    <row r="57" spans="1:32" x14ac:dyDescent="0.75">
      <c r="A57" s="7">
        <v>17</v>
      </c>
      <c r="B57">
        <v>20</v>
      </c>
      <c r="C57">
        <v>0.45</v>
      </c>
      <c r="D57" s="16">
        <v>53.6</v>
      </c>
      <c r="E57" s="16">
        <v>48.4</v>
      </c>
      <c r="F57" s="16">
        <v>68.5</v>
      </c>
      <c r="G57" s="16">
        <v>58.6</v>
      </c>
      <c r="I57">
        <f t="shared" si="19"/>
        <v>7.4166619850172513</v>
      </c>
      <c r="J57">
        <v>100</v>
      </c>
      <c r="K57">
        <f>AVERAGE(D65:G69)</f>
        <v>77.58</v>
      </c>
      <c r="L57">
        <f>AVERAGE((L56-L55), (L55-L54), (L54-L53), (L53-L52))</f>
        <v>-2.1874999999999645E-2</v>
      </c>
      <c r="N57">
        <f t="shared" si="20"/>
        <v>57.274999999999999</v>
      </c>
      <c r="P57" s="5">
        <f>AVERAGE(D65:D69)</f>
        <v>68.860000000000014</v>
      </c>
      <c r="R57" s="5">
        <f>AVERAGE(E65:E69)</f>
        <v>83.56</v>
      </c>
      <c r="T57" s="5">
        <f>AVERAGE(F65:F69)</f>
        <v>78.099999999999994</v>
      </c>
      <c r="V57" s="5">
        <f>AVERAGE(G65:G69)</f>
        <v>79.8</v>
      </c>
    </row>
    <row r="58" spans="1:32" x14ac:dyDescent="0.75">
      <c r="A58" s="7">
        <v>18</v>
      </c>
      <c r="B58">
        <v>20</v>
      </c>
      <c r="C58">
        <v>0.65</v>
      </c>
      <c r="D58" s="16">
        <v>53</v>
      </c>
      <c r="E58" s="16">
        <v>52.8</v>
      </c>
      <c r="F58" s="16">
        <v>70.400000000000006</v>
      </c>
      <c r="G58" s="16">
        <v>61.9</v>
      </c>
      <c r="I58">
        <f t="shared" si="19"/>
        <v>7.2750859101456742</v>
      </c>
      <c r="K58">
        <f>AVERAGE(K52:K57)</f>
        <v>57.752499999999998</v>
      </c>
      <c r="N58">
        <f t="shared" si="20"/>
        <v>59.524999999999999</v>
      </c>
      <c r="P58" s="5">
        <f>AVERAGE(P52:P57)</f>
        <v>54.833333333333336</v>
      </c>
      <c r="Q58">
        <f>AVERAGE(Q52:Q56)</f>
        <v>54.833333333333336</v>
      </c>
      <c r="R58" s="5">
        <f>AVERAGE(R52:R57)</f>
        <v>56.696666666666665</v>
      </c>
      <c r="S58">
        <f>AVERAGE(S52:S56)</f>
        <v>56.696666666666673</v>
      </c>
      <c r="T58" s="5">
        <f>AVERAGE(T52:T57)</f>
        <v>62.493333333333339</v>
      </c>
      <c r="U58">
        <f>AVERAGE(U52:U56)</f>
        <v>62.493333333333339</v>
      </c>
      <c r="V58" s="5">
        <f>AVERAGE(V52:V57)</f>
        <v>56.986666666666657</v>
      </c>
      <c r="W58">
        <f>AVERAGE(W52:W56)</f>
        <v>56.986666666666657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 s="16">
        <v>52.8</v>
      </c>
      <c r="E59" s="16">
        <v>49.5</v>
      </c>
      <c r="F59" s="16">
        <v>68.3</v>
      </c>
      <c r="G59" s="16">
        <v>59.8</v>
      </c>
      <c r="I59">
        <f t="shared" si="19"/>
        <v>7.2107558549711239</v>
      </c>
      <c r="N59">
        <f t="shared" si="20"/>
        <v>57.599999999999994</v>
      </c>
      <c r="P59" s="5">
        <f>_xlfn.STDEV.P(P52:P57)</f>
        <v>7.3428937680514856</v>
      </c>
      <c r="Q59">
        <f>_xlfn.STDEV.P(Q52:Q56)</f>
        <v>0.75945887168284298</v>
      </c>
      <c r="R59" s="5">
        <f>_xlfn.STDEV.P(R52:R57)</f>
        <v>13.290650431370512</v>
      </c>
      <c r="S59">
        <f>_xlfn.STDEV.P(S52:S56)</f>
        <v>0.27333333333333226</v>
      </c>
      <c r="T59" s="5">
        <f>_xlfn.STDEV.P(T52:T57)</f>
        <v>11.941215274092583</v>
      </c>
      <c r="U59">
        <f>_xlfn.STDEV.P(U52:U56)</f>
        <v>0.41292991065204859</v>
      </c>
      <c r="V59" s="5">
        <f>_xlfn.STDEV.P(V52:V57)</f>
        <v>16.897363370919425</v>
      </c>
      <c r="W59">
        <f>_xlfn.STDEV.P(W52:W56)</f>
        <v>0.51504045148577471</v>
      </c>
      <c r="Z59" s="7">
        <v>0</v>
      </c>
      <c r="AA59">
        <v>2</v>
      </c>
      <c r="AB59">
        <v>0</v>
      </c>
      <c r="AC59">
        <f>AVERAGE(D4,D40,D76,D148,D220)</f>
        <v>36.14</v>
      </c>
      <c r="AD59">
        <f t="shared" ref="AD59:AF74" si="31">AVERAGE(E4,E40,E76,E148,E220)</f>
        <v>32.339999999999996</v>
      </c>
      <c r="AE59">
        <f t="shared" si="31"/>
        <v>46.8</v>
      </c>
      <c r="AF59">
        <f t="shared" si="31"/>
        <v>24.1</v>
      </c>
    </row>
    <row r="60" spans="1:32" x14ac:dyDescent="0.75">
      <c r="A60" s="7">
        <v>20</v>
      </c>
      <c r="B60">
        <v>50</v>
      </c>
      <c r="C60">
        <v>0</v>
      </c>
      <c r="D60" s="16">
        <v>59.3</v>
      </c>
      <c r="E60" s="16">
        <v>64.3</v>
      </c>
      <c r="F60" s="16">
        <v>76.900000000000006</v>
      </c>
      <c r="G60" s="16">
        <v>72.900000000000006</v>
      </c>
      <c r="I60">
        <f t="shared" si="19"/>
        <v>6.930187587648768</v>
      </c>
      <c r="N60">
        <f t="shared" si="20"/>
        <v>68.349999999999994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C88" si="32">AVERAGE(D5,D41,D77,D149,D221)</f>
        <v>36.42</v>
      </c>
      <c r="AD60">
        <f t="shared" si="31"/>
        <v>31.54</v>
      </c>
      <c r="AE60">
        <f t="shared" si="31"/>
        <v>46.160000000000004</v>
      </c>
      <c r="AF60">
        <f t="shared" si="31"/>
        <v>24.02</v>
      </c>
    </row>
    <row r="61" spans="1:32" x14ac:dyDescent="0.75">
      <c r="A61" s="7">
        <v>21</v>
      </c>
      <c r="B61">
        <v>50</v>
      </c>
      <c r="C61">
        <v>0.2</v>
      </c>
      <c r="D61" s="16">
        <v>59.8</v>
      </c>
      <c r="E61" s="16">
        <v>63.3</v>
      </c>
      <c r="F61" s="16">
        <v>76</v>
      </c>
      <c r="G61" s="16">
        <v>70.099999999999994</v>
      </c>
      <c r="I61">
        <f t="shared" si="19"/>
        <v>6.2405929205484965</v>
      </c>
      <c r="N61">
        <f t="shared" si="20"/>
        <v>67.3</v>
      </c>
      <c r="P61" s="5" cm="1">
        <f t="array" ref="P61">INDEX(LINEST(P52:P57), 1)</f>
        <v>3.7851428571428594</v>
      </c>
      <c r="Q61" s="5" cm="1">
        <f t="array" ref="Q61">INDEX(LINEST(Q52:Q56), 1)</f>
        <v>0.22833333333333597</v>
      </c>
      <c r="R61" s="5" cm="1">
        <f t="array" ref="R61">INDEX(LINEST(R52:R57), 1)</f>
        <v>6.6005714285714285</v>
      </c>
      <c r="S61" s="5" cm="1">
        <f t="array" ref="S61">INDEX(LINEST(S52:S56), 1)</f>
        <v>2.1666666666666137E-2</v>
      </c>
      <c r="T61" s="5" cm="1">
        <f t="array" ref="T61">INDEX(LINEST(T52:T57), 1)</f>
        <v>6.5748571428571436</v>
      </c>
      <c r="U61" s="5" cm="1">
        <f t="array" ref="U61">INDEX(LINEST(U52:U56), 1)</f>
        <v>-0.19166666666666574</v>
      </c>
      <c r="V61" s="5" cm="1">
        <f t="array" ref="V61">INDEX(LINEST(V52:V57), 1)</f>
        <v>9.0697142857142872</v>
      </c>
      <c r="W61" s="5" cm="1">
        <f t="array" ref="W61">INDEX(LINEST(W52:W56), 1)</f>
        <v>9.8333333333332634E-2</v>
      </c>
      <c r="Z61" s="7">
        <v>2</v>
      </c>
      <c r="AA61">
        <v>2</v>
      </c>
      <c r="AB61">
        <v>0.45</v>
      </c>
      <c r="AC61">
        <f t="shared" si="32"/>
        <v>36.019999999999996</v>
      </c>
      <c r="AD61">
        <f t="shared" si="31"/>
        <v>30.940000000000005</v>
      </c>
      <c r="AE61">
        <f t="shared" si="31"/>
        <v>45.38</v>
      </c>
      <c r="AF61">
        <f t="shared" si="31"/>
        <v>25.48</v>
      </c>
    </row>
    <row r="62" spans="1:32" x14ac:dyDescent="0.75">
      <c r="A62" s="7">
        <v>22</v>
      </c>
      <c r="B62">
        <v>50</v>
      </c>
      <c r="C62">
        <v>0.45</v>
      </c>
      <c r="D62" s="16">
        <v>62.5</v>
      </c>
      <c r="E62" s="16">
        <v>63.8</v>
      </c>
      <c r="F62" s="16">
        <v>76.400000000000006</v>
      </c>
      <c r="G62" s="16">
        <v>68.5</v>
      </c>
      <c r="I62">
        <f t="shared" si="19"/>
        <v>5.4438038171851888</v>
      </c>
      <c r="K62" cm="1">
        <f t="array" ref="K62">INDEX(LINEST(K52:K57),1)</f>
        <v>6.5075714285714303</v>
      </c>
      <c r="L62" cm="1">
        <f t="array" ref="L62">INDEX(LINEST(L52:L56),1)</f>
        <v>3.9166666666665122E-2</v>
      </c>
      <c r="N62">
        <f t="shared" si="20"/>
        <v>67.8</v>
      </c>
      <c r="Z62" s="7">
        <v>3</v>
      </c>
      <c r="AA62">
        <v>2</v>
      </c>
      <c r="AB62">
        <v>0.65</v>
      </c>
      <c r="AC62">
        <f t="shared" si="32"/>
        <v>37.979999999999997</v>
      </c>
      <c r="AD62">
        <f t="shared" si="31"/>
        <v>31.640000000000004</v>
      </c>
      <c r="AE62">
        <f t="shared" si="31"/>
        <v>45.18</v>
      </c>
      <c r="AF62">
        <f t="shared" si="31"/>
        <v>24.800000000000004</v>
      </c>
    </row>
    <row r="63" spans="1:32" x14ac:dyDescent="0.75">
      <c r="A63" s="7">
        <v>23</v>
      </c>
      <c r="B63">
        <v>50</v>
      </c>
      <c r="C63">
        <v>0.65</v>
      </c>
      <c r="D63" s="16">
        <v>59.6</v>
      </c>
      <c r="E63" s="16">
        <v>62.5</v>
      </c>
      <c r="F63" s="16">
        <v>75.3</v>
      </c>
      <c r="G63" s="16">
        <v>67.5</v>
      </c>
      <c r="I63">
        <f t="shared" si="19"/>
        <v>5.9528879545981699</v>
      </c>
      <c r="N63">
        <f t="shared" si="20"/>
        <v>66.224999999999994</v>
      </c>
      <c r="Z63" s="7">
        <v>4</v>
      </c>
      <c r="AA63">
        <v>2</v>
      </c>
      <c r="AB63">
        <v>0.85</v>
      </c>
      <c r="AC63">
        <f t="shared" si="32"/>
        <v>37.1</v>
      </c>
      <c r="AD63">
        <f t="shared" si="31"/>
        <v>30.54</v>
      </c>
      <c r="AE63">
        <f t="shared" si="31"/>
        <v>44.78</v>
      </c>
      <c r="AF63">
        <f t="shared" si="31"/>
        <v>24.979999999999997</v>
      </c>
    </row>
    <row r="64" spans="1:32" x14ac:dyDescent="0.75">
      <c r="A64" s="7">
        <v>24</v>
      </c>
      <c r="B64">
        <v>50</v>
      </c>
      <c r="C64">
        <v>0.85</v>
      </c>
      <c r="D64" s="16">
        <v>58.6</v>
      </c>
      <c r="E64" s="16">
        <v>62.7</v>
      </c>
      <c r="F64" s="16">
        <v>73.3</v>
      </c>
      <c r="G64" s="16">
        <v>69.400000000000006</v>
      </c>
      <c r="I64">
        <f t="shared" si="19"/>
        <v>5.7118298293979297</v>
      </c>
      <c r="N64">
        <f t="shared" si="20"/>
        <v>66</v>
      </c>
      <c r="Z64" s="7">
        <v>5</v>
      </c>
      <c r="AA64">
        <v>5</v>
      </c>
      <c r="AB64">
        <v>0</v>
      </c>
      <c r="AC64">
        <f t="shared" si="32"/>
        <v>34.6</v>
      </c>
      <c r="AD64">
        <f t="shared" si="31"/>
        <v>44.1</v>
      </c>
      <c r="AE64">
        <f t="shared" si="31"/>
        <v>48.82</v>
      </c>
      <c r="AF64">
        <f t="shared" si="31"/>
        <v>50.900000000000006</v>
      </c>
    </row>
    <row r="65" spans="1:32" x14ac:dyDescent="0.75">
      <c r="A65" s="7">
        <v>25</v>
      </c>
      <c r="B65">
        <v>100</v>
      </c>
      <c r="C65">
        <v>0</v>
      </c>
      <c r="D65" s="16">
        <v>66.599999999999994</v>
      </c>
      <c r="E65" s="16">
        <v>84.8</v>
      </c>
      <c r="F65" s="16">
        <v>78</v>
      </c>
      <c r="G65" s="16">
        <v>81.5</v>
      </c>
      <c r="I65">
        <f t="shared" si="19"/>
        <v>6.8583434588827661</v>
      </c>
      <c r="N65">
        <f t="shared" si="20"/>
        <v>77.724999999999994</v>
      </c>
      <c r="Z65" s="7">
        <v>6</v>
      </c>
      <c r="AA65">
        <v>5</v>
      </c>
      <c r="AB65">
        <v>0.2</v>
      </c>
      <c r="AC65">
        <f t="shared" si="32"/>
        <v>38.5</v>
      </c>
      <c r="AD65">
        <f t="shared" si="31"/>
        <v>43.28</v>
      </c>
      <c r="AE65">
        <f t="shared" si="31"/>
        <v>47.44</v>
      </c>
      <c r="AF65">
        <f t="shared" si="31"/>
        <v>51.179999999999993</v>
      </c>
    </row>
    <row r="66" spans="1:32" x14ac:dyDescent="0.75">
      <c r="A66" s="7">
        <v>26</v>
      </c>
      <c r="B66">
        <v>100</v>
      </c>
      <c r="C66">
        <v>0.2</v>
      </c>
      <c r="D66" s="16">
        <v>68.7</v>
      </c>
      <c r="E66" s="16">
        <v>81.7</v>
      </c>
      <c r="F66" s="16">
        <v>77.599999999999994</v>
      </c>
      <c r="G66" s="16">
        <v>78.400000000000006</v>
      </c>
      <c r="I66">
        <f t="shared" si="19"/>
        <v>4.8130032204435516</v>
      </c>
      <c r="N66">
        <f t="shared" si="20"/>
        <v>76.599999999999994</v>
      </c>
      <c r="Z66" s="7">
        <v>7</v>
      </c>
      <c r="AA66">
        <v>5</v>
      </c>
      <c r="AB66">
        <v>0.45</v>
      </c>
      <c r="AC66">
        <f t="shared" si="32"/>
        <v>38.86</v>
      </c>
      <c r="AD66">
        <f t="shared" si="31"/>
        <v>42.92</v>
      </c>
      <c r="AE66">
        <f t="shared" si="31"/>
        <v>45.839999999999996</v>
      </c>
      <c r="AF66">
        <f t="shared" si="31"/>
        <v>51.6</v>
      </c>
    </row>
    <row r="67" spans="1:32" x14ac:dyDescent="0.75">
      <c r="A67" s="7">
        <v>27</v>
      </c>
      <c r="B67">
        <v>100</v>
      </c>
      <c r="C67">
        <v>0.45</v>
      </c>
      <c r="D67" s="16">
        <v>69.900000000000006</v>
      </c>
      <c r="E67" s="16">
        <v>83.5</v>
      </c>
      <c r="F67" s="16">
        <v>79.3</v>
      </c>
      <c r="G67" s="16">
        <v>79.7</v>
      </c>
      <c r="I67">
        <f t="shared" si="19"/>
        <v>5.0099900199501368</v>
      </c>
      <c r="N67">
        <f t="shared" si="20"/>
        <v>78.099999999999994</v>
      </c>
      <c r="Z67" s="7">
        <v>8</v>
      </c>
      <c r="AA67">
        <v>5</v>
      </c>
      <c r="AB67">
        <v>0.65</v>
      </c>
      <c r="AC67">
        <f t="shared" si="32"/>
        <v>38.06</v>
      </c>
      <c r="AD67">
        <f t="shared" si="31"/>
        <v>43.86</v>
      </c>
      <c r="AE67">
        <f t="shared" si="31"/>
        <v>48.040000000000006</v>
      </c>
      <c r="AF67">
        <f t="shared" si="31"/>
        <v>52.44</v>
      </c>
    </row>
    <row r="68" spans="1:32" x14ac:dyDescent="0.75">
      <c r="A68" s="7">
        <v>28</v>
      </c>
      <c r="B68">
        <v>100</v>
      </c>
      <c r="C68">
        <v>0.65</v>
      </c>
      <c r="D68" s="16">
        <v>69</v>
      </c>
      <c r="E68" s="16">
        <v>83.6</v>
      </c>
      <c r="F68" s="16">
        <v>79.099999999999994</v>
      </c>
      <c r="G68" s="16">
        <v>81.2</v>
      </c>
      <c r="I68">
        <f t="shared" si="19"/>
        <v>5.5589454935266263</v>
      </c>
      <c r="N68">
        <f t="shared" si="20"/>
        <v>78.224999999999994</v>
      </c>
      <c r="Z68" s="7">
        <v>9</v>
      </c>
      <c r="AA68">
        <v>5</v>
      </c>
      <c r="AB68">
        <v>0.85</v>
      </c>
      <c r="AC68">
        <f t="shared" si="32"/>
        <v>38.520000000000003</v>
      </c>
      <c r="AD68">
        <f t="shared" si="31"/>
        <v>43.64</v>
      </c>
      <c r="AE68">
        <f t="shared" si="31"/>
        <v>46.679999999999993</v>
      </c>
      <c r="AF68">
        <f t="shared" si="31"/>
        <v>53.459999999999994</v>
      </c>
    </row>
    <row r="69" spans="1:32" x14ac:dyDescent="0.75">
      <c r="A69" s="7">
        <v>29</v>
      </c>
      <c r="B69">
        <v>100</v>
      </c>
      <c r="C69">
        <v>0.85</v>
      </c>
      <c r="D69" s="16">
        <v>70.099999999999994</v>
      </c>
      <c r="E69" s="16">
        <v>84.2</v>
      </c>
      <c r="F69" s="16">
        <v>76.5</v>
      </c>
      <c r="G69" s="16">
        <v>78.2</v>
      </c>
      <c r="I69">
        <f t="shared" si="19"/>
        <v>5.0222007128349651</v>
      </c>
      <c r="N69">
        <f t="shared" si="20"/>
        <v>77.25</v>
      </c>
      <c r="Z69" s="7">
        <v>10</v>
      </c>
      <c r="AA69">
        <v>10</v>
      </c>
      <c r="AB69">
        <v>0</v>
      </c>
      <c r="AC69">
        <f t="shared" si="32"/>
        <v>33.44</v>
      </c>
      <c r="AD69">
        <f t="shared" si="31"/>
        <v>45.64</v>
      </c>
      <c r="AE69">
        <f t="shared" si="31"/>
        <v>46.9</v>
      </c>
      <c r="AF69">
        <f t="shared" si="31"/>
        <v>47</v>
      </c>
    </row>
    <row r="70" spans="1:32" x14ac:dyDescent="0.75">
      <c r="C70" t="s">
        <v>37</v>
      </c>
      <c r="D70" s="16">
        <f>(D69 - D40)/30</f>
        <v>0.70333333333333314</v>
      </c>
      <c r="E70" s="16">
        <f t="shared" ref="E70" si="33">(E69 - E40)/30</f>
        <v>1.1466666666666669</v>
      </c>
      <c r="F70" s="16">
        <f t="shared" ref="F70" si="34">(F69 - F40)/30</f>
        <v>0.83</v>
      </c>
      <c r="G70" s="16">
        <f t="shared" ref="G70" si="35">(G69 - G40)/30</f>
        <v>1.7733333333333334</v>
      </c>
      <c r="Z70" s="7">
        <v>11</v>
      </c>
      <c r="AA70">
        <v>10</v>
      </c>
      <c r="AB70">
        <v>0.2</v>
      </c>
      <c r="AC70">
        <f t="shared" si="32"/>
        <v>34.42</v>
      </c>
      <c r="AD70">
        <f t="shared" si="31"/>
        <v>47.260000000000005</v>
      </c>
      <c r="AE70">
        <f t="shared" si="31"/>
        <v>48.26</v>
      </c>
      <c r="AF70">
        <f t="shared" si="31"/>
        <v>47.940000000000005</v>
      </c>
    </row>
    <row r="71" spans="1:32" x14ac:dyDescent="0.75">
      <c r="Z71" s="7">
        <v>12</v>
      </c>
      <c r="AA71">
        <v>10</v>
      </c>
      <c r="AB71">
        <v>0.45</v>
      </c>
      <c r="AC71">
        <f t="shared" si="32"/>
        <v>34.78</v>
      </c>
      <c r="AD71">
        <f t="shared" si="31"/>
        <v>47.7</v>
      </c>
      <c r="AE71">
        <f t="shared" si="31"/>
        <v>49.2</v>
      </c>
      <c r="AF71">
        <f t="shared" si="31"/>
        <v>48.900000000000006</v>
      </c>
    </row>
    <row r="72" spans="1:32" x14ac:dyDescent="0.75">
      <c r="Z72" s="7">
        <v>13</v>
      </c>
      <c r="AA72">
        <v>10</v>
      </c>
      <c r="AB72">
        <v>0.65</v>
      </c>
      <c r="AC72">
        <f t="shared" si="32"/>
        <v>33.120000000000005</v>
      </c>
      <c r="AD72">
        <f t="shared" si="31"/>
        <v>48.320000000000007</v>
      </c>
      <c r="AE72">
        <f t="shared" si="31"/>
        <v>47.58</v>
      </c>
      <c r="AF72">
        <f t="shared" si="31"/>
        <v>48.019999999999996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2"/>
        <v>34.14</v>
      </c>
      <c r="AD73">
        <f t="shared" si="31"/>
        <v>47.220000000000006</v>
      </c>
      <c r="AE73">
        <f t="shared" si="31"/>
        <v>48.720000000000006</v>
      </c>
      <c r="AF73">
        <f t="shared" si="31"/>
        <v>48.760000000000005</v>
      </c>
    </row>
    <row r="74" spans="1:32" x14ac:dyDescent="0.75">
      <c r="Z74" s="7">
        <v>15</v>
      </c>
      <c r="AA74">
        <v>20</v>
      </c>
      <c r="AB74">
        <v>0</v>
      </c>
      <c r="AC74">
        <f t="shared" si="32"/>
        <v>46.919999999999995</v>
      </c>
      <c r="AD74">
        <f t="shared" si="31"/>
        <v>54.239999999999995</v>
      </c>
      <c r="AE74">
        <f t="shared" si="31"/>
        <v>59.320000000000007</v>
      </c>
      <c r="AF74">
        <f t="shared" si="31"/>
        <v>55.98</v>
      </c>
    </row>
    <row r="75" spans="1:32" x14ac:dyDescent="0.75">
      <c r="B75" s="7" t="s">
        <v>1</v>
      </c>
      <c r="C75" s="7" t="s">
        <v>2</v>
      </c>
      <c r="D75" s="17" t="s">
        <v>21</v>
      </c>
      <c r="E75" s="17" t="s">
        <v>22</v>
      </c>
      <c r="F75" s="17" t="s">
        <v>23</v>
      </c>
      <c r="G75" s="17" t="s">
        <v>24</v>
      </c>
      <c r="I75" t="s">
        <v>25</v>
      </c>
      <c r="K75" t="s">
        <v>26</v>
      </c>
      <c r="L75" t="s">
        <v>27</v>
      </c>
      <c r="N75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2"/>
        <v>48.679999999999993</v>
      </c>
      <c r="AD75">
        <f t="shared" ref="AD75:AD88" si="36">AVERAGE(E20,E56,E92,E164,E236)</f>
        <v>54.6</v>
      </c>
      <c r="AE75">
        <f t="shared" ref="AE75:AE88" si="37">AVERAGE(F20,F56,F92,F164,F236)</f>
        <v>59.56</v>
      </c>
      <c r="AF75">
        <f t="shared" ref="AF75:AF88" si="38">AVERAGE(G20,G56,G92,G164,G236)</f>
        <v>53.7</v>
      </c>
    </row>
    <row r="76" spans="1:32" x14ac:dyDescent="0.75">
      <c r="A76" s="7">
        <v>0</v>
      </c>
      <c r="B76">
        <v>0</v>
      </c>
      <c r="C76">
        <v>0</v>
      </c>
      <c r="D76" s="16">
        <v>49</v>
      </c>
      <c r="E76" s="16">
        <v>47.5</v>
      </c>
      <c r="F76" s="16">
        <v>48.1</v>
      </c>
      <c r="G76" s="16">
        <v>3.3</v>
      </c>
      <c r="I76">
        <f>_xlfn.STDEV.P(D76:G76)</f>
        <v>19.44959832490121</v>
      </c>
      <c r="J76">
        <v>2</v>
      </c>
      <c r="K76">
        <f>_xlfn.STDEV.P(D76:G80)</f>
        <v>18.538513289905453</v>
      </c>
      <c r="L76">
        <f>_xlfn.STDEV.P(D76:G76,D81:G81,D86:G86,D91:G91,D96:G96,D101:G101)</f>
        <v>16.884402730199124</v>
      </c>
      <c r="M76">
        <v>0</v>
      </c>
      <c r="N76">
        <f>AVERAGE(D76:G76)</f>
        <v>36.975000000000001</v>
      </c>
      <c r="P76" s="5">
        <f>_xlfn.STDEV.P(D76:D80)</f>
        <v>1.3365627557282895</v>
      </c>
      <c r="Q76">
        <f>_xlfn.STDEV.P(D76,D81,D86,D91,D96,D101)</f>
        <v>7.8929117286053474</v>
      </c>
      <c r="R76" s="5">
        <f>_xlfn.STDEV.P(E76:E80)</f>
        <v>1.0818502669038821</v>
      </c>
      <c r="S76">
        <f>_xlfn.STDEV.P(E76,E81,E86,E91,E96,E101)</f>
        <v>15.094894280296648</v>
      </c>
      <c r="T76" s="5">
        <f>_xlfn.STDEV.P(F76:F80)</f>
        <v>0.73593477971896482</v>
      </c>
      <c r="U76">
        <f>_xlfn.STDEV.P(F76,F81,F86,F91,F96,F101)</f>
        <v>13.023525721640144</v>
      </c>
      <c r="V76" s="5">
        <f>_xlfn.STDEV.P(G76:G80)</f>
        <v>0.80149859638055521</v>
      </c>
      <c r="W76">
        <f>_xlfn.STDEV.P(G76,G81,G86,G91,G96,G101)</f>
        <v>24.625303156622362</v>
      </c>
      <c r="Z76" s="7">
        <v>17</v>
      </c>
      <c r="AA76">
        <v>20</v>
      </c>
      <c r="AB76">
        <v>0.45</v>
      </c>
      <c r="AC76">
        <f t="shared" si="32"/>
        <v>48.46</v>
      </c>
      <c r="AD76">
        <f t="shared" si="36"/>
        <v>52.1</v>
      </c>
      <c r="AE76">
        <f t="shared" si="37"/>
        <v>59.659999999999989</v>
      </c>
      <c r="AF76">
        <f t="shared" si="38"/>
        <v>54.52</v>
      </c>
    </row>
    <row r="77" spans="1:32" x14ac:dyDescent="0.75">
      <c r="A77" s="7">
        <v>1</v>
      </c>
      <c r="B77">
        <v>0</v>
      </c>
      <c r="C77">
        <v>0.2</v>
      </c>
      <c r="D77" s="16">
        <v>49.5</v>
      </c>
      <c r="E77" s="16">
        <v>45.8</v>
      </c>
      <c r="F77" s="16">
        <v>46.4</v>
      </c>
      <c r="G77" s="16">
        <v>4</v>
      </c>
      <c r="I77">
        <f t="shared" ref="I77:I105" si="39">_xlfn.STDEV.P(D77:G77)</f>
        <v>18.77316901857542</v>
      </c>
      <c r="J77">
        <v>5</v>
      </c>
      <c r="K77">
        <f>_xlfn.STDEV.P(D81:G85)</f>
        <v>1.7068904475683262</v>
      </c>
      <c r="L77">
        <f>_xlfn.STDEV.P(D77:G77,D82:G82,D87:G87,D92:G92,D97:G97,D102:G102)</f>
        <v>16.166365976585148</v>
      </c>
      <c r="M77">
        <v>0.2</v>
      </c>
      <c r="N77">
        <f t="shared" ref="N77:N105" si="40">AVERAGE(D77:G77)</f>
        <v>36.424999999999997</v>
      </c>
      <c r="P77" s="5">
        <f>_xlfn.STDEV.P(D81:D85)</f>
        <v>1.0287856919689358</v>
      </c>
      <c r="Q77">
        <f t="shared" ref="Q77:Q80" si="41">_xlfn.STDEV.P(D77,D82,D87,D92,D97,D102)</f>
        <v>7.1224995612495174</v>
      </c>
      <c r="R77" s="5">
        <f>_xlfn.STDEV.P(E81:E85)</f>
        <v>0.44090815370097292</v>
      </c>
      <c r="S77">
        <f t="shared" ref="S77:S80" si="42">_xlfn.STDEV.P(E77,E82,E87,E92,E97,E102)</f>
        <v>14.572548393011653</v>
      </c>
      <c r="T77" s="5">
        <f>_xlfn.STDEV.P(F81:F85)</f>
        <v>0.95498691090506616</v>
      </c>
      <c r="U77">
        <f t="shared" ref="U77:U80" si="43">_xlfn.STDEV.P(F77,F82,F87,F92,F97,F102)</f>
        <v>12.844162098011667</v>
      </c>
      <c r="V77" s="5">
        <f>_xlfn.STDEV.P(G81:G85)</f>
        <v>1.0575443253121812</v>
      </c>
      <c r="W77">
        <f t="shared" ref="W77:W80" si="44">_xlfn.STDEV.P(G77,G82,G87,G92,G97,G102)</f>
        <v>23.417704603331398</v>
      </c>
      <c r="Z77" s="7">
        <v>18</v>
      </c>
      <c r="AA77">
        <v>20</v>
      </c>
      <c r="AB77">
        <v>0.65</v>
      </c>
      <c r="AC77">
        <f t="shared" si="32"/>
        <v>48.46</v>
      </c>
      <c r="AD77">
        <f t="shared" si="36"/>
        <v>55.06</v>
      </c>
      <c r="AE77">
        <f t="shared" si="37"/>
        <v>60.940000000000012</v>
      </c>
      <c r="AF77">
        <f t="shared" si="38"/>
        <v>56.779999999999994</v>
      </c>
    </row>
    <row r="78" spans="1:32" x14ac:dyDescent="0.75">
      <c r="A78" s="7">
        <v>2</v>
      </c>
      <c r="B78">
        <v>0</v>
      </c>
      <c r="C78">
        <v>0.45</v>
      </c>
      <c r="D78" s="16">
        <v>48.1</v>
      </c>
      <c r="E78" s="16">
        <v>45.2</v>
      </c>
      <c r="F78" s="16">
        <v>47.9</v>
      </c>
      <c r="G78" s="16">
        <v>5.7</v>
      </c>
      <c r="I78">
        <f t="shared" si="39"/>
        <v>17.948868348728841</v>
      </c>
      <c r="J78">
        <v>10</v>
      </c>
      <c r="K78">
        <f>_xlfn.STDEV.P(D86:G90)</f>
        <v>2.5722363810505438</v>
      </c>
      <c r="L78">
        <f t="shared" ref="L78:L80" si="45">_xlfn.STDEV.P(D78:G78,D83:G83,D88:G88,D93:G93,D98:G98,D103:G103)</f>
        <v>16.430381327149846</v>
      </c>
      <c r="M78">
        <v>0.45</v>
      </c>
      <c r="N78">
        <f t="shared" si="40"/>
        <v>36.725000000000001</v>
      </c>
      <c r="P78" s="5">
        <f>_xlfn.STDEV.P(D86:D90)</f>
        <v>0.84474848327771446</v>
      </c>
      <c r="Q78">
        <f t="shared" si="41"/>
        <v>7.820574716022425</v>
      </c>
      <c r="R78" s="5">
        <f>_xlfn.STDEV.P(E86:E90)</f>
        <v>0.87315519811772158</v>
      </c>
      <c r="S78">
        <f t="shared" si="42"/>
        <v>15.641797637526647</v>
      </c>
      <c r="T78" s="5">
        <f>_xlfn.STDEV.P(F86:F90)</f>
        <v>1.0283968105745953</v>
      </c>
      <c r="U78">
        <f t="shared" si="43"/>
        <v>13.068239701233258</v>
      </c>
      <c r="V78" s="5">
        <f>_xlfn.STDEV.P(G86:G90)</f>
        <v>1.0947145746723206</v>
      </c>
      <c r="W78">
        <f t="shared" si="44"/>
        <v>23.330285515231534</v>
      </c>
      <c r="Z78" s="7">
        <v>19</v>
      </c>
      <c r="AA78">
        <v>20</v>
      </c>
      <c r="AB78">
        <v>0.85</v>
      </c>
      <c r="AC78">
        <f t="shared" si="32"/>
        <v>48.339999999999996</v>
      </c>
      <c r="AD78">
        <f t="shared" si="36"/>
        <v>52.52</v>
      </c>
      <c r="AE78">
        <f t="shared" si="37"/>
        <v>60.320000000000007</v>
      </c>
      <c r="AF78">
        <f t="shared" si="38"/>
        <v>55.4</v>
      </c>
    </row>
    <row r="79" spans="1:32" x14ac:dyDescent="0.75">
      <c r="A79" s="7">
        <v>3</v>
      </c>
      <c r="B79">
        <v>0</v>
      </c>
      <c r="C79">
        <v>0.65</v>
      </c>
      <c r="D79" s="16">
        <v>50.3</v>
      </c>
      <c r="E79" s="16">
        <v>45</v>
      </c>
      <c r="F79" s="16">
        <v>46.4</v>
      </c>
      <c r="G79" s="16">
        <v>4.4000000000000004</v>
      </c>
      <c r="I79">
        <f t="shared" si="39"/>
        <v>18.648776769536386</v>
      </c>
      <c r="J79">
        <v>20</v>
      </c>
      <c r="K79">
        <f>_xlfn.STDEV.P(D91:G95)</f>
        <v>5.0308324360884855</v>
      </c>
      <c r="L79">
        <f t="shared" si="45"/>
        <v>16.622823583521814</v>
      </c>
      <c r="M79">
        <v>0.65</v>
      </c>
      <c r="N79">
        <f t="shared" si="40"/>
        <v>36.524999999999999</v>
      </c>
      <c r="P79" s="5">
        <f>_xlfn.STDEV.P(D91:D95)</f>
        <v>1.1182128598795491</v>
      </c>
      <c r="Q79">
        <f t="shared" si="41"/>
        <v>7.8675846921967674</v>
      </c>
      <c r="R79" s="5">
        <f>_xlfn.STDEV.P(E91:E95)</f>
        <v>2.0507559581773731</v>
      </c>
      <c r="S79">
        <f t="shared" si="42"/>
        <v>14.894005132565569</v>
      </c>
      <c r="T79" s="5">
        <f>_xlfn.STDEV.P(F91:F95)</f>
        <v>0.8133879763065105</v>
      </c>
      <c r="U79">
        <f t="shared" si="43"/>
        <v>13.25989148606509</v>
      </c>
      <c r="V79" s="5">
        <f>_xlfn.STDEV.P(G91:G95)</f>
        <v>1.6044936896105269</v>
      </c>
      <c r="W79">
        <f t="shared" si="44"/>
        <v>24.094928004780492</v>
      </c>
      <c r="Z79" s="7">
        <v>20</v>
      </c>
      <c r="AA79">
        <v>50</v>
      </c>
      <c r="AB79">
        <v>0</v>
      </c>
      <c r="AC79">
        <f t="shared" si="32"/>
        <v>57.620000000000005</v>
      </c>
      <c r="AD79">
        <f t="shared" si="36"/>
        <v>67.900000000000006</v>
      </c>
      <c r="AE79">
        <f t="shared" si="37"/>
        <v>70.039999999999992</v>
      </c>
      <c r="AF79">
        <f t="shared" si="38"/>
        <v>66.359999999999985</v>
      </c>
    </row>
    <row r="80" spans="1:32" x14ac:dyDescent="0.75">
      <c r="A80" s="7">
        <v>4</v>
      </c>
      <c r="B80">
        <v>0</v>
      </c>
      <c r="C80">
        <v>0.85</v>
      </c>
      <c r="D80" s="16">
        <v>46.4</v>
      </c>
      <c r="E80" s="16">
        <v>44.3</v>
      </c>
      <c r="F80" s="16">
        <v>46.8</v>
      </c>
      <c r="G80" s="16">
        <v>4.8</v>
      </c>
      <c r="I80">
        <f t="shared" si="39"/>
        <v>17.793309838250995</v>
      </c>
      <c r="J80">
        <v>50</v>
      </c>
      <c r="K80">
        <f>_xlfn.STDEV.P(D97:G100)</f>
        <v>6.1113080381780795</v>
      </c>
      <c r="L80">
        <f t="shared" si="45"/>
        <v>16.578858273918172</v>
      </c>
      <c r="M80">
        <v>0.85</v>
      </c>
      <c r="N80">
        <f t="shared" si="40"/>
        <v>35.575000000000003</v>
      </c>
      <c r="P80" s="5">
        <f>_xlfn.STDEV.P(D96:D100)</f>
        <v>0.85883642214335565</v>
      </c>
      <c r="Q80">
        <f t="shared" si="41"/>
        <v>8.3585618114335229</v>
      </c>
      <c r="R80" s="5">
        <f>_xlfn.STDEV.P(E96:E100)</f>
        <v>0.55281099844341042</v>
      </c>
      <c r="S80">
        <f t="shared" si="42"/>
        <v>15.934100399945875</v>
      </c>
      <c r="T80" s="5">
        <f>_xlfn.STDEV.P(F96:F100)</f>
        <v>0.81829090181915187</v>
      </c>
      <c r="U80">
        <f t="shared" si="43"/>
        <v>12.616710700055227</v>
      </c>
      <c r="V80" s="5">
        <f>_xlfn.STDEV.P(G96:G100)</f>
        <v>0.8471127433818969</v>
      </c>
      <c r="W80">
        <f t="shared" si="44"/>
        <v>23.638909779335336</v>
      </c>
      <c r="Z80" s="7">
        <v>21</v>
      </c>
      <c r="AA80">
        <v>50</v>
      </c>
      <c r="AB80">
        <v>0.2</v>
      </c>
      <c r="AC80">
        <f t="shared" si="32"/>
        <v>57.96</v>
      </c>
      <c r="AD80">
        <f t="shared" si="36"/>
        <v>67.28</v>
      </c>
      <c r="AE80">
        <f t="shared" si="37"/>
        <v>69.820000000000007</v>
      </c>
      <c r="AF80">
        <f t="shared" si="38"/>
        <v>64.56</v>
      </c>
    </row>
    <row r="81" spans="1:32" x14ac:dyDescent="0.75">
      <c r="A81" s="7">
        <v>5</v>
      </c>
      <c r="B81">
        <v>5</v>
      </c>
      <c r="C81">
        <v>0</v>
      </c>
      <c r="D81" s="16">
        <v>47.9</v>
      </c>
      <c r="E81" s="16">
        <v>53</v>
      </c>
      <c r="F81" s="16">
        <v>52.4</v>
      </c>
      <c r="G81" s="16">
        <v>48.2</v>
      </c>
      <c r="I81">
        <f t="shared" si="39"/>
        <v>2.3370654676324318</v>
      </c>
      <c r="J81">
        <v>100</v>
      </c>
      <c r="K81">
        <f>_xlfn.STDEV.P(D101:G105)</f>
        <v>7.4006401750118886</v>
      </c>
      <c r="N81">
        <f t="shared" si="40"/>
        <v>50.375</v>
      </c>
      <c r="P81" s="5">
        <f>_xlfn.STDEV.P(D101:D105)</f>
        <v>0.7499333303701079</v>
      </c>
      <c r="R81" s="5">
        <f>_xlfn.STDEV.P(E101:E105)</f>
        <v>0.86579443287653679</v>
      </c>
      <c r="T81" s="5">
        <f>_xlfn.STDEV.P(F101:F105)</f>
        <v>0.80149859638055654</v>
      </c>
      <c r="V81" s="5">
        <f>_xlfn.STDEV.P(G101:G105)</f>
        <v>1.1513470371699424</v>
      </c>
      <c r="Z81" s="7">
        <v>22</v>
      </c>
      <c r="AA81">
        <v>50</v>
      </c>
      <c r="AB81">
        <v>0.45</v>
      </c>
      <c r="AC81">
        <f t="shared" si="32"/>
        <v>58.94</v>
      </c>
      <c r="AD81">
        <f t="shared" si="36"/>
        <v>67.62</v>
      </c>
      <c r="AE81">
        <f t="shared" si="37"/>
        <v>70.400000000000006</v>
      </c>
      <c r="AF81">
        <f t="shared" si="38"/>
        <v>64.42</v>
      </c>
    </row>
    <row r="82" spans="1:32" x14ac:dyDescent="0.75">
      <c r="A82" s="7">
        <v>6</v>
      </c>
      <c r="B82">
        <v>5</v>
      </c>
      <c r="C82">
        <v>0.2</v>
      </c>
      <c r="D82" s="16">
        <v>49.8</v>
      </c>
      <c r="E82" s="16">
        <v>53.1</v>
      </c>
      <c r="F82" s="16">
        <v>50.4</v>
      </c>
      <c r="G82" s="16">
        <v>50.3</v>
      </c>
      <c r="I82">
        <f t="shared" si="39"/>
        <v>1.2903487900563957</v>
      </c>
      <c r="K82">
        <f>AVERAGE(K76:K81)</f>
        <v>6.893403461300462</v>
      </c>
      <c r="N82">
        <f t="shared" si="40"/>
        <v>50.900000000000006</v>
      </c>
      <c r="P82" s="5">
        <f>AVERAGE(P76:P81)</f>
        <v>0.98951325722799199</v>
      </c>
      <c r="Q82">
        <f>AVERAGE(Q76:Q80)</f>
        <v>7.8124265019015153</v>
      </c>
      <c r="R82" s="5">
        <f>AVERAGE(R76:R81)</f>
        <v>0.97754583470331624</v>
      </c>
      <c r="S82">
        <f>AVERAGE(S76:S80)</f>
        <v>15.227469168669279</v>
      </c>
      <c r="T82" s="5">
        <f>AVERAGE(T76:T81)</f>
        <v>0.85874932928414083</v>
      </c>
      <c r="U82">
        <f>AVERAGE(U76:U80)</f>
        <v>12.962505941401076</v>
      </c>
      <c r="V82" s="5">
        <f>AVERAGE(V76:V81)</f>
        <v>1.0927851610879038</v>
      </c>
      <c r="W82">
        <f>AVERAGE(W76:W80)</f>
        <v>23.821426211860221</v>
      </c>
      <c r="Z82" s="7">
        <v>23</v>
      </c>
      <c r="AA82">
        <v>50</v>
      </c>
      <c r="AB82">
        <v>0.65</v>
      </c>
      <c r="AC82">
        <f t="shared" si="32"/>
        <v>57.279999999999994</v>
      </c>
      <c r="AD82">
        <f t="shared" si="36"/>
        <v>67.28</v>
      </c>
      <c r="AE82">
        <f t="shared" si="37"/>
        <v>69</v>
      </c>
      <c r="AF82">
        <f t="shared" si="38"/>
        <v>63.279999999999994</v>
      </c>
    </row>
    <row r="83" spans="1:32" x14ac:dyDescent="0.75">
      <c r="A83" s="7">
        <v>7</v>
      </c>
      <c r="B83">
        <v>5</v>
      </c>
      <c r="C83">
        <v>0.45</v>
      </c>
      <c r="D83" s="16">
        <v>50.7</v>
      </c>
      <c r="E83" s="16">
        <v>53.3</v>
      </c>
      <c r="F83" s="16">
        <v>49.8</v>
      </c>
      <c r="G83" s="16">
        <v>50.7</v>
      </c>
      <c r="I83">
        <f t="shared" si="39"/>
        <v>1.3083864108129515</v>
      </c>
      <c r="N83">
        <f t="shared" si="40"/>
        <v>51.125</v>
      </c>
      <c r="P83" s="5">
        <f>_xlfn.STDEV.P(P76:P81)</f>
        <v>0.19747619376366185</v>
      </c>
      <c r="Q83">
        <f>_xlfn.STDEV.P(Q76:Q80)</f>
        <v>0.39594182674292488</v>
      </c>
      <c r="R83" s="5">
        <f>_xlfn.STDEV.P(R76:R81)</f>
        <v>0.52510710753857637</v>
      </c>
      <c r="S83">
        <f>_xlfn.STDEV.P(S76:S80)</f>
        <v>0.495719953988287</v>
      </c>
      <c r="T83" s="5">
        <f>_xlfn.STDEV.P(T76:T81)</f>
        <v>0.100081247597669</v>
      </c>
      <c r="U83">
        <f>_xlfn.STDEV.P(U76:U80)</f>
        <v>0.2176790380029261</v>
      </c>
      <c r="V83" s="5">
        <f>_xlfn.STDEV.P(V76:V81)</f>
        <v>0.26195532387429205</v>
      </c>
      <c r="W83">
        <f>_xlfn.STDEV.P(W76:W80)</f>
        <v>0.48136139069733058</v>
      </c>
      <c r="Z83" s="7">
        <v>24</v>
      </c>
      <c r="AA83">
        <v>50</v>
      </c>
      <c r="AB83">
        <v>0.85</v>
      </c>
      <c r="AC83">
        <f t="shared" si="32"/>
        <v>55.879999999999995</v>
      </c>
      <c r="AD83">
        <f t="shared" si="36"/>
        <v>67.099999999999994</v>
      </c>
      <c r="AE83">
        <f t="shared" si="37"/>
        <v>68.039999999999992</v>
      </c>
      <c r="AF83">
        <f t="shared" si="38"/>
        <v>63.879999999999995</v>
      </c>
    </row>
    <row r="84" spans="1:32" x14ac:dyDescent="0.75">
      <c r="A84" s="7">
        <v>8</v>
      </c>
      <c r="B84">
        <v>5</v>
      </c>
      <c r="C84">
        <v>0.65</v>
      </c>
      <c r="D84" s="16">
        <v>49.2</v>
      </c>
      <c r="E84" s="16">
        <v>53.1</v>
      </c>
      <c r="F84" s="16">
        <v>50.6</v>
      </c>
      <c r="G84" s="16">
        <v>49.7</v>
      </c>
      <c r="I84">
        <f t="shared" si="39"/>
        <v>1.5008331019803629</v>
      </c>
      <c r="K84" cm="1">
        <f t="array" ref="K84">INDEX(LINEST(K76:K81),1)</f>
        <v>-1.1433576213600181</v>
      </c>
      <c r="L84" cm="1">
        <f t="array" ref="L84">INDEX(LINEST(L76:L80),1)</f>
        <v>-1.5463130562523722E-2</v>
      </c>
      <c r="N84">
        <f t="shared" si="40"/>
        <v>50.650000000000006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2"/>
        <v>58.219999999999992</v>
      </c>
      <c r="AD84">
        <f t="shared" si="36"/>
        <v>80.84</v>
      </c>
      <c r="AE84">
        <f t="shared" si="37"/>
        <v>71.819999999999993</v>
      </c>
      <c r="AF84">
        <f t="shared" si="38"/>
        <v>62.86</v>
      </c>
    </row>
    <row r="85" spans="1:32" x14ac:dyDescent="0.75">
      <c r="A85" s="7">
        <v>9</v>
      </c>
      <c r="B85">
        <v>5</v>
      </c>
      <c r="C85">
        <v>0.85</v>
      </c>
      <c r="D85" s="16">
        <v>50.6</v>
      </c>
      <c r="E85" s="16">
        <v>54.2</v>
      </c>
      <c r="F85" s="16">
        <v>49.8</v>
      </c>
      <c r="G85" s="16">
        <v>51.3</v>
      </c>
      <c r="I85">
        <f t="shared" si="39"/>
        <v>1.6603839917320349</v>
      </c>
      <c r="N85">
        <f t="shared" si="40"/>
        <v>51.475000000000009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2"/>
        <v>58.46</v>
      </c>
      <c r="AD85">
        <f t="shared" si="36"/>
        <v>78.099999999999994</v>
      </c>
      <c r="AE85">
        <f t="shared" si="37"/>
        <v>71.16</v>
      </c>
      <c r="AF85">
        <f t="shared" si="38"/>
        <v>60.760000000000012</v>
      </c>
    </row>
    <row r="86" spans="1:32" x14ac:dyDescent="0.75">
      <c r="A86" s="7">
        <v>10</v>
      </c>
      <c r="B86">
        <v>10</v>
      </c>
      <c r="C86">
        <v>0</v>
      </c>
      <c r="D86" s="16">
        <v>44.6</v>
      </c>
      <c r="E86" s="16">
        <v>50.1</v>
      </c>
      <c r="F86" s="16">
        <v>48</v>
      </c>
      <c r="G86" s="16">
        <v>47.7</v>
      </c>
      <c r="I86">
        <f t="shared" si="39"/>
        <v>1.9634153916071859</v>
      </c>
      <c r="N86">
        <f t="shared" si="40"/>
        <v>47.599999999999994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2"/>
        <v>58.840000000000011</v>
      </c>
      <c r="AD86">
        <f t="shared" si="36"/>
        <v>80.2</v>
      </c>
      <c r="AE86">
        <f t="shared" si="37"/>
        <v>73.14</v>
      </c>
      <c r="AF86">
        <f t="shared" si="38"/>
        <v>61.819999999999993</v>
      </c>
    </row>
    <row r="87" spans="1:32" x14ac:dyDescent="0.75">
      <c r="A87" s="7">
        <v>11</v>
      </c>
      <c r="B87">
        <v>10</v>
      </c>
      <c r="C87">
        <v>0.2</v>
      </c>
      <c r="D87" s="16">
        <v>46.3</v>
      </c>
      <c r="E87" s="16">
        <v>51.5</v>
      </c>
      <c r="F87" s="16">
        <v>50</v>
      </c>
      <c r="G87" s="16">
        <v>49.9</v>
      </c>
      <c r="I87">
        <f t="shared" si="39"/>
        <v>1.9122957407263146</v>
      </c>
      <c r="K87" t="s">
        <v>26</v>
      </c>
      <c r="L87" t="s">
        <v>27</v>
      </c>
      <c r="N87">
        <f t="shared" si="40"/>
        <v>49.425000000000004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2"/>
        <v>58.679999999999993</v>
      </c>
      <c r="AD87">
        <f t="shared" si="36"/>
        <v>79.760000000000005</v>
      </c>
      <c r="AE87">
        <f t="shared" si="37"/>
        <v>72.760000000000005</v>
      </c>
      <c r="AF87">
        <f t="shared" si="38"/>
        <v>62.02</v>
      </c>
    </row>
    <row r="88" spans="1:32" x14ac:dyDescent="0.75">
      <c r="A88" s="7">
        <v>12</v>
      </c>
      <c r="B88">
        <v>10</v>
      </c>
      <c r="C88">
        <v>0.45</v>
      </c>
      <c r="D88" s="16">
        <v>45.6</v>
      </c>
      <c r="E88" s="16">
        <v>51</v>
      </c>
      <c r="F88" s="16">
        <v>50.9</v>
      </c>
      <c r="G88" s="16">
        <v>50.7</v>
      </c>
      <c r="I88">
        <f t="shared" si="39"/>
        <v>2.2830900113661743</v>
      </c>
      <c r="J88">
        <v>2</v>
      </c>
      <c r="K88">
        <f>AVERAGE(D76:G80)</f>
        <v>36.444999999999986</v>
      </c>
      <c r="L88">
        <f>AVERAGE(D76:G76,D81:G81,D86:G86,D91:G91,D96:G96,D101:G101)</f>
        <v>56.93333333333333</v>
      </c>
      <c r="M88">
        <v>0</v>
      </c>
      <c r="N88">
        <f t="shared" si="40"/>
        <v>49.55</v>
      </c>
      <c r="P88" s="5">
        <f>AVERAGE(D76:D80)</f>
        <v>48.66</v>
      </c>
      <c r="Q88">
        <f>AVERAGE(D76,D81,D86,D91,D96,D101)</f>
        <v>53.383333333333326</v>
      </c>
      <c r="R88" s="5">
        <f>AVERAGE(E76:E80)</f>
        <v>45.56</v>
      </c>
      <c r="S88">
        <f>AVERAGE(E76,E81,E86,E91,E96,E101)</f>
        <v>61.150000000000006</v>
      </c>
      <c r="T88" s="5">
        <f>AVERAGE(F76:F80)</f>
        <v>47.120000000000005</v>
      </c>
      <c r="U88">
        <f>AVERAGE(F76,F81,F86,F91,F96,F101)</f>
        <v>61.266666666666673</v>
      </c>
      <c r="V88" s="5">
        <f>AVERAGE(G76:G80)</f>
        <v>4.4399999999999995</v>
      </c>
      <c r="W88">
        <f>AVERAGE(G76,G81,G86,G91,G96,G101)</f>
        <v>51.933333333333337</v>
      </c>
      <c r="Z88" s="7">
        <v>29</v>
      </c>
      <c r="AA88">
        <v>100</v>
      </c>
      <c r="AB88">
        <v>0.85</v>
      </c>
      <c r="AC88">
        <f t="shared" si="32"/>
        <v>58.540000000000006</v>
      </c>
      <c r="AD88">
        <f t="shared" si="36"/>
        <v>80.140000000000015</v>
      </c>
      <c r="AE88">
        <f t="shared" si="37"/>
        <v>70.62</v>
      </c>
      <c r="AF88">
        <f t="shared" si="38"/>
        <v>61.240000000000009</v>
      </c>
    </row>
    <row r="89" spans="1:32" x14ac:dyDescent="0.75">
      <c r="A89" s="7">
        <v>13</v>
      </c>
      <c r="B89">
        <v>10</v>
      </c>
      <c r="C89">
        <v>0.65</v>
      </c>
      <c r="D89" s="16">
        <v>44</v>
      </c>
      <c r="E89" s="16">
        <v>52.8</v>
      </c>
      <c r="F89" s="16">
        <v>49.4</v>
      </c>
      <c r="G89" s="16">
        <v>49.3</v>
      </c>
      <c r="I89">
        <f t="shared" si="39"/>
        <v>3.147518864121388</v>
      </c>
      <c r="J89">
        <v>5</v>
      </c>
      <c r="K89">
        <f>AVERAGE(D81:G85)</f>
        <v>50.905000000000008</v>
      </c>
      <c r="L89">
        <f>AVERAGE(D77:G77,D82:G82,D87:G87,D92:G92,D97:G97,D102:G102)</f>
        <v>57.033333333333324</v>
      </c>
      <c r="M89">
        <v>0.2</v>
      </c>
      <c r="N89">
        <f t="shared" si="40"/>
        <v>48.875</v>
      </c>
      <c r="P89" s="5">
        <f>AVERAGE(D81:D85)</f>
        <v>49.639999999999993</v>
      </c>
      <c r="Q89">
        <f t="shared" ref="Q89:Q92" si="46">AVERAGE(D77,D82,D87,D92,D97,D102)</f>
        <v>54.5</v>
      </c>
      <c r="R89" s="5">
        <f>AVERAGE(E81:E85)</f>
        <v>53.339999999999996</v>
      </c>
      <c r="S89">
        <f t="shared" ref="S89:S92" si="47">AVERAGE(E77,E82,E87,E92,E97,E102)</f>
        <v>61.150000000000006</v>
      </c>
      <c r="T89" s="5">
        <f>AVERAGE(F81:F85)</f>
        <v>50.6</v>
      </c>
      <c r="U89">
        <f t="shared" ref="U89:U92" si="48">AVERAGE(F77,F82,F87,F92,F97,F102)</f>
        <v>60.95000000000001</v>
      </c>
      <c r="V89" s="5">
        <f>AVERAGE(G81:G85)</f>
        <v>50.04</v>
      </c>
      <c r="W89">
        <f t="shared" ref="W89:W92" si="49">AVERAGE(G77,G82,G87,G92,G97,G102)</f>
        <v>51.533333333333331</v>
      </c>
    </row>
    <row r="90" spans="1:32" x14ac:dyDescent="0.75">
      <c r="A90" s="7">
        <v>14</v>
      </c>
      <c r="B90">
        <v>10</v>
      </c>
      <c r="C90">
        <v>0.85</v>
      </c>
      <c r="D90" s="16">
        <v>44.4</v>
      </c>
      <c r="E90" s="16">
        <v>51.4</v>
      </c>
      <c r="F90" s="16">
        <v>50.6</v>
      </c>
      <c r="G90" s="16">
        <v>50.6</v>
      </c>
      <c r="I90">
        <f t="shared" si="39"/>
        <v>2.819131071802091</v>
      </c>
      <c r="J90">
        <v>10</v>
      </c>
      <c r="K90">
        <f>AVERAGE(D86:G90)</f>
        <v>48.94</v>
      </c>
      <c r="L90">
        <f t="shared" ref="L90:L92" si="50">AVERAGE(D78:G78,D83:G83,D88:G88,D93:G93,D98:G98,D103:G103)</f>
        <v>57.39166666666668</v>
      </c>
      <c r="M90">
        <v>0.45</v>
      </c>
      <c r="N90">
        <f t="shared" si="40"/>
        <v>49.25</v>
      </c>
      <c r="P90" s="5">
        <f>AVERAGE(D86:D90)</f>
        <v>44.980000000000004</v>
      </c>
      <c r="Q90">
        <f t="shared" si="46"/>
        <v>54.583333333333336</v>
      </c>
      <c r="R90" s="5">
        <f>AVERAGE(E86:E90)</f>
        <v>51.359999999999992</v>
      </c>
      <c r="S90">
        <f t="shared" si="47"/>
        <v>60.75</v>
      </c>
      <c r="T90" s="5">
        <f>AVERAGE(F86:F90)</f>
        <v>49.78</v>
      </c>
      <c r="U90">
        <f t="shared" si="48"/>
        <v>61.566666666666663</v>
      </c>
      <c r="V90" s="5">
        <f>AVERAGE(G86:G90)</f>
        <v>49.64</v>
      </c>
      <c r="W90">
        <f t="shared" si="49"/>
        <v>52.666666666666664</v>
      </c>
    </row>
    <row r="91" spans="1:32" x14ac:dyDescent="0.75">
      <c r="A91" s="7">
        <v>15</v>
      </c>
      <c r="B91">
        <v>20</v>
      </c>
      <c r="C91">
        <v>0</v>
      </c>
      <c r="D91" s="16">
        <v>51</v>
      </c>
      <c r="E91" s="16">
        <v>53.4</v>
      </c>
      <c r="F91" s="16">
        <v>62.6</v>
      </c>
      <c r="G91" s="16">
        <v>61.8</v>
      </c>
      <c r="I91">
        <f t="shared" si="39"/>
        <v>5.0793700396801178</v>
      </c>
      <c r="J91">
        <v>20</v>
      </c>
      <c r="K91">
        <f>AVERAGE(D91:G95)</f>
        <v>57.715000000000011</v>
      </c>
      <c r="L91">
        <f t="shared" si="50"/>
        <v>57.258333333333326</v>
      </c>
      <c r="M91">
        <v>0.65</v>
      </c>
      <c r="N91">
        <f t="shared" si="40"/>
        <v>57.2</v>
      </c>
      <c r="P91" s="5">
        <f>AVERAGE(D91:D95)</f>
        <v>52.86</v>
      </c>
      <c r="Q91">
        <f t="shared" si="46"/>
        <v>53.866666666666667</v>
      </c>
      <c r="R91" s="5">
        <f>AVERAGE(E91:E95)</f>
        <v>53.179999999999993</v>
      </c>
      <c r="S91">
        <f t="shared" si="47"/>
        <v>61.516666666666659</v>
      </c>
      <c r="T91" s="5">
        <f>AVERAGE(F91:F95)</f>
        <v>63.879999999999995</v>
      </c>
      <c r="U91">
        <f t="shared" si="48"/>
        <v>61.016666666666673</v>
      </c>
      <c r="V91" s="5">
        <f>AVERAGE(G91:G95)</f>
        <v>60.94</v>
      </c>
      <c r="W91">
        <f t="shared" si="49"/>
        <v>52.633333333333333</v>
      </c>
    </row>
    <row r="92" spans="1:32" x14ac:dyDescent="0.75">
      <c r="A92" s="7">
        <v>16</v>
      </c>
      <c r="B92">
        <v>20</v>
      </c>
      <c r="C92">
        <v>0.2</v>
      </c>
      <c r="D92" s="16">
        <v>54.1</v>
      </c>
      <c r="E92" s="16">
        <v>55.3</v>
      </c>
      <c r="F92" s="16">
        <v>64.400000000000006</v>
      </c>
      <c r="G92" s="16">
        <v>58.4</v>
      </c>
      <c r="I92">
        <f t="shared" si="39"/>
        <v>3.9877938763180851</v>
      </c>
      <c r="J92">
        <v>50</v>
      </c>
      <c r="K92">
        <f>AVERAGE(D96:G100)</f>
        <v>69.810000000000016</v>
      </c>
      <c r="L92">
        <f t="shared" si="50"/>
        <v>57.025000000000013</v>
      </c>
      <c r="M92">
        <v>0.85</v>
      </c>
      <c r="N92">
        <f t="shared" si="40"/>
        <v>58.050000000000004</v>
      </c>
      <c r="P92" s="5">
        <f>AVERAGE(D96:D100)</f>
        <v>60.319999999999993</v>
      </c>
      <c r="Q92">
        <f t="shared" si="46"/>
        <v>53.933333333333337</v>
      </c>
      <c r="R92" s="5">
        <f>AVERAGE(E96:E100)</f>
        <v>74.319999999999993</v>
      </c>
      <c r="S92">
        <f t="shared" si="47"/>
        <v>60.666666666666664</v>
      </c>
      <c r="T92" s="5">
        <f>AVERAGE(F96:F100)</f>
        <v>75.62</v>
      </c>
      <c r="U92">
        <f t="shared" si="48"/>
        <v>60.916666666666664</v>
      </c>
      <c r="V92" s="5">
        <f>AVERAGE(G96:G100)</f>
        <v>68.97999999999999</v>
      </c>
      <c r="W92">
        <f t="shared" si="49"/>
        <v>52.583333333333336</v>
      </c>
    </row>
    <row r="93" spans="1:32" x14ac:dyDescent="0.75">
      <c r="A93" s="7">
        <v>17</v>
      </c>
      <c r="B93">
        <v>20</v>
      </c>
      <c r="C93">
        <v>0.45</v>
      </c>
      <c r="D93" s="16">
        <v>53.5</v>
      </c>
      <c r="E93" s="16">
        <v>51.2</v>
      </c>
      <c r="F93" s="16">
        <v>63.9</v>
      </c>
      <c r="G93" s="16">
        <v>61.1</v>
      </c>
      <c r="I93">
        <f t="shared" si="39"/>
        <v>5.2342024225281918</v>
      </c>
      <c r="J93">
        <v>100</v>
      </c>
      <c r="K93">
        <f>AVERAGE(D101:G105)</f>
        <v>78.954999999999998</v>
      </c>
      <c r="L93">
        <f>AVERAGE((L92-L91), (L91-L90), (L90-L89), (L89-L88))</f>
        <v>2.2916666666670693E-2</v>
      </c>
      <c r="N93">
        <f t="shared" si="40"/>
        <v>57.424999999999997</v>
      </c>
      <c r="P93" s="5">
        <f>AVERAGE(D101:D105)</f>
        <v>67.86</v>
      </c>
      <c r="R93" s="5">
        <f>AVERAGE(E101:E105)</f>
        <v>88.52000000000001</v>
      </c>
      <c r="T93" s="5">
        <f>AVERAGE(F101:F105)</f>
        <v>79.86</v>
      </c>
      <c r="V93" s="5">
        <f>AVERAGE(G101:G105)</f>
        <v>79.58</v>
      </c>
    </row>
    <row r="94" spans="1:32" x14ac:dyDescent="0.75">
      <c r="A94" s="7">
        <v>18</v>
      </c>
      <c r="B94">
        <v>20</v>
      </c>
      <c r="C94">
        <v>0.65</v>
      </c>
      <c r="D94" s="16">
        <v>52.2</v>
      </c>
      <c r="E94" s="16">
        <v>55.5</v>
      </c>
      <c r="F94" s="16">
        <v>63.5</v>
      </c>
      <c r="G94" s="16">
        <v>63.2</v>
      </c>
      <c r="I94">
        <f t="shared" si="39"/>
        <v>4.8923409529590227</v>
      </c>
      <c r="K94">
        <f>AVERAGE(K88:K93)</f>
        <v>57.12833333333333</v>
      </c>
      <c r="N94">
        <f t="shared" si="40"/>
        <v>58.599999999999994</v>
      </c>
      <c r="P94" s="5">
        <f>AVERAGE(P88:P93)</f>
        <v>54.053333333333335</v>
      </c>
      <c r="Q94">
        <f>AVERAGE(Q88:Q92)</f>
        <v>54.053333333333327</v>
      </c>
      <c r="R94" s="5">
        <f>AVERAGE(R88:R93)</f>
        <v>61.04666666666666</v>
      </c>
      <c r="S94">
        <f>AVERAGE(S88:S92)</f>
        <v>61.046666666666667</v>
      </c>
      <c r="T94" s="5">
        <f>AVERAGE(T88:T93)</f>
        <v>61.143333333333338</v>
      </c>
      <c r="U94">
        <f>AVERAGE(U88:U92)</f>
        <v>61.143333333333338</v>
      </c>
      <c r="V94" s="5">
        <f>AVERAGE(V88:V93)</f>
        <v>52.27</v>
      </c>
      <c r="W94">
        <f>AVERAGE(W88:W92)</f>
        <v>52.269999999999996</v>
      </c>
    </row>
    <row r="95" spans="1:32" x14ac:dyDescent="0.75">
      <c r="A95" s="7">
        <v>19</v>
      </c>
      <c r="B95">
        <v>20</v>
      </c>
      <c r="C95">
        <v>0.85</v>
      </c>
      <c r="D95" s="16">
        <v>53.5</v>
      </c>
      <c r="E95" s="16">
        <v>50.5</v>
      </c>
      <c r="F95" s="16">
        <v>65</v>
      </c>
      <c r="G95" s="16">
        <v>60.2</v>
      </c>
      <c r="I95">
        <f t="shared" si="39"/>
        <v>5.6652449196835262</v>
      </c>
      <c r="N95">
        <f t="shared" si="40"/>
        <v>57.3</v>
      </c>
      <c r="P95" s="5">
        <f>_xlfn.STDEV.P(P88:P93)</f>
        <v>7.7697075592042495</v>
      </c>
      <c r="Q95">
        <f>_xlfn.STDEV.P(Q88:Q92)</f>
        <v>0.44239248536917242</v>
      </c>
      <c r="R95" s="5">
        <f>_xlfn.STDEV.P(R88:R93)</f>
        <v>15.198195799355773</v>
      </c>
      <c r="S95">
        <f>_xlfn.STDEV.P(S88:S92)</f>
        <v>0.30811253355443469</v>
      </c>
      <c r="T95" s="5">
        <f>_xlfn.STDEV.P(T88:T93)</f>
        <v>12.937786604447515</v>
      </c>
      <c r="U95">
        <f>_xlfn.STDEV.P(U88:U92)</f>
        <v>0.24463124175878115</v>
      </c>
      <c r="V95" s="5">
        <f>_xlfn.STDEV.P(V88:V93)</f>
        <v>23.804158600267016</v>
      </c>
      <c r="W95">
        <f>_xlfn.STDEV.P(W88:W92)</f>
        <v>0.45684911197364825</v>
      </c>
    </row>
    <row r="96" spans="1:32" x14ac:dyDescent="0.75">
      <c r="A96" s="7">
        <v>20</v>
      </c>
      <c r="B96">
        <v>50</v>
      </c>
      <c r="C96">
        <v>0</v>
      </c>
      <c r="D96" s="16">
        <v>60.7</v>
      </c>
      <c r="E96" s="16">
        <v>74.099999999999994</v>
      </c>
      <c r="F96" s="16">
        <v>75.900000000000006</v>
      </c>
      <c r="G96" s="16">
        <v>70.2</v>
      </c>
      <c r="I96">
        <f t="shared" si="39"/>
        <v>5.8725526817560345</v>
      </c>
      <c r="N96">
        <f t="shared" si="40"/>
        <v>70.225000000000009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 s="16">
        <v>60.3</v>
      </c>
      <c r="E97" s="16">
        <v>73.900000000000006</v>
      </c>
      <c r="F97" s="16">
        <v>75.900000000000006</v>
      </c>
      <c r="G97" s="16">
        <v>69.3</v>
      </c>
      <c r="I97">
        <f t="shared" si="39"/>
        <v>6.0106156090703422</v>
      </c>
      <c r="N97">
        <f t="shared" si="40"/>
        <v>69.849999999999994</v>
      </c>
      <c r="P97" s="5" cm="1">
        <f t="array" ref="P97">INDEX(LINEST(P88:P93), 1)</f>
        <v>3.8834285714285719</v>
      </c>
      <c r="Q97" s="5" cm="1">
        <f t="array" ref="Q97">INDEX(LINEST(Q88:Q92), 1)</f>
        <v>4.6666666666668979E-2</v>
      </c>
      <c r="R97" s="5" cm="1">
        <f t="array" ref="R97">INDEX(LINEST(R88:R93), 1)</f>
        <v>7.9874285714285724</v>
      </c>
      <c r="S97" s="5" cm="1">
        <f t="array" ref="S97">INDEX(LINEST(S88:S92), 1)</f>
        <v>-6.0000000000002988E-2</v>
      </c>
      <c r="T97" s="5" cm="1">
        <f t="array" ref="T97">INDEX(LINEST(T88:T93), 1)</f>
        <v>7.2245714285714282</v>
      </c>
      <c r="U97" s="5" cm="1">
        <f t="array" ref="U97">INDEX(LINEST(U88:U92), 1)</f>
        <v>-6.333333333333542E-2</v>
      </c>
      <c r="V97" s="5" cm="1">
        <f t="array" ref="V97">INDEX(LINEST(V88:V93), 1)</f>
        <v>12.680571428571429</v>
      </c>
      <c r="W97" s="5" cm="1">
        <f t="array" ref="W97">INDEX(LINEST(W88:W92), 1)</f>
        <v>0.23999999999999977</v>
      </c>
    </row>
    <row r="98" spans="1:23" x14ac:dyDescent="0.75">
      <c r="A98" s="7">
        <v>22</v>
      </c>
      <c r="B98">
        <v>50</v>
      </c>
      <c r="C98">
        <v>0.45</v>
      </c>
      <c r="D98" s="16">
        <v>61.7</v>
      </c>
      <c r="E98" s="16">
        <v>75.2</v>
      </c>
      <c r="F98" s="16">
        <v>76.2</v>
      </c>
      <c r="G98" s="16">
        <v>67.599999999999994</v>
      </c>
      <c r="I98">
        <f t="shared" si="39"/>
        <v>5.9162382474001172</v>
      </c>
      <c r="K98" cm="1">
        <f t="array" ref="K98">INDEX(LINEST(K88:K93),1)</f>
        <v>7.9440000000000035</v>
      </c>
      <c r="L98" cm="1">
        <f t="array" ref="L98">INDEX(LINEST(L88:L92),1)</f>
        <v>4.0833333333336691E-2</v>
      </c>
      <c r="N98">
        <f t="shared" si="40"/>
        <v>70.175000000000011</v>
      </c>
    </row>
    <row r="99" spans="1:23" x14ac:dyDescent="0.75">
      <c r="A99" s="7">
        <v>23</v>
      </c>
      <c r="B99">
        <v>50</v>
      </c>
      <c r="C99">
        <v>0.65</v>
      </c>
      <c r="D99" s="16">
        <v>59.2</v>
      </c>
      <c r="E99" s="16">
        <v>74.7</v>
      </c>
      <c r="F99" s="16">
        <v>76.099999999999994</v>
      </c>
      <c r="G99" s="16">
        <v>69.099999999999994</v>
      </c>
      <c r="I99">
        <f t="shared" si="39"/>
        <v>6.6435589107044111</v>
      </c>
      <c r="N99">
        <f t="shared" si="40"/>
        <v>69.775000000000006</v>
      </c>
    </row>
    <row r="100" spans="1:23" x14ac:dyDescent="0.75">
      <c r="A100" s="7">
        <v>24</v>
      </c>
      <c r="B100">
        <v>50</v>
      </c>
      <c r="C100">
        <v>0.85</v>
      </c>
      <c r="D100" s="16">
        <v>59.7</v>
      </c>
      <c r="E100" s="16">
        <v>73.7</v>
      </c>
      <c r="F100" s="16">
        <v>74</v>
      </c>
      <c r="G100" s="16">
        <v>68.7</v>
      </c>
      <c r="I100">
        <f t="shared" si="39"/>
        <v>5.7807330849988219</v>
      </c>
      <c r="N100">
        <f t="shared" si="40"/>
        <v>69.025000000000006</v>
      </c>
    </row>
    <row r="101" spans="1:23" x14ac:dyDescent="0.75">
      <c r="A101" s="7">
        <v>25</v>
      </c>
      <c r="B101">
        <v>100</v>
      </c>
      <c r="C101">
        <v>0</v>
      </c>
      <c r="D101" s="16">
        <v>67.099999999999994</v>
      </c>
      <c r="E101" s="16">
        <v>88.8</v>
      </c>
      <c r="F101" s="16">
        <v>80.599999999999994</v>
      </c>
      <c r="G101" s="16">
        <v>80.400000000000006</v>
      </c>
      <c r="I101">
        <f t="shared" si="39"/>
        <v>7.7776522807335651</v>
      </c>
      <c r="N101">
        <f t="shared" si="40"/>
        <v>79.224999999999994</v>
      </c>
    </row>
    <row r="102" spans="1:23" x14ac:dyDescent="0.75">
      <c r="A102" s="7">
        <v>26</v>
      </c>
      <c r="B102">
        <v>100</v>
      </c>
      <c r="C102">
        <v>0.2</v>
      </c>
      <c r="D102" s="16">
        <v>67</v>
      </c>
      <c r="E102" s="16">
        <v>87.3</v>
      </c>
      <c r="F102" s="16">
        <v>78.599999999999994</v>
      </c>
      <c r="G102" s="16">
        <v>77.3</v>
      </c>
      <c r="I102">
        <f t="shared" si="39"/>
        <v>7.2029507842272524</v>
      </c>
      <c r="N102">
        <f t="shared" si="40"/>
        <v>77.55</v>
      </c>
    </row>
    <row r="103" spans="1:23" x14ac:dyDescent="0.75">
      <c r="A103" s="7">
        <v>27</v>
      </c>
      <c r="B103">
        <v>100</v>
      </c>
      <c r="C103">
        <v>0.45</v>
      </c>
      <c r="D103" s="16">
        <v>67.900000000000006</v>
      </c>
      <c r="E103" s="16">
        <v>88.6</v>
      </c>
      <c r="F103" s="16">
        <v>80.7</v>
      </c>
      <c r="G103" s="16">
        <v>80.2</v>
      </c>
      <c r="I103">
        <f t="shared" si="39"/>
        <v>7.402871064661328</v>
      </c>
      <c r="N103">
        <f t="shared" si="40"/>
        <v>79.349999999999994</v>
      </c>
    </row>
    <row r="104" spans="1:23" x14ac:dyDescent="0.75">
      <c r="A104" s="7">
        <v>28</v>
      </c>
      <c r="B104">
        <v>100</v>
      </c>
      <c r="C104">
        <v>0.65</v>
      </c>
      <c r="D104" s="16">
        <v>68.3</v>
      </c>
      <c r="E104" s="16">
        <v>88</v>
      </c>
      <c r="F104" s="16">
        <v>80.099999999999994</v>
      </c>
      <c r="G104" s="16">
        <v>80.099999999999994</v>
      </c>
      <c r="I104">
        <f t="shared" si="39"/>
        <v>7.032913692062488</v>
      </c>
      <c r="N104">
        <f t="shared" si="40"/>
        <v>79.125</v>
      </c>
    </row>
    <row r="105" spans="1:23" x14ac:dyDescent="0.75">
      <c r="A105" s="7">
        <v>29</v>
      </c>
      <c r="B105">
        <v>100</v>
      </c>
      <c r="C105">
        <v>0.85</v>
      </c>
      <c r="D105" s="16">
        <v>69</v>
      </c>
      <c r="E105" s="16">
        <v>89.9</v>
      </c>
      <c r="F105" s="16">
        <v>79.3</v>
      </c>
      <c r="G105" s="16">
        <v>79.900000000000006</v>
      </c>
      <c r="I105">
        <f t="shared" si="39"/>
        <v>7.3926906468484139</v>
      </c>
      <c r="N105">
        <f t="shared" si="40"/>
        <v>79.525000000000006</v>
      </c>
    </row>
    <row r="106" spans="1:23" x14ac:dyDescent="0.75">
      <c r="C106" t="s">
        <v>37</v>
      </c>
      <c r="D106" s="16">
        <f>(D105 - D76)/30</f>
        <v>0.66666666666666663</v>
      </c>
      <c r="E106" s="16">
        <f t="shared" ref="E106" si="51">(E105 - E76)/30</f>
        <v>1.4133333333333336</v>
      </c>
      <c r="F106" s="16">
        <f t="shared" ref="F106" si="52">(F105 - F76)/30</f>
        <v>1.0399999999999998</v>
      </c>
      <c r="G106" s="16">
        <f t="shared" ref="G106" si="53">(G105 - G76)/30</f>
        <v>2.5533333333333337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17" t="s">
        <v>21</v>
      </c>
      <c r="E111" s="17" t="s">
        <v>22</v>
      </c>
      <c r="F111" s="17" t="s">
        <v>23</v>
      </c>
      <c r="G111" s="17" t="s">
        <v>24</v>
      </c>
      <c r="I111" t="s">
        <v>25</v>
      </c>
      <c r="K111" t="s">
        <v>26</v>
      </c>
      <c r="L111" t="s">
        <v>27</v>
      </c>
      <c r="N111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 s="16">
        <v>0</v>
      </c>
      <c r="E112" s="16">
        <v>0</v>
      </c>
      <c r="F112" s="16">
        <v>0</v>
      </c>
      <c r="G112" s="16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27.716875876139671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27.573643816756125</v>
      </c>
      <c r="R112" s="5">
        <f>_xlfn.STDEV.P(E112:E116)</f>
        <v>0</v>
      </c>
      <c r="S112">
        <f>_xlfn.STDEV.P(E112,E117,E122,E127,E132,E137)</f>
        <v>28.272567190751452</v>
      </c>
      <c r="T112" s="5">
        <f>_xlfn.STDEV.P(F112:F116)</f>
        <v>0</v>
      </c>
      <c r="U112">
        <f>_xlfn.STDEV.P(F112,F117,F122,F127,F132,F137)</f>
        <v>25.59973958200877</v>
      </c>
      <c r="V112" s="5">
        <f>_xlfn.STDEV.P(G112:G116)</f>
        <v>0</v>
      </c>
      <c r="W112">
        <f>_xlfn.STDEV.P(G112,G117,G122,G127,G132,G137)</f>
        <v>25.767917175347243</v>
      </c>
    </row>
    <row r="113" spans="1:23" x14ac:dyDescent="0.75">
      <c r="A113" s="7">
        <v>1</v>
      </c>
      <c r="B113">
        <v>0</v>
      </c>
      <c r="C113">
        <v>0.2</v>
      </c>
      <c r="D113" s="16">
        <v>0</v>
      </c>
      <c r="E113" s="16">
        <v>0</v>
      </c>
      <c r="F113" s="16">
        <v>0</v>
      </c>
      <c r="G113" s="16">
        <v>0</v>
      </c>
      <c r="I113">
        <f t="shared" ref="I113:I141" si="54">_xlfn.STDEV.P(D113:G113)</f>
        <v>0</v>
      </c>
      <c r="J113">
        <v>5</v>
      </c>
      <c r="K113">
        <f>_xlfn.STDEV.P(D117:G121)</f>
        <v>14.383270664212654</v>
      </c>
      <c r="L113">
        <f>_xlfn.STDEV.P(D113:G113,D118:G118,D123:G123,D128:G128,D133:G133,D138:G138)</f>
        <v>27.421478491118762</v>
      </c>
      <c r="M113">
        <v>0.2</v>
      </c>
      <c r="N113">
        <f t="shared" ref="N113:N141" si="55">AVERAGE(D113:G113)</f>
        <v>0</v>
      </c>
      <c r="P113" s="5">
        <f>_xlfn.STDEV.P(D117:D121)</f>
        <v>0.68410525505948283</v>
      </c>
      <c r="Q113">
        <f t="shared" ref="Q113:Q116" si="56">_xlfn.STDEV.P(D113,D118,D123,D128,D133,D138)</f>
        <v>27.504024957974597</v>
      </c>
      <c r="R113" s="5">
        <f>_xlfn.STDEV.P(E117:E121)</f>
        <v>1.1124747188138697</v>
      </c>
      <c r="S113">
        <f t="shared" ref="S113:S116" si="57">_xlfn.STDEV.P(E113,E118,E123,E128,E133,E138)</f>
        <v>27.967779079981774</v>
      </c>
      <c r="T113" s="5">
        <f>_xlfn.STDEV.P(F117:F121)</f>
        <v>1.0714476188783095</v>
      </c>
      <c r="U113">
        <f t="shared" ref="U113:U116" si="58">_xlfn.STDEV.P(F113,F118,F123,F128,F133,F138)</f>
        <v>25.492248277117909</v>
      </c>
      <c r="V113" s="5">
        <f>_xlfn.STDEV.P(G117:G121)</f>
        <v>1.294604186614581</v>
      </c>
      <c r="W113">
        <f t="shared" ref="W113:W116" si="59">_xlfn.STDEV.P(G113,G118,G123,G128,G133,G138)</f>
        <v>24.980353391326478</v>
      </c>
    </row>
    <row r="114" spans="1:23" x14ac:dyDescent="0.75">
      <c r="A114" s="7">
        <v>2</v>
      </c>
      <c r="B114">
        <v>0</v>
      </c>
      <c r="C114">
        <v>0.45</v>
      </c>
      <c r="D114" s="16">
        <v>0</v>
      </c>
      <c r="E114" s="16">
        <v>0</v>
      </c>
      <c r="F114" s="16">
        <v>0</v>
      </c>
      <c r="G114" s="16">
        <v>0</v>
      </c>
      <c r="I114">
        <f t="shared" si="54"/>
        <v>0</v>
      </c>
      <c r="J114">
        <v>10</v>
      </c>
      <c r="K114">
        <f>_xlfn.STDEV.P(D122:G126)</f>
        <v>14.729238778701378</v>
      </c>
      <c r="L114">
        <f t="shared" ref="L114:L116" si="60">_xlfn.STDEV.P(D114:G114,D119:G119,D124:G124,D129:G129,D134:G134,D139:G139)</f>
        <v>27.571118896813427</v>
      </c>
      <c r="M114">
        <v>0.45</v>
      </c>
      <c r="N114">
        <f t="shared" si="55"/>
        <v>0</v>
      </c>
      <c r="P114" s="5">
        <f>_xlfn.STDEV.P(D122:D126)</f>
        <v>0.69108610172683949</v>
      </c>
      <c r="Q114">
        <f t="shared" si="56"/>
        <v>28.327886731393626</v>
      </c>
      <c r="R114" s="5">
        <f>_xlfn.STDEV.P(E122:E126)</f>
        <v>1.0303397497913009</v>
      </c>
      <c r="S114">
        <f t="shared" si="57"/>
        <v>28.262991113232641</v>
      </c>
      <c r="T114" s="5">
        <f>_xlfn.STDEV.P(F122:F126)</f>
        <v>0.9624967532412777</v>
      </c>
      <c r="U114">
        <f t="shared" si="58"/>
        <v>25.367329163490769</v>
      </c>
      <c r="V114" s="5">
        <f>_xlfn.STDEV.P(G122:G126)</f>
        <v>1.1586198686368174</v>
      </c>
      <c r="W114">
        <f t="shared" si="59"/>
        <v>25.110821040605838</v>
      </c>
    </row>
    <row r="115" spans="1:23" x14ac:dyDescent="0.75">
      <c r="A115" s="7">
        <v>3</v>
      </c>
      <c r="B115">
        <v>0</v>
      </c>
      <c r="C115">
        <v>0.65</v>
      </c>
      <c r="D115" s="16">
        <v>0</v>
      </c>
      <c r="E115" s="16">
        <v>0</v>
      </c>
      <c r="F115" s="16">
        <v>0</v>
      </c>
      <c r="G115" s="16">
        <v>0</v>
      </c>
      <c r="I115">
        <f t="shared" si="54"/>
        <v>0</v>
      </c>
      <c r="J115">
        <v>20</v>
      </c>
      <c r="K115">
        <f>_xlfn.STDEV.P(D127:G131)</f>
        <v>5.3711521110465661</v>
      </c>
      <c r="L115">
        <f t="shared" si="60"/>
        <v>27.974138602565674</v>
      </c>
      <c r="M115">
        <v>0.65</v>
      </c>
      <c r="N115">
        <f t="shared" si="55"/>
        <v>0</v>
      </c>
      <c r="P115" s="5">
        <f>_xlfn.STDEV.P(D127:D131)</f>
        <v>1.718836815989232</v>
      </c>
      <c r="Q115">
        <f t="shared" si="56"/>
        <v>28.118662248881378</v>
      </c>
      <c r="R115" s="5">
        <f>_xlfn.STDEV.P(E127:E131)</f>
        <v>1.7647662734764606</v>
      </c>
      <c r="S115">
        <f t="shared" si="57"/>
        <v>28.689177208293874</v>
      </c>
      <c r="T115" s="5">
        <f>_xlfn.STDEV.P(F127:F131)</f>
        <v>0.89888820216976706</v>
      </c>
      <c r="U115">
        <f t="shared" si="58"/>
        <v>25.945246835081999</v>
      </c>
      <c r="V115" s="5">
        <f>_xlfn.STDEV.P(G127:G131)</f>
        <v>1.2289833196589766</v>
      </c>
      <c r="W115">
        <f t="shared" si="59"/>
        <v>25.457284484668293</v>
      </c>
    </row>
    <row r="116" spans="1:23" x14ac:dyDescent="0.75">
      <c r="A116" s="7">
        <v>4</v>
      </c>
      <c r="B116">
        <v>0</v>
      </c>
      <c r="C116">
        <v>0.85</v>
      </c>
      <c r="D116" s="16">
        <v>0</v>
      </c>
      <c r="E116" s="16">
        <v>0</v>
      </c>
      <c r="F116" s="16">
        <v>0</v>
      </c>
      <c r="G116" s="16">
        <v>0</v>
      </c>
      <c r="I116">
        <f t="shared" si="54"/>
        <v>0</v>
      </c>
      <c r="J116">
        <v>50</v>
      </c>
      <c r="K116">
        <f>_xlfn.STDEV.P(D133:G136)</f>
        <v>5.656357043186012</v>
      </c>
      <c r="L116">
        <f t="shared" si="60"/>
        <v>27.543086196398214</v>
      </c>
      <c r="M116">
        <v>0.85</v>
      </c>
      <c r="N116">
        <f t="shared" si="55"/>
        <v>0</v>
      </c>
      <c r="P116" s="5">
        <f>_xlfn.STDEV.P(D132:D136)</f>
        <v>1.2387090053761622</v>
      </c>
      <c r="Q116">
        <f t="shared" si="56"/>
        <v>27.338475126133538</v>
      </c>
      <c r="R116" s="5">
        <f>_xlfn.STDEV.P(E132:E136)</f>
        <v>0.74672618810377933</v>
      </c>
      <c r="S116">
        <f t="shared" si="57"/>
        <v>28.789605570220804</v>
      </c>
      <c r="T116" s="5">
        <f>_xlfn.STDEV.P(F132:F136)</f>
        <v>0.54918120870983911</v>
      </c>
      <c r="U116">
        <f t="shared" si="58"/>
        <v>25.349139805699295</v>
      </c>
      <c r="V116" s="5">
        <f>_xlfn.STDEV.P(G132:G136)</f>
        <v>0.6216108107168038</v>
      </c>
      <c r="W116">
        <f t="shared" si="59"/>
        <v>25.048669292665714</v>
      </c>
    </row>
    <row r="117" spans="1:23" x14ac:dyDescent="0.75">
      <c r="A117" s="7">
        <v>5</v>
      </c>
      <c r="B117">
        <v>5</v>
      </c>
      <c r="C117">
        <v>0</v>
      </c>
      <c r="D117" s="16">
        <v>12.9</v>
      </c>
      <c r="E117" s="16">
        <v>42.9</v>
      </c>
      <c r="F117" s="16">
        <v>52.3</v>
      </c>
      <c r="G117" s="16">
        <v>40.299999999999997</v>
      </c>
      <c r="I117">
        <f t="shared" si="54"/>
        <v>14.667651482088061</v>
      </c>
      <c r="J117">
        <v>100</v>
      </c>
      <c r="K117">
        <f>_xlfn.STDEV.P(D137:G141)</f>
        <v>5.5603507083636368</v>
      </c>
      <c r="N117">
        <f t="shared" si="55"/>
        <v>37.099999999999994</v>
      </c>
      <c r="P117" s="5">
        <f>_xlfn.STDEV.P(D137:D141)</f>
        <v>1.3455110553243312</v>
      </c>
      <c r="R117" s="5">
        <f>_xlfn.STDEV.P(E137:E141)</f>
        <v>1.006777035892259</v>
      </c>
      <c r="T117" s="5">
        <f>_xlfn.STDEV.P(F137:F141)</f>
        <v>1.200999583680197</v>
      </c>
      <c r="V117" s="5">
        <f>_xlfn.STDEV.P(G137:G141)</f>
        <v>1.2664912159190036</v>
      </c>
    </row>
    <row r="118" spans="1:23" x14ac:dyDescent="0.75">
      <c r="A118" s="7">
        <v>6</v>
      </c>
      <c r="B118">
        <v>5</v>
      </c>
      <c r="C118">
        <v>0.2</v>
      </c>
      <c r="D118" s="16">
        <v>11.1</v>
      </c>
      <c r="E118" s="16">
        <v>41.6</v>
      </c>
      <c r="F118" s="16">
        <v>50.2</v>
      </c>
      <c r="G118" s="16">
        <v>41.6</v>
      </c>
      <c r="I118">
        <f t="shared" si="54"/>
        <v>14.868654108560069</v>
      </c>
      <c r="K118">
        <f>AVERAGE(K112:K117)</f>
        <v>7.6167282175850417</v>
      </c>
      <c r="N118">
        <f t="shared" si="55"/>
        <v>36.125</v>
      </c>
      <c r="P118" s="5">
        <f>AVERAGE(P112:P117)</f>
        <v>0.94637470557934134</v>
      </c>
      <c r="Q118">
        <f>AVERAGE(Q112:Q116)</f>
        <v>27.772538576227856</v>
      </c>
      <c r="R118" s="5">
        <f>AVERAGE(R112:R117)</f>
        <v>0.94351399434627814</v>
      </c>
      <c r="S118">
        <f>AVERAGE(S112:S116)</f>
        <v>28.39642403249611</v>
      </c>
      <c r="T118" s="5">
        <f>AVERAGE(T112:T117)</f>
        <v>0.78050222777989831</v>
      </c>
      <c r="U118">
        <f>AVERAGE(U112:U116)</f>
        <v>25.550740732679749</v>
      </c>
      <c r="V118" s="5">
        <f>AVERAGE(V112:V117)</f>
        <v>0.92838490025769715</v>
      </c>
      <c r="W118">
        <f>AVERAGE(W112:W116)</f>
        <v>25.273009076922715</v>
      </c>
    </row>
    <row r="119" spans="1:23" x14ac:dyDescent="0.75">
      <c r="A119" s="7">
        <v>7</v>
      </c>
      <c r="B119">
        <v>5</v>
      </c>
      <c r="C119">
        <v>0.45</v>
      </c>
      <c r="D119" s="16">
        <v>12.6</v>
      </c>
      <c r="E119" s="16">
        <v>41.2</v>
      </c>
      <c r="F119" s="16">
        <v>49.4</v>
      </c>
      <c r="G119" s="16">
        <v>38.6</v>
      </c>
      <c r="I119">
        <f t="shared" si="54"/>
        <v>13.781418649761706</v>
      </c>
      <c r="N119">
        <f t="shared" si="55"/>
        <v>35.450000000000003</v>
      </c>
      <c r="P119" s="5">
        <f>_xlfn.STDEV.P(P112:P117)</f>
        <v>0.55842777805754007</v>
      </c>
      <c r="Q119">
        <f>_xlfn.STDEV.P(Q112:Q116)</f>
        <v>0.38164982312526857</v>
      </c>
      <c r="R119" s="5">
        <f>_xlfn.STDEV.P(R112:R117)</f>
        <v>0.52336858503932415</v>
      </c>
      <c r="S119">
        <f>_xlfn.STDEV.P(S112:S116)</f>
        <v>0.30238303525607418</v>
      </c>
      <c r="T119" s="5">
        <f>_xlfn.STDEV.P(T112:T117)</f>
        <v>0.40234678959485026</v>
      </c>
      <c r="U119">
        <f>_xlfn.STDEV.P(U112:U116)</f>
        <v>0.21713592834792628</v>
      </c>
      <c r="V119" s="5">
        <f>_xlfn.STDEV.P(V112:V117)</f>
        <v>0.47395654896502687</v>
      </c>
      <c r="W119">
        <f>_xlfn.STDEV.P(W112:W116)</f>
        <v>0.29704279153771335</v>
      </c>
    </row>
    <row r="120" spans="1:23" x14ac:dyDescent="0.75">
      <c r="A120" s="7">
        <v>8</v>
      </c>
      <c r="B120">
        <v>5</v>
      </c>
      <c r="C120">
        <v>0.65</v>
      </c>
      <c r="D120" s="16">
        <v>11.4</v>
      </c>
      <c r="E120" s="16">
        <v>40.700000000000003</v>
      </c>
      <c r="F120" s="16">
        <v>50.7</v>
      </c>
      <c r="G120" s="16">
        <v>39.6</v>
      </c>
      <c r="I120">
        <f t="shared" si="54"/>
        <v>14.625833309592995</v>
      </c>
      <c r="K120" cm="1">
        <f t="array" ref="K120">INDEX(LINEST(K112:K117),1)</f>
        <v>-0.22105925682618641</v>
      </c>
      <c r="L120" cm="1">
        <f t="array" ref="L120">INDEX(LINEST(L112:L116),1)</f>
        <v>2.0508075196399734E-2</v>
      </c>
      <c r="N120">
        <f t="shared" si="55"/>
        <v>35.6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 s="16">
        <v>12</v>
      </c>
      <c r="E121" s="16">
        <v>39.5</v>
      </c>
      <c r="F121" s="16">
        <v>49.4</v>
      </c>
      <c r="G121" s="16">
        <v>37.9</v>
      </c>
      <c r="I121">
        <f t="shared" si="54"/>
        <v>13.826243162913045</v>
      </c>
      <c r="N121">
        <f t="shared" si="55"/>
        <v>34.700000000000003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 s="16">
        <v>17</v>
      </c>
      <c r="E122" s="16">
        <v>53</v>
      </c>
      <c r="F122" s="16">
        <v>48</v>
      </c>
      <c r="G122" s="16">
        <v>47.7</v>
      </c>
      <c r="I122">
        <f t="shared" si="54"/>
        <v>14.25804597411582</v>
      </c>
      <c r="N122">
        <f t="shared" si="55"/>
        <v>41.424999999999997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 s="16">
        <v>17.2</v>
      </c>
      <c r="E123" s="16">
        <v>53.8</v>
      </c>
      <c r="F123" s="16">
        <v>50</v>
      </c>
      <c r="G123" s="16">
        <v>50.1</v>
      </c>
      <c r="I123">
        <f t="shared" si="54"/>
        <v>14.844927584868856</v>
      </c>
      <c r="K123" t="s">
        <v>26</v>
      </c>
      <c r="L123" t="s">
        <v>27</v>
      </c>
      <c r="N123">
        <f t="shared" si="55"/>
        <v>42.774999999999999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 s="16">
        <v>17.3</v>
      </c>
      <c r="E124" s="16">
        <v>54.9</v>
      </c>
      <c r="F124" s="16">
        <v>50.6</v>
      </c>
      <c r="G124" s="16">
        <v>50.9</v>
      </c>
      <c r="I124">
        <f t="shared" si="54"/>
        <v>15.178500420001953</v>
      </c>
      <c r="J124">
        <v>2</v>
      </c>
      <c r="K124">
        <f>AVERAGE(D112:G116)</f>
        <v>0</v>
      </c>
      <c r="L124">
        <f>AVERAGE(D112:G112,D117:G117,D122:G122,D127:G127,D132:G132,D137:G137)</f>
        <v>47.975000000000001</v>
      </c>
      <c r="M124">
        <v>0</v>
      </c>
      <c r="N124">
        <f t="shared" si="55"/>
        <v>43.425000000000004</v>
      </c>
      <c r="P124" s="5">
        <f>AVERAGE(D112:D116)</f>
        <v>0</v>
      </c>
      <c r="Q124">
        <f>AVERAGE(D112,D117,D122,D127,D132,D137)</f>
        <v>36.35</v>
      </c>
      <c r="R124" s="5">
        <f>AVERAGE(E112:E116)</f>
        <v>0</v>
      </c>
      <c r="S124">
        <f>AVERAGE(E112,E117,E122,E127,E132,E137)</f>
        <v>54.216666666666669</v>
      </c>
      <c r="T124" s="5">
        <f>AVERAGE(F112:F116)</f>
        <v>0</v>
      </c>
      <c r="U124">
        <f>AVERAGE(F112,F117,F122,F127,F132,F137)</f>
        <v>52.300000000000004</v>
      </c>
      <c r="V124" s="5">
        <f>AVERAGE(G112:G116)</f>
        <v>0</v>
      </c>
      <c r="W124">
        <f>AVERAGE(G112,G117,G122,G127,G132,G137)</f>
        <v>49.033333333333331</v>
      </c>
    </row>
    <row r="125" spans="1:23" x14ac:dyDescent="0.75">
      <c r="A125" s="7">
        <v>13</v>
      </c>
      <c r="B125">
        <v>10</v>
      </c>
      <c r="C125">
        <v>0.65</v>
      </c>
      <c r="D125" s="16">
        <v>18.399999999999999</v>
      </c>
      <c r="E125" s="16">
        <v>56</v>
      </c>
      <c r="F125" s="16">
        <v>49.5</v>
      </c>
      <c r="G125" s="16">
        <v>49.7</v>
      </c>
      <c r="I125">
        <f t="shared" si="54"/>
        <v>14.668503672835874</v>
      </c>
      <c r="J125">
        <v>5</v>
      </c>
      <c r="K125">
        <f>AVERAGE(D117:G121)</f>
        <v>35.795000000000002</v>
      </c>
      <c r="L125">
        <f>AVERAGE(D113:G113,D118:G118,D123:G123,D128:G128,D133:G133,D138:G138)</f>
        <v>47.820833333333333</v>
      </c>
      <c r="M125">
        <v>0.2</v>
      </c>
      <c r="N125">
        <f t="shared" si="55"/>
        <v>43.400000000000006</v>
      </c>
      <c r="P125" s="5">
        <f>AVERAGE(D117:D121)</f>
        <v>12</v>
      </c>
      <c r="Q125">
        <f t="shared" ref="Q125:Q128" si="61">AVERAGE(D113,D118,D123,D128,D133,D138)</f>
        <v>36.116666666666667</v>
      </c>
      <c r="R125" s="5">
        <f>AVERAGE(E117:E121)</f>
        <v>41.18</v>
      </c>
      <c r="S125">
        <f t="shared" ref="S125:S128" si="62">AVERAGE(E113,E118,E123,E128,E133,E138)</f>
        <v>53.900000000000006</v>
      </c>
      <c r="T125" s="5">
        <f>AVERAGE(F117:F121)</f>
        <v>50.400000000000006</v>
      </c>
      <c r="U125">
        <f t="shared" ref="U125:U128" si="63">AVERAGE(F113,F118,F123,F128,F133,F138)</f>
        <v>52.283333333333339</v>
      </c>
      <c r="V125" s="5">
        <f>AVERAGE(G117:G121)</f>
        <v>39.6</v>
      </c>
      <c r="W125">
        <f t="shared" ref="W125:W128" si="64">AVERAGE(G113,G118,G123,G128,G133,G138)</f>
        <v>48.983333333333327</v>
      </c>
    </row>
    <row r="126" spans="1:23" x14ac:dyDescent="0.75">
      <c r="A126" s="7">
        <v>14</v>
      </c>
      <c r="B126">
        <v>10</v>
      </c>
      <c r="C126">
        <v>0.85</v>
      </c>
      <c r="D126" s="16">
        <v>18.7</v>
      </c>
      <c r="E126" s="16">
        <v>54.9</v>
      </c>
      <c r="F126" s="16">
        <v>50.6</v>
      </c>
      <c r="G126" s="16">
        <v>50.8</v>
      </c>
      <c r="I126">
        <f t="shared" si="54"/>
        <v>14.564082532037496</v>
      </c>
      <c r="J126">
        <v>10</v>
      </c>
      <c r="K126">
        <f>AVERAGE(D122:G126)</f>
        <v>42.954999999999998</v>
      </c>
      <c r="L126">
        <f t="shared" ref="L126:L128" si="65">AVERAGE(D114:G114,D119:G119,D124:G124,D129:G129,D134:G134,D139:G139)</f>
        <v>47.908333333333331</v>
      </c>
      <c r="M126">
        <v>0.45</v>
      </c>
      <c r="N126">
        <f t="shared" si="55"/>
        <v>43.75</v>
      </c>
      <c r="P126" s="5">
        <f>AVERAGE(D122:D126)</f>
        <v>17.720000000000002</v>
      </c>
      <c r="Q126">
        <f t="shared" si="61"/>
        <v>37.35</v>
      </c>
      <c r="R126" s="5">
        <f>AVERAGE(E122:E126)</f>
        <v>54.519999999999996</v>
      </c>
      <c r="S126">
        <f t="shared" si="62"/>
        <v>54</v>
      </c>
      <c r="T126" s="5">
        <f>AVERAGE(F122:F126)</f>
        <v>49.739999999999995</v>
      </c>
      <c r="U126">
        <f t="shared" si="63"/>
        <v>51.983333333333327</v>
      </c>
      <c r="V126" s="5">
        <f>AVERAGE(G122:G126)</f>
        <v>49.840000000000011</v>
      </c>
      <c r="W126">
        <f t="shared" si="64"/>
        <v>48.300000000000004</v>
      </c>
    </row>
    <row r="127" spans="1:23" x14ac:dyDescent="0.75">
      <c r="A127" s="7">
        <v>15</v>
      </c>
      <c r="B127">
        <v>20</v>
      </c>
      <c r="C127">
        <v>0</v>
      </c>
      <c r="D127" s="16">
        <v>51.4</v>
      </c>
      <c r="E127" s="16">
        <v>66.099999999999994</v>
      </c>
      <c r="F127" s="16">
        <v>62.8</v>
      </c>
      <c r="G127" s="16">
        <v>56.7</v>
      </c>
      <c r="I127">
        <f t="shared" si="54"/>
        <v>5.6491149749319121</v>
      </c>
      <c r="J127">
        <v>20</v>
      </c>
      <c r="K127">
        <f>AVERAGE(D127:G131)</f>
        <v>60.214999999999989</v>
      </c>
      <c r="L127">
        <f t="shared" si="65"/>
        <v>48.458333333333336</v>
      </c>
      <c r="M127">
        <v>0.65</v>
      </c>
      <c r="N127">
        <f t="shared" si="55"/>
        <v>59.25</v>
      </c>
      <c r="P127" s="5">
        <f>AVERAGE(D127:D131)</f>
        <v>54.740000000000009</v>
      </c>
      <c r="Q127">
        <f t="shared" si="61"/>
        <v>36.949999999999996</v>
      </c>
      <c r="R127" s="5">
        <f>AVERAGE(E127:E131)</f>
        <v>66.959999999999994</v>
      </c>
      <c r="S127">
        <f t="shared" si="62"/>
        <v>55.033333333333331</v>
      </c>
      <c r="T127" s="5">
        <f>AVERAGE(F127:F131)</f>
        <v>63.5</v>
      </c>
      <c r="U127">
        <f t="shared" si="63"/>
        <v>52.85</v>
      </c>
      <c r="V127" s="5">
        <f>AVERAGE(G127:G131)</f>
        <v>55.660000000000004</v>
      </c>
      <c r="W127">
        <f t="shared" si="64"/>
        <v>49</v>
      </c>
    </row>
    <row r="128" spans="1:23" x14ac:dyDescent="0.75">
      <c r="A128" s="7">
        <v>16</v>
      </c>
      <c r="B128">
        <v>20</v>
      </c>
      <c r="C128">
        <v>0.2</v>
      </c>
      <c r="D128" s="16">
        <v>55.6</v>
      </c>
      <c r="E128" s="16">
        <v>67.400000000000006</v>
      </c>
      <c r="F128" s="16">
        <v>63.6</v>
      </c>
      <c r="G128" s="16">
        <v>55.7</v>
      </c>
      <c r="I128">
        <f t="shared" si="54"/>
        <v>5.1050832510351887</v>
      </c>
      <c r="J128">
        <v>50</v>
      </c>
      <c r="K128">
        <f>AVERAGE(D132:G136)</f>
        <v>69.789999999999992</v>
      </c>
      <c r="L128">
        <f t="shared" si="65"/>
        <v>47.758333333333333</v>
      </c>
      <c r="M128">
        <v>0.85</v>
      </c>
      <c r="N128">
        <f t="shared" si="55"/>
        <v>60.575000000000003</v>
      </c>
      <c r="P128" s="5">
        <f>AVERAGE(D132:D136)</f>
        <v>62.660000000000004</v>
      </c>
      <c r="Q128">
        <f t="shared" si="61"/>
        <v>36.533333333333339</v>
      </c>
      <c r="R128" s="5">
        <f>AVERAGE(E132:E136)</f>
        <v>75.78</v>
      </c>
      <c r="S128">
        <f t="shared" si="62"/>
        <v>54.316666666666663</v>
      </c>
      <c r="T128" s="5">
        <f>AVERAGE(F132:F136)</f>
        <v>74.179999999999993</v>
      </c>
      <c r="U128">
        <f t="shared" si="63"/>
        <v>52.133333333333333</v>
      </c>
      <c r="V128" s="5">
        <f>AVERAGE(G132:G136)</f>
        <v>66.540000000000006</v>
      </c>
      <c r="W128">
        <f t="shared" si="64"/>
        <v>48.04999999999999</v>
      </c>
    </row>
    <row r="129" spans="1:23" x14ac:dyDescent="0.75">
      <c r="A129" s="7">
        <v>17</v>
      </c>
      <c r="B129">
        <v>20</v>
      </c>
      <c r="C129">
        <v>0.45</v>
      </c>
      <c r="D129" s="16">
        <v>56.3</v>
      </c>
      <c r="E129" s="16">
        <v>64.400000000000006</v>
      </c>
      <c r="F129" s="16">
        <v>62.2</v>
      </c>
      <c r="G129" s="16">
        <v>54.5</v>
      </c>
      <c r="I129">
        <f t="shared" si="54"/>
        <v>4.0758434709885538</v>
      </c>
      <c r="J129">
        <v>100</v>
      </c>
      <c r="K129">
        <f>AVERAGE(D137:G141)</f>
        <v>79.150000000000006</v>
      </c>
      <c r="L129">
        <f>AVERAGE((L128-L127), (L127-L126), (L126-L125), (L125-L124))</f>
        <v>-5.416666666666714E-2</v>
      </c>
      <c r="N129">
        <f t="shared" si="55"/>
        <v>59.35</v>
      </c>
      <c r="P129" s="5">
        <f>AVERAGE(D137:D141)</f>
        <v>72.84</v>
      </c>
      <c r="R129" s="5">
        <f>AVERAGE(E137:E141)</f>
        <v>87.320000000000007</v>
      </c>
      <c r="T129" s="5">
        <f>AVERAGE(F137:F141)</f>
        <v>76.040000000000006</v>
      </c>
      <c r="V129" s="5">
        <f>AVERAGE(G137:G141)</f>
        <v>80.400000000000006</v>
      </c>
    </row>
    <row r="130" spans="1:23" x14ac:dyDescent="0.75">
      <c r="A130" s="7">
        <v>18</v>
      </c>
      <c r="B130">
        <v>20</v>
      </c>
      <c r="C130">
        <v>0.65</v>
      </c>
      <c r="D130" s="16">
        <v>55.3</v>
      </c>
      <c r="E130" s="16">
        <v>69.8</v>
      </c>
      <c r="F130" s="16">
        <v>64.599999999999994</v>
      </c>
      <c r="G130" s="16">
        <v>57.3</v>
      </c>
      <c r="I130">
        <f t="shared" si="54"/>
        <v>5.795040983461635</v>
      </c>
      <c r="K130">
        <f>AVERAGE(K124:K129)</f>
        <v>47.98416666666666</v>
      </c>
      <c r="N130">
        <f t="shared" si="55"/>
        <v>61.75</v>
      </c>
      <c r="P130" s="5">
        <f>AVERAGE(P124:P129)</f>
        <v>36.660000000000004</v>
      </c>
      <c r="Q130">
        <f>AVERAGE(Q124:Q128)</f>
        <v>36.659999999999997</v>
      </c>
      <c r="R130" s="5">
        <f>AVERAGE(R124:R129)</f>
        <v>54.293333333333329</v>
      </c>
      <c r="S130">
        <f>AVERAGE(S124:S128)</f>
        <v>54.293333333333337</v>
      </c>
      <c r="T130" s="5">
        <f>AVERAGE(T124:T129)</f>
        <v>52.31</v>
      </c>
      <c r="U130">
        <f>AVERAGE(U124:U128)</f>
        <v>52.31</v>
      </c>
      <c r="V130" s="5">
        <f>AVERAGE(V124:V129)</f>
        <v>48.673333333333346</v>
      </c>
      <c r="W130">
        <f>AVERAGE(W124:W128)</f>
        <v>48.673333333333332</v>
      </c>
    </row>
    <row r="131" spans="1:23" x14ac:dyDescent="0.75">
      <c r="A131" s="7">
        <v>19</v>
      </c>
      <c r="B131">
        <v>20</v>
      </c>
      <c r="C131">
        <v>0.85</v>
      </c>
      <c r="D131" s="16">
        <v>55.1</v>
      </c>
      <c r="E131" s="16">
        <v>67.099999999999994</v>
      </c>
      <c r="F131" s="16">
        <v>64.3</v>
      </c>
      <c r="G131" s="16">
        <v>54.1</v>
      </c>
      <c r="I131">
        <f t="shared" si="54"/>
        <v>5.6486724103987447</v>
      </c>
      <c r="N131">
        <f t="shared" si="55"/>
        <v>60.15</v>
      </c>
      <c r="P131" s="5">
        <f>_xlfn.STDEV.P(P124:P129)</f>
        <v>27.756901844406197</v>
      </c>
      <c r="Q131">
        <f>_xlfn.STDEV.P(Q124:Q128)</f>
        <v>0.43989897830196251</v>
      </c>
      <c r="R131" s="5">
        <f>_xlfn.STDEV.P(R124:R129)</f>
        <v>28.380330434220738</v>
      </c>
      <c r="S131">
        <f>_xlfn.STDEV.P(S124:S128)</f>
        <v>0.39869230686778245</v>
      </c>
      <c r="T131" s="5">
        <f>_xlfn.STDEV.P(T124:T129)</f>
        <v>25.538255617798171</v>
      </c>
      <c r="U131">
        <f>_xlfn.STDEV.P(U124:U128)</f>
        <v>0.29337120967584351</v>
      </c>
      <c r="V131" s="5">
        <f>_xlfn.STDEV.P(V124:V129)</f>
        <v>25.256657648144081</v>
      </c>
      <c r="W131">
        <f>_xlfn.STDEV.P(W124:W128)</f>
        <v>0.41480919308360015</v>
      </c>
    </row>
    <row r="132" spans="1:23" x14ac:dyDescent="0.75">
      <c r="A132" s="7">
        <v>20</v>
      </c>
      <c r="B132">
        <v>50</v>
      </c>
      <c r="C132">
        <v>0</v>
      </c>
      <c r="D132" s="16">
        <v>64.2</v>
      </c>
      <c r="E132" s="16">
        <v>75.3</v>
      </c>
      <c r="F132" s="16">
        <v>73.7</v>
      </c>
      <c r="G132" s="16">
        <v>67</v>
      </c>
      <c r="I132">
        <f t="shared" si="54"/>
        <v>4.5937457482973505</v>
      </c>
      <c r="N132">
        <f t="shared" si="55"/>
        <v>70.05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 s="16">
        <v>62.1</v>
      </c>
      <c r="E133" s="16">
        <v>74.8</v>
      </c>
      <c r="F133" s="16">
        <v>74.5</v>
      </c>
      <c r="G133" s="16">
        <v>67.5</v>
      </c>
      <c r="I133">
        <f t="shared" si="54"/>
        <v>5.2831690300424787</v>
      </c>
      <c r="N133">
        <f t="shared" si="55"/>
        <v>69.724999999999994</v>
      </c>
      <c r="P133" s="5" cm="1">
        <f t="array" ref="P133">INDEX(LINEST(P124:P129), 1)</f>
        <v>15.805714285714288</v>
      </c>
      <c r="Q133" s="5" cm="1">
        <f t="array" ref="Q133">INDEX(LINEST(Q124:Q128), 1)</f>
        <v>0.12000000000000026</v>
      </c>
      <c r="R133" s="5" cm="1">
        <f t="array" ref="R133">INDEX(LINEST(R124:R129), 1)</f>
        <v>15.795428571428575</v>
      </c>
      <c r="S133" s="5" cm="1">
        <f t="array" ref="S133">INDEX(LINEST(S124:S128), 1)</f>
        <v>0.13333333333333136</v>
      </c>
      <c r="T133" s="5" cm="1">
        <f t="array" ref="T133">INDEX(LINEST(T124:T129), 1)</f>
        <v>13.294285714285714</v>
      </c>
      <c r="U133" s="5" cm="1">
        <f t="array" ref="U133">INDEX(LINEST(U124:U128), 1)</f>
        <v>2.3333333333332006E-2</v>
      </c>
      <c r="V133" s="5" cm="1">
        <f t="array" ref="V133">INDEX(LINEST(V124:V129), 1)</f>
        <v>13.96114285714286</v>
      </c>
      <c r="W133" s="5" cm="1">
        <f t="array" ref="W133">INDEX(LINEST(W124:W128), 1)</f>
        <v>-0.19500000000000092</v>
      </c>
    </row>
    <row r="134" spans="1:23" x14ac:dyDescent="0.75">
      <c r="A134" s="7">
        <v>22</v>
      </c>
      <c r="B134">
        <v>50</v>
      </c>
      <c r="C134">
        <v>0.45</v>
      </c>
      <c r="D134" s="16">
        <v>64</v>
      </c>
      <c r="E134" s="16">
        <v>76.099999999999994</v>
      </c>
      <c r="F134" s="16">
        <v>74.900000000000006</v>
      </c>
      <c r="G134" s="16">
        <v>65.8</v>
      </c>
      <c r="I134">
        <f t="shared" si="54"/>
        <v>5.3549042941961158</v>
      </c>
      <c r="K134" cm="1">
        <f t="array" ref="K134">INDEX(LINEST(K124:K129),1)</f>
        <v>14.714142857142857</v>
      </c>
      <c r="L134" cm="1">
        <f t="array" ref="L134">INDEX(LINEST(L124:L128),1)</f>
        <v>2.0416666666666576E-2</v>
      </c>
      <c r="N134">
        <f t="shared" si="55"/>
        <v>70.2</v>
      </c>
    </row>
    <row r="135" spans="1:23" x14ac:dyDescent="0.75">
      <c r="A135" s="7">
        <v>23</v>
      </c>
      <c r="B135">
        <v>50</v>
      </c>
      <c r="C135">
        <v>0.65</v>
      </c>
      <c r="D135" s="16">
        <v>62</v>
      </c>
      <c r="E135" s="16">
        <v>77</v>
      </c>
      <c r="F135" s="16">
        <v>74.400000000000006</v>
      </c>
      <c r="G135" s="16">
        <v>66.3</v>
      </c>
      <c r="I135">
        <f t="shared" si="54"/>
        <v>6.0420919390555472</v>
      </c>
      <c r="N135">
        <f t="shared" si="55"/>
        <v>69.924999999999997</v>
      </c>
    </row>
    <row r="136" spans="1:23" x14ac:dyDescent="0.75">
      <c r="A136" s="7">
        <v>24</v>
      </c>
      <c r="B136">
        <v>50</v>
      </c>
      <c r="C136">
        <v>0.85</v>
      </c>
      <c r="D136" s="16">
        <v>61</v>
      </c>
      <c r="E136" s="16">
        <v>75.7</v>
      </c>
      <c r="F136" s="16">
        <v>73.400000000000006</v>
      </c>
      <c r="G136" s="16">
        <v>66.099999999999994</v>
      </c>
      <c r="I136">
        <f t="shared" si="54"/>
        <v>5.8448695451652322</v>
      </c>
      <c r="N136">
        <f t="shared" si="55"/>
        <v>69.05</v>
      </c>
    </row>
    <row r="137" spans="1:23" x14ac:dyDescent="0.75">
      <c r="A137" s="7">
        <v>25</v>
      </c>
      <c r="B137">
        <v>100</v>
      </c>
      <c r="C137">
        <v>0</v>
      </c>
      <c r="D137" s="16">
        <v>72.599999999999994</v>
      </c>
      <c r="E137" s="16">
        <v>88</v>
      </c>
      <c r="F137" s="16">
        <v>77</v>
      </c>
      <c r="G137" s="16">
        <v>82.5</v>
      </c>
      <c r="I137">
        <f t="shared" si="54"/>
        <v>5.7880804244585287</v>
      </c>
      <c r="N137">
        <f t="shared" si="55"/>
        <v>80.025000000000006</v>
      </c>
    </row>
    <row r="138" spans="1:23" x14ac:dyDescent="0.75">
      <c r="A138" s="7">
        <v>26</v>
      </c>
      <c r="B138">
        <v>100</v>
      </c>
      <c r="C138">
        <v>0.2</v>
      </c>
      <c r="D138" s="16">
        <v>70.7</v>
      </c>
      <c r="E138" s="16">
        <v>85.8</v>
      </c>
      <c r="F138" s="16">
        <v>75.400000000000006</v>
      </c>
      <c r="G138" s="16">
        <v>79</v>
      </c>
      <c r="I138">
        <f t="shared" si="54"/>
        <v>5.5133361043926907</v>
      </c>
      <c r="N138">
        <f t="shared" si="55"/>
        <v>77.724999999999994</v>
      </c>
    </row>
    <row r="139" spans="1:23" x14ac:dyDescent="0.75">
      <c r="A139" s="7">
        <v>27</v>
      </c>
      <c r="B139">
        <v>100</v>
      </c>
      <c r="C139">
        <v>0.45</v>
      </c>
      <c r="D139" s="16">
        <v>73.900000000000006</v>
      </c>
      <c r="E139" s="16">
        <v>87.4</v>
      </c>
      <c r="F139" s="16">
        <v>74.8</v>
      </c>
      <c r="G139" s="16">
        <v>80</v>
      </c>
      <c r="I139">
        <f t="shared" si="54"/>
        <v>5.3667378359670241</v>
      </c>
      <c r="N139">
        <f t="shared" si="55"/>
        <v>79.025000000000006</v>
      </c>
    </row>
    <row r="140" spans="1:23" x14ac:dyDescent="0.75">
      <c r="A140" s="7">
        <v>28</v>
      </c>
      <c r="B140">
        <v>100</v>
      </c>
      <c r="C140">
        <v>0.65</v>
      </c>
      <c r="D140" s="16">
        <v>74.599999999999994</v>
      </c>
      <c r="E140" s="16">
        <v>86.7</v>
      </c>
      <c r="F140" s="16">
        <v>77.900000000000006</v>
      </c>
      <c r="G140" s="16">
        <v>81.099999999999994</v>
      </c>
      <c r="I140">
        <f t="shared" si="54"/>
        <v>4.4622724031596297</v>
      </c>
      <c r="N140" s="14">
        <f t="shared" si="55"/>
        <v>80.075000000000003</v>
      </c>
    </row>
    <row r="141" spans="1:23" x14ac:dyDescent="0.75">
      <c r="A141" s="7">
        <v>29</v>
      </c>
      <c r="B141">
        <v>100</v>
      </c>
      <c r="C141">
        <v>0.85</v>
      </c>
      <c r="D141" s="16">
        <v>72.400000000000006</v>
      </c>
      <c r="E141" s="16">
        <v>88.7</v>
      </c>
      <c r="F141" s="16">
        <v>75.099999999999994</v>
      </c>
      <c r="G141" s="16">
        <v>79.400000000000006</v>
      </c>
      <c r="I141">
        <f t="shared" si="54"/>
        <v>6.1842541991738997</v>
      </c>
      <c r="N141">
        <f t="shared" si="55"/>
        <v>78.900000000000006</v>
      </c>
    </row>
    <row r="142" spans="1:23" x14ac:dyDescent="0.75">
      <c r="C142" t="s">
        <v>37</v>
      </c>
      <c r="D142" s="16">
        <f>(D141 - D112)/30</f>
        <v>2.4133333333333336</v>
      </c>
      <c r="E142" s="16">
        <f t="shared" ref="E142" si="66">(E141 - E112)/30</f>
        <v>2.9566666666666666</v>
      </c>
      <c r="F142" s="16">
        <f t="shared" ref="F142" si="67">(F141 - F112)/30</f>
        <v>2.503333333333333</v>
      </c>
      <c r="G142" s="16">
        <f t="shared" ref="G142" si="68">(G141 - G112)/30</f>
        <v>2.6466666666666669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17" t="s">
        <v>21</v>
      </c>
      <c r="E147" s="17" t="s">
        <v>22</v>
      </c>
      <c r="F147" s="17" t="s">
        <v>23</v>
      </c>
      <c r="G147" s="17" t="s">
        <v>24</v>
      </c>
      <c r="I147" t="s">
        <v>25</v>
      </c>
      <c r="K147" t="s">
        <v>26</v>
      </c>
      <c r="L147" t="s">
        <v>27</v>
      </c>
      <c r="N147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 s="16">
        <v>49.3</v>
      </c>
      <c r="E148" s="16">
        <v>50.5</v>
      </c>
      <c r="F148" s="16">
        <v>50.9</v>
      </c>
      <c r="G148" s="16">
        <v>47.2</v>
      </c>
      <c r="I148">
        <f>_xlfn.STDEV.P(D148:G148)</f>
        <v>1.4394009170484767</v>
      </c>
      <c r="J148">
        <v>2</v>
      </c>
      <c r="K148">
        <f>_xlfn.STDEV.P(D148:G152)</f>
        <v>1.391860265975001</v>
      </c>
      <c r="L148">
        <f>_xlfn.STDEV.P(D148:G148,D153:G153,D158:G158,D163:G163,D168:G168,D173:G173)</f>
        <v>12.692211084843413</v>
      </c>
      <c r="M148">
        <v>0</v>
      </c>
      <c r="N148">
        <f>AVERAGE(D148:G148)</f>
        <v>49.474999999999994</v>
      </c>
      <c r="P148" s="5">
        <f>_xlfn.STDEV.P(D148:D152)</f>
        <v>1.0533755265810967</v>
      </c>
      <c r="Q148">
        <f>_xlfn.STDEV.P(D148,D153,D158,D163,D168,D173)</f>
        <v>11.565129580866021</v>
      </c>
      <c r="R148" s="5">
        <f>_xlfn.STDEV.P(E148:E152)</f>
        <v>1.2451505933018712</v>
      </c>
      <c r="S148">
        <f>_xlfn.STDEV.P(E148,E153,E158,E163,E168,E173)</f>
        <v>12.972620740963976</v>
      </c>
      <c r="T148" s="5">
        <f>_xlfn.STDEV.P(F148:F152)</f>
        <v>0.95791440118624371</v>
      </c>
      <c r="U148">
        <f>_xlfn.STDEV.P(F148,F153,F158,F163,F168,F173)</f>
        <v>12.097210422241966</v>
      </c>
      <c r="V148" s="5">
        <f>_xlfn.STDEV.P(G148:G152)</f>
        <v>1.275303885354387</v>
      </c>
      <c r="W148">
        <f>_xlfn.STDEV.P(G148,G153,G158,G163,G168,G173)</f>
        <v>12.681055424004249</v>
      </c>
    </row>
    <row r="149" spans="1:23" x14ac:dyDescent="0.75">
      <c r="A149" s="7">
        <v>1</v>
      </c>
      <c r="B149">
        <v>0</v>
      </c>
      <c r="C149">
        <v>0.2</v>
      </c>
      <c r="D149" s="16">
        <v>51.7</v>
      </c>
      <c r="E149" s="16">
        <v>48.1</v>
      </c>
      <c r="F149" s="16">
        <v>51</v>
      </c>
      <c r="G149" s="16">
        <v>49.8</v>
      </c>
      <c r="I149">
        <f t="shared" ref="I149:I177" si="69">_xlfn.STDEV.P(D149:G149)</f>
        <v>1.3647344063956184</v>
      </c>
      <c r="J149">
        <v>5</v>
      </c>
      <c r="K149">
        <f>_xlfn.STDEV.P(D153:G157)</f>
        <v>2.9686865782699257</v>
      </c>
      <c r="L149">
        <f>_xlfn.STDEV.P(D149:G149,D154:G154,D159:G159,D164:G164,D169:G169,D174:G174)</f>
        <v>11.239858855133971</v>
      </c>
      <c r="M149">
        <v>0.2</v>
      </c>
      <c r="N149">
        <f t="shared" ref="N149:N177" si="70">AVERAGE(D149:G149)</f>
        <v>50.150000000000006</v>
      </c>
      <c r="P149" s="5">
        <f>_xlfn.STDEV.P(D153:D157)</f>
        <v>1.1260550608207387</v>
      </c>
      <c r="Q149">
        <f t="shared" ref="Q149:Q152" si="71">_xlfn.STDEV.P(D149,D154,D159,D164,D169,D174)</f>
        <v>9.856244495524475</v>
      </c>
      <c r="R149" s="5">
        <f>_xlfn.STDEV.P(E153:E157)</f>
        <v>1.1983321743156206</v>
      </c>
      <c r="S149">
        <f t="shared" ref="S149:S152" si="72">_xlfn.STDEV.P(E149,E154,E159,E164,E169,E174)</f>
        <v>12.113353513100076</v>
      </c>
      <c r="T149" s="5">
        <f>_xlfn.STDEV.P(F153:F157)</f>
        <v>1.3236313686219427</v>
      </c>
      <c r="U149">
        <f t="shared" ref="U149:U152" si="73">_xlfn.STDEV.P(F149,F154,F159,F164,F169,F174)</f>
        <v>11.338528221167948</v>
      </c>
      <c r="V149" s="5">
        <f>_xlfn.STDEV.P(G153:G157)</f>
        <v>1.313620949893842</v>
      </c>
      <c r="W149">
        <f t="shared" ref="W149:W152" si="74">_xlfn.STDEV.P(G149,G154,G159,G164,G169,G174)</f>
        <v>10.588581375970833</v>
      </c>
    </row>
    <row r="150" spans="1:23" x14ac:dyDescent="0.75">
      <c r="A150" s="7">
        <v>2</v>
      </c>
      <c r="B150">
        <v>0</v>
      </c>
      <c r="C150">
        <v>0.45</v>
      </c>
      <c r="D150" s="16">
        <v>51.6</v>
      </c>
      <c r="E150" s="16">
        <v>48.3</v>
      </c>
      <c r="F150" s="16">
        <v>48.6</v>
      </c>
      <c r="G150" s="16">
        <v>50.4</v>
      </c>
      <c r="I150">
        <f t="shared" si="69"/>
        <v>1.347915056670858</v>
      </c>
      <c r="J150">
        <v>10</v>
      </c>
      <c r="K150">
        <f>_xlfn.STDEV.P(D158:G162)</f>
        <v>2.269052665761639</v>
      </c>
      <c r="L150">
        <f t="shared" ref="L150:L152" si="75">_xlfn.STDEV.P(D150:G150,D155:G155,D160:G160,D165:G165,D170:G170,D175:G175)</f>
        <v>11.843627418011245</v>
      </c>
      <c r="M150">
        <v>0.45</v>
      </c>
      <c r="N150">
        <f t="shared" si="70"/>
        <v>49.725000000000001</v>
      </c>
      <c r="P150" s="5">
        <f>_xlfn.STDEV.P(D158:D162)</f>
        <v>1.0403845442911961</v>
      </c>
      <c r="Q150">
        <f t="shared" si="71"/>
        <v>10.563840316013032</v>
      </c>
      <c r="R150" s="5">
        <f>_xlfn.STDEV.P(E158:E162)</f>
        <v>1.1939849245279439</v>
      </c>
      <c r="S150">
        <f t="shared" si="72"/>
        <v>12.885747941039355</v>
      </c>
      <c r="T150" s="5">
        <f>_xlfn.STDEV.P(F158:F162)</f>
        <v>1.2289833196589777</v>
      </c>
      <c r="U150">
        <f t="shared" si="73"/>
        <v>12.645508644925664</v>
      </c>
      <c r="V150" s="5">
        <f>_xlfn.STDEV.P(G158:G162)</f>
        <v>1.1672189169131884</v>
      </c>
      <c r="W150">
        <f t="shared" si="74"/>
        <v>10.479941157595629</v>
      </c>
    </row>
    <row r="151" spans="1:23" x14ac:dyDescent="0.75">
      <c r="A151" s="7">
        <v>3</v>
      </c>
      <c r="B151">
        <v>0</v>
      </c>
      <c r="C151">
        <v>0.65</v>
      </c>
      <c r="D151" s="16">
        <v>52.4</v>
      </c>
      <c r="E151" s="16">
        <v>51</v>
      </c>
      <c r="F151" s="16">
        <v>49.3</v>
      </c>
      <c r="G151" s="16">
        <v>49.5</v>
      </c>
      <c r="I151">
        <f t="shared" si="69"/>
        <v>1.2539936203984454</v>
      </c>
      <c r="J151">
        <v>20</v>
      </c>
      <c r="K151">
        <f>_xlfn.STDEV.P(D163:G167)</f>
        <v>6.9074796416638202</v>
      </c>
      <c r="L151">
        <f t="shared" si="75"/>
        <v>11.954670606317652</v>
      </c>
      <c r="M151">
        <v>0.65</v>
      </c>
      <c r="N151">
        <f t="shared" si="70"/>
        <v>50.55</v>
      </c>
      <c r="P151" s="5">
        <f>_xlfn.STDEV.P(D163:D167)</f>
        <v>1.0833282051160655</v>
      </c>
      <c r="Q151">
        <f t="shared" si="71"/>
        <v>11.595461276819551</v>
      </c>
      <c r="R151" s="5">
        <f>_xlfn.STDEV.P(E163:E167)</f>
        <v>1.8521339044464351</v>
      </c>
      <c r="S151">
        <f t="shared" si="72"/>
        <v>12.039714374611272</v>
      </c>
      <c r="T151" s="5">
        <f>_xlfn.STDEV.P(F163:F167)</f>
        <v>0.99277389167926633</v>
      </c>
      <c r="U151">
        <f t="shared" si="73"/>
        <v>12.454138089629328</v>
      </c>
      <c r="V151" s="5">
        <f>_xlfn.STDEV.P(G163:G167)</f>
        <v>1.4832396974191324</v>
      </c>
      <c r="W151">
        <f t="shared" si="74"/>
        <v>10.927094256429218</v>
      </c>
    </row>
    <row r="152" spans="1:23" x14ac:dyDescent="0.75">
      <c r="A152" s="7">
        <v>4</v>
      </c>
      <c r="B152">
        <v>0</v>
      </c>
      <c r="C152">
        <v>0.85</v>
      </c>
      <c r="D152" s="16">
        <v>51.6</v>
      </c>
      <c r="E152" s="16">
        <v>48.3</v>
      </c>
      <c r="F152" s="16">
        <v>49.3</v>
      </c>
      <c r="G152" s="16">
        <v>50.9</v>
      </c>
      <c r="I152">
        <f t="shared" si="69"/>
        <v>1.2987975207860554</v>
      </c>
      <c r="J152">
        <v>50</v>
      </c>
      <c r="K152">
        <f>_xlfn.STDEV.P(D169:G172)</f>
        <v>3.0796712486887303</v>
      </c>
      <c r="L152">
        <f t="shared" si="75"/>
        <v>11.343084040751691</v>
      </c>
      <c r="M152">
        <v>0.85</v>
      </c>
      <c r="N152">
        <f t="shared" si="70"/>
        <v>50.024999999999999</v>
      </c>
      <c r="P152" s="5">
        <f>_xlfn.STDEV.P(D168:D172)</f>
        <v>1.4386104406683535</v>
      </c>
      <c r="Q152">
        <f t="shared" si="71"/>
        <v>10.364790827068713</v>
      </c>
      <c r="R152" s="5">
        <f>_xlfn.STDEV.P(E168:E172)</f>
        <v>0.71161787498628792</v>
      </c>
      <c r="S152">
        <f t="shared" si="72"/>
        <v>12.893075230095004</v>
      </c>
      <c r="T152" s="5">
        <f>_xlfn.STDEV.P(F168:F172)</f>
        <v>1.2387090053761594</v>
      </c>
      <c r="U152">
        <f t="shared" si="73"/>
        <v>11.246184538174125</v>
      </c>
      <c r="V152" s="5">
        <f>_xlfn.STDEV.P(G168:G172)</f>
        <v>1.831283702761537</v>
      </c>
      <c r="W152">
        <f t="shared" si="74"/>
        <v>9.880353682378459</v>
      </c>
    </row>
    <row r="153" spans="1:23" x14ac:dyDescent="0.75">
      <c r="A153" s="7">
        <v>5</v>
      </c>
      <c r="B153">
        <v>5</v>
      </c>
      <c r="C153">
        <v>0</v>
      </c>
      <c r="D153" s="16">
        <v>47.7</v>
      </c>
      <c r="E153" s="16">
        <v>53.5</v>
      </c>
      <c r="F153" s="16">
        <v>53.9</v>
      </c>
      <c r="G153" s="16">
        <v>56.3</v>
      </c>
      <c r="I153">
        <f t="shared" si="69"/>
        <v>3.1603006186120943</v>
      </c>
      <c r="J153">
        <v>100</v>
      </c>
      <c r="K153">
        <f>_xlfn.STDEV.P(D173:G177)</f>
        <v>3.3710940360660362</v>
      </c>
      <c r="N153">
        <f t="shared" si="70"/>
        <v>52.849999999999994</v>
      </c>
      <c r="P153" s="5">
        <f>_xlfn.STDEV.P(D173:D177)</f>
        <v>1.1808471535300396</v>
      </c>
      <c r="R153" s="5">
        <f>_xlfn.STDEV.P(E173:E177)</f>
        <v>1.3544002362669618</v>
      </c>
      <c r="T153" s="5">
        <f>_xlfn.STDEV.P(F173:F177)</f>
        <v>1.0457533169921103</v>
      </c>
      <c r="V153" s="5">
        <f>_xlfn.STDEV.P(G173:G177)</f>
        <v>1.3696714934611132</v>
      </c>
    </row>
    <row r="154" spans="1:23" x14ac:dyDescent="0.75">
      <c r="A154" s="7">
        <v>6</v>
      </c>
      <c r="B154">
        <v>5</v>
      </c>
      <c r="C154">
        <v>0.2</v>
      </c>
      <c r="D154" s="16">
        <v>49.9</v>
      </c>
      <c r="E154" s="16">
        <v>52.7</v>
      </c>
      <c r="F154" s="16">
        <v>53.5</v>
      </c>
      <c r="G154" s="16">
        <v>55.7</v>
      </c>
      <c r="I154">
        <f t="shared" si="69"/>
        <v>2.0754517580517273</v>
      </c>
      <c r="K154">
        <f>AVERAGE(K148:K153)</f>
        <v>3.331307406070859</v>
      </c>
      <c r="N154">
        <f t="shared" si="70"/>
        <v>52.95</v>
      </c>
      <c r="P154" s="5">
        <f>AVERAGE(P148:P153)</f>
        <v>1.1537668218345816</v>
      </c>
      <c r="Q154">
        <f>AVERAGE(Q148:Q152)</f>
        <v>10.789093299258358</v>
      </c>
      <c r="R154" s="5">
        <f>AVERAGE(R148:R153)</f>
        <v>1.2592699513075201</v>
      </c>
      <c r="S154">
        <f>AVERAGE(S148:S152)</f>
        <v>12.580902359961936</v>
      </c>
      <c r="T154" s="5">
        <f>AVERAGE(T148:T153)</f>
        <v>1.1312942172524501</v>
      </c>
      <c r="U154">
        <f>AVERAGE(U148:U152)</f>
        <v>11.956313983227805</v>
      </c>
      <c r="V154" s="5">
        <f>AVERAGE(V148:V153)</f>
        <v>1.4067231076338667</v>
      </c>
      <c r="W154">
        <f>AVERAGE(W148:W152)</f>
        <v>10.911405179275675</v>
      </c>
    </row>
    <row r="155" spans="1:23" x14ac:dyDescent="0.75">
      <c r="A155" s="7">
        <v>7</v>
      </c>
      <c r="B155">
        <v>5</v>
      </c>
      <c r="C155">
        <v>0.45</v>
      </c>
      <c r="D155" s="16">
        <v>50.8</v>
      </c>
      <c r="E155" s="16">
        <v>52.4</v>
      </c>
      <c r="F155" s="16">
        <v>50.5</v>
      </c>
      <c r="G155" s="16">
        <v>56.4</v>
      </c>
      <c r="I155">
        <f t="shared" si="69"/>
        <v>2.3509306667785848</v>
      </c>
      <c r="N155">
        <f t="shared" si="70"/>
        <v>52.524999999999999</v>
      </c>
      <c r="P155" s="5">
        <f>_xlfn.STDEV.P(P148:P153)</f>
        <v>0.13572811364535606</v>
      </c>
      <c r="Q155">
        <f>_xlfn.STDEV.P(Q148:Q152)</f>
        <v>0.68606705366202736</v>
      </c>
      <c r="R155" s="5">
        <f>_xlfn.STDEV.P(R148:R153)</f>
        <v>0.33382508853283704</v>
      </c>
      <c r="S155">
        <f>_xlfn.STDEV.P(S148:S152)</f>
        <v>0.41359699681070489</v>
      </c>
      <c r="T155" s="5">
        <f>_xlfn.STDEV.P(T148:T153)</f>
        <v>0.13822708614630441</v>
      </c>
      <c r="U155">
        <f>_xlfn.STDEV.P(U148:U152)</f>
        <v>0.57072112378819462</v>
      </c>
      <c r="V155" s="5">
        <f>_xlfn.STDEV.P(V148:V153)</f>
        <v>0.21243845802706141</v>
      </c>
      <c r="W155">
        <f>_xlfn.STDEV.P(W148:W152)</f>
        <v>0.94713797675400435</v>
      </c>
    </row>
    <row r="156" spans="1:23" x14ac:dyDescent="0.75">
      <c r="A156" s="7">
        <v>8</v>
      </c>
      <c r="B156">
        <v>5</v>
      </c>
      <c r="C156">
        <v>0.65</v>
      </c>
      <c r="D156" s="16">
        <v>49.4</v>
      </c>
      <c r="E156" s="16">
        <v>55.2</v>
      </c>
      <c r="F156" s="16">
        <v>52.9</v>
      </c>
      <c r="G156" s="16">
        <v>58.5</v>
      </c>
      <c r="I156">
        <f t="shared" si="69"/>
        <v>3.3188853550552189</v>
      </c>
      <c r="K156" cm="1">
        <f t="array" ref="K156">INDEX(LINEST(K148:K153),1)</f>
        <v>0.42478713821753633</v>
      </c>
      <c r="L156" cm="1">
        <f t="array" ref="L156">INDEX(LINEST(L148:L152),1)</f>
        <v>-0.1983442336999762</v>
      </c>
      <c r="N156">
        <f t="shared" si="70"/>
        <v>54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 s="16">
        <v>50.7</v>
      </c>
      <c r="E157" s="16">
        <v>55.2</v>
      </c>
      <c r="F157" s="16">
        <v>51.2</v>
      </c>
      <c r="G157" s="16">
        <v>59</v>
      </c>
      <c r="I157">
        <f t="shared" si="69"/>
        <v>3.3603385246132556</v>
      </c>
      <c r="N157">
        <f t="shared" si="70"/>
        <v>54.025000000000006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 s="16">
        <v>44.3</v>
      </c>
      <c r="E158" s="16">
        <v>50.2</v>
      </c>
      <c r="F158" s="16">
        <v>48.9</v>
      </c>
      <c r="G158" s="16">
        <v>47.2</v>
      </c>
      <c r="I158">
        <f t="shared" si="69"/>
        <v>2.2073740054644131</v>
      </c>
      <c r="N158">
        <f t="shared" si="70"/>
        <v>47.650000000000006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 s="16">
        <v>46.8</v>
      </c>
      <c r="E159" s="16">
        <v>49.9</v>
      </c>
      <c r="F159" s="16">
        <v>51.5</v>
      </c>
      <c r="G159" s="16">
        <v>49.7</v>
      </c>
      <c r="I159">
        <f t="shared" si="69"/>
        <v>1.6946607330082337</v>
      </c>
      <c r="K159" t="s">
        <v>26</v>
      </c>
      <c r="L159" t="s">
        <v>27</v>
      </c>
      <c r="N159">
        <f t="shared" si="70"/>
        <v>49.474999999999994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 s="16">
        <v>47.3</v>
      </c>
      <c r="E160" s="16">
        <v>52.4</v>
      </c>
      <c r="F160" s="16">
        <v>51.9</v>
      </c>
      <c r="G160" s="16">
        <v>50.3</v>
      </c>
      <c r="I160">
        <f t="shared" si="69"/>
        <v>1.9904459299363051</v>
      </c>
      <c r="J160">
        <v>2</v>
      </c>
      <c r="K160">
        <f>AVERAGE(D148:G152)</f>
        <v>49.984999999999992</v>
      </c>
      <c r="L160">
        <f>AVERAGE(D148:G148,D153:G153,D158:G158,D163:G163,D168:G168,D173:G173)</f>
        <v>60.283333333333339</v>
      </c>
      <c r="M160">
        <v>0</v>
      </c>
      <c r="N160">
        <f t="shared" si="70"/>
        <v>50.474999999999994</v>
      </c>
      <c r="P160" s="5">
        <f>AVERAGE(D148:D152)</f>
        <v>51.320000000000007</v>
      </c>
      <c r="Q160">
        <f>AVERAGE(D148,D153,D158,D163,D168,D173)</f>
        <v>55.266666666666673</v>
      </c>
      <c r="R160" s="5">
        <f>AVERAGE(E148:E152)</f>
        <v>49.239999999999995</v>
      </c>
      <c r="S160">
        <f>AVERAGE(E148,E153,E158,E163,E168,E173)</f>
        <v>61.966666666666669</v>
      </c>
      <c r="T160" s="5">
        <f>AVERAGE(F148:F152)</f>
        <v>49.820000000000007</v>
      </c>
      <c r="U160">
        <f>AVERAGE(F148,F153,F158,F163,F168,F173)</f>
        <v>62.85</v>
      </c>
      <c r="V160" s="5">
        <f>AVERAGE(G148:G152)</f>
        <v>49.56</v>
      </c>
      <c r="W160">
        <f>AVERAGE(G148,G153,G158,G163,G168,G173)</f>
        <v>61.04999999999999</v>
      </c>
    </row>
    <row r="161" spans="1:23" x14ac:dyDescent="0.75">
      <c r="A161" s="7">
        <v>13</v>
      </c>
      <c r="B161">
        <v>10</v>
      </c>
      <c r="C161">
        <v>0.65</v>
      </c>
      <c r="D161" s="16">
        <v>46.2</v>
      </c>
      <c r="E161" s="16">
        <v>52</v>
      </c>
      <c r="F161" s="16">
        <v>49.9</v>
      </c>
      <c r="G161" s="16">
        <v>49.7</v>
      </c>
      <c r="I161">
        <f t="shared" si="69"/>
        <v>2.0814658296498636</v>
      </c>
      <c r="J161">
        <v>5</v>
      </c>
      <c r="K161">
        <f>AVERAGE(D153:G157)</f>
        <v>53.27</v>
      </c>
      <c r="L161">
        <f>AVERAGE(D149:G149,D154:G154,D159:G159,D164:G164,D169:G169,D174:G174)</f>
        <v>59.887499999999996</v>
      </c>
      <c r="M161">
        <v>0.2</v>
      </c>
      <c r="N161">
        <f t="shared" si="70"/>
        <v>49.45</v>
      </c>
      <c r="P161" s="5">
        <f>AVERAGE(D153:D157)</f>
        <v>49.7</v>
      </c>
      <c r="Q161">
        <f t="shared" ref="Q161:Q164" si="76">AVERAGE(D149,D154,D159,D164,D169,D174)</f>
        <v>56.43333333333333</v>
      </c>
      <c r="R161" s="5">
        <f>AVERAGE(E153:E157)</f>
        <v>53.8</v>
      </c>
      <c r="S161">
        <f t="shared" ref="S161:S164" si="77">AVERAGE(E149,E154,E159,E164,E169,E174)</f>
        <v>60</v>
      </c>
      <c r="T161" s="5">
        <f>AVERAGE(F153:F157)</f>
        <v>52.4</v>
      </c>
      <c r="U161">
        <f t="shared" ref="U161:U164" si="78">AVERAGE(F149,F154,F159,F164,F169,F174)</f>
        <v>62.833333333333336</v>
      </c>
      <c r="V161" s="5">
        <f>AVERAGE(G153:G157)</f>
        <v>57.179999999999993</v>
      </c>
      <c r="W161">
        <f t="shared" ref="W161:W164" si="79">AVERAGE(G149,G154,G159,G164,G169,G174)</f>
        <v>60.283333333333324</v>
      </c>
    </row>
    <row r="162" spans="1:23" x14ac:dyDescent="0.75">
      <c r="A162" s="7">
        <v>14</v>
      </c>
      <c r="B162">
        <v>10</v>
      </c>
      <c r="C162">
        <v>0.85</v>
      </c>
      <c r="D162" s="16">
        <v>45.6</v>
      </c>
      <c r="E162" s="16">
        <v>49.4</v>
      </c>
      <c r="F162" s="16">
        <v>52</v>
      </c>
      <c r="G162" s="16">
        <v>50.4</v>
      </c>
      <c r="I162">
        <f t="shared" si="69"/>
        <v>2.3553131426627747</v>
      </c>
      <c r="J162">
        <v>10</v>
      </c>
      <c r="K162">
        <f>AVERAGE(D158:G162)</f>
        <v>49.28</v>
      </c>
      <c r="L162">
        <f t="shared" ref="L162:L164" si="80">AVERAGE(D150:G150,D155:G155,D160:G160,D165:G165,D170:G170,D175:G175)</f>
        <v>60.36249999999999</v>
      </c>
      <c r="M162">
        <v>0.45</v>
      </c>
      <c r="N162">
        <f t="shared" si="70"/>
        <v>49.35</v>
      </c>
      <c r="P162" s="5">
        <f>AVERAGE(D158:D162)</f>
        <v>46.039999999999992</v>
      </c>
      <c r="Q162">
        <f t="shared" si="76"/>
        <v>57.416666666666664</v>
      </c>
      <c r="R162" s="5">
        <f>AVERAGE(E158:E162)</f>
        <v>50.78</v>
      </c>
      <c r="S162">
        <f t="shared" si="77"/>
        <v>60.85</v>
      </c>
      <c r="T162" s="5">
        <f>AVERAGE(F158:F162)</f>
        <v>50.84</v>
      </c>
      <c r="U162">
        <f t="shared" si="78"/>
        <v>62.533333333333331</v>
      </c>
      <c r="V162" s="5">
        <f>AVERAGE(G158:G162)</f>
        <v>49.459999999999994</v>
      </c>
      <c r="W162">
        <f t="shared" si="79"/>
        <v>60.65</v>
      </c>
    </row>
    <row r="163" spans="1:23" x14ac:dyDescent="0.75">
      <c r="A163" s="7">
        <v>15</v>
      </c>
      <c r="B163">
        <v>20</v>
      </c>
      <c r="C163">
        <v>0</v>
      </c>
      <c r="D163" s="16">
        <v>47.7</v>
      </c>
      <c r="E163" s="16">
        <v>59.4</v>
      </c>
      <c r="F163" s="16">
        <v>68.400000000000006</v>
      </c>
      <c r="G163" s="16">
        <v>61.2</v>
      </c>
      <c r="I163">
        <f t="shared" si="69"/>
        <v>7.4318150542112118</v>
      </c>
      <c r="J163">
        <v>20</v>
      </c>
      <c r="K163">
        <f>AVERAGE(D163:G167)</f>
        <v>58.765000000000001</v>
      </c>
      <c r="L163">
        <f t="shared" si="80"/>
        <v>60.954166666666673</v>
      </c>
      <c r="M163">
        <v>0.65</v>
      </c>
      <c r="N163">
        <f t="shared" si="70"/>
        <v>59.174999999999997</v>
      </c>
      <c r="P163" s="5">
        <f>AVERAGE(D163:D167)</f>
        <v>49.720000000000006</v>
      </c>
      <c r="Q163">
        <f t="shared" si="76"/>
        <v>57.416666666666664</v>
      </c>
      <c r="R163" s="5">
        <f>AVERAGE(E163:E167)</f>
        <v>56.859999999999992</v>
      </c>
      <c r="S163">
        <f t="shared" si="77"/>
        <v>62.183333333333337</v>
      </c>
      <c r="T163" s="5">
        <f>AVERAGE(F163:F167)</f>
        <v>68.58</v>
      </c>
      <c r="U163">
        <f t="shared" si="78"/>
        <v>62.833333333333321</v>
      </c>
      <c r="V163" s="5">
        <f>AVERAGE(G163:G167)</f>
        <v>59.9</v>
      </c>
      <c r="W163">
        <f t="shared" si="79"/>
        <v>61.383333333333333</v>
      </c>
    </row>
    <row r="164" spans="1:23" x14ac:dyDescent="0.75">
      <c r="A164" s="7">
        <v>16</v>
      </c>
      <c r="B164">
        <v>20</v>
      </c>
      <c r="C164">
        <v>0.2</v>
      </c>
      <c r="D164" s="16">
        <v>50.1</v>
      </c>
      <c r="E164" s="16">
        <v>56.8</v>
      </c>
      <c r="F164" s="16">
        <v>67.2</v>
      </c>
      <c r="G164" s="16">
        <v>58</v>
      </c>
      <c r="I164">
        <f t="shared" si="69"/>
        <v>6.0927723574740069</v>
      </c>
      <c r="J164">
        <v>50</v>
      </c>
      <c r="K164">
        <f>AVERAGE(D168:G172)</f>
        <v>71.540000000000006</v>
      </c>
      <c r="L164">
        <f t="shared" si="80"/>
        <v>60.033333333333331</v>
      </c>
      <c r="M164">
        <v>0.85</v>
      </c>
      <c r="N164">
        <f t="shared" si="70"/>
        <v>58.025000000000006</v>
      </c>
      <c r="P164" s="5">
        <f>AVERAGE(D168:D172)</f>
        <v>68.28</v>
      </c>
      <c r="Q164">
        <f t="shared" si="76"/>
        <v>56.56666666666667</v>
      </c>
      <c r="R164" s="5">
        <f>AVERAGE(E168:E172)</f>
        <v>72.539999999999992</v>
      </c>
      <c r="S164">
        <f t="shared" si="77"/>
        <v>60.483333333333327</v>
      </c>
      <c r="T164" s="5">
        <f>AVERAGE(F168:F172)</f>
        <v>75.66</v>
      </c>
      <c r="U164">
        <f t="shared" si="78"/>
        <v>61.800000000000004</v>
      </c>
      <c r="V164" s="5">
        <f>AVERAGE(G168:G172)</f>
        <v>69.679999999999993</v>
      </c>
      <c r="W164">
        <f t="shared" si="79"/>
        <v>61.283333333333331</v>
      </c>
    </row>
    <row r="165" spans="1:23" x14ac:dyDescent="0.75">
      <c r="A165" s="7">
        <v>17</v>
      </c>
      <c r="B165">
        <v>20</v>
      </c>
      <c r="C165">
        <v>0.45</v>
      </c>
      <c r="D165" s="16">
        <v>50.8</v>
      </c>
      <c r="E165" s="16">
        <v>55.2</v>
      </c>
      <c r="F165" s="16">
        <v>68.599999999999994</v>
      </c>
      <c r="G165" s="16">
        <v>58.6</v>
      </c>
      <c r="I165">
        <f t="shared" si="69"/>
        <v>6.5582009728278203</v>
      </c>
      <c r="J165">
        <v>100</v>
      </c>
      <c r="K165">
        <f>AVERAGE(D173:G177)</f>
        <v>78.984999999999999</v>
      </c>
      <c r="L165">
        <f>AVERAGE((L164-L163), (L163-L162), (L162-L161), (L161-L160))</f>
        <v>-6.2500000000001776E-2</v>
      </c>
      <c r="N165">
        <f t="shared" si="70"/>
        <v>58.3</v>
      </c>
      <c r="P165" s="5">
        <f>AVERAGE(D173:D177)</f>
        <v>74.66</v>
      </c>
      <c r="R165" s="5">
        <f>AVERAGE(E173:E177)</f>
        <v>83.36</v>
      </c>
      <c r="T165" s="5">
        <f>AVERAGE(F173:F177)</f>
        <v>78.11999999999999</v>
      </c>
      <c r="V165" s="5">
        <f>AVERAGE(G173:G177)</f>
        <v>79.8</v>
      </c>
    </row>
    <row r="166" spans="1:23" x14ac:dyDescent="0.75">
      <c r="A166" s="7">
        <v>18</v>
      </c>
      <c r="B166">
        <v>20</v>
      </c>
      <c r="C166">
        <v>0.65</v>
      </c>
      <c r="D166" s="16">
        <v>49.6</v>
      </c>
      <c r="E166" s="16">
        <v>58.4</v>
      </c>
      <c r="F166" s="16">
        <v>70.3</v>
      </c>
      <c r="G166" s="16">
        <v>61.9</v>
      </c>
      <c r="I166">
        <f t="shared" si="69"/>
        <v>7.4231058189951096</v>
      </c>
      <c r="K166">
        <f>AVERAGE(K160:K165)</f>
        <v>60.304166666666674</v>
      </c>
      <c r="N166">
        <f t="shared" si="70"/>
        <v>60.050000000000004</v>
      </c>
      <c r="P166" s="5">
        <f>AVERAGE(P160:P165)</f>
        <v>56.620000000000005</v>
      </c>
      <c r="Q166">
        <f>AVERAGE(Q160:Q164)</f>
        <v>56.620000000000005</v>
      </c>
      <c r="R166" s="5">
        <f>AVERAGE(R160:R165)</f>
        <v>61.096666666666664</v>
      </c>
      <c r="S166">
        <f>AVERAGE(S160:S164)</f>
        <v>61.096666666666671</v>
      </c>
      <c r="T166" s="5">
        <f>AVERAGE(T160:T165)</f>
        <v>62.569999999999993</v>
      </c>
      <c r="U166">
        <f>AVERAGE(U160:U164)</f>
        <v>62.569999999999993</v>
      </c>
      <c r="V166" s="5">
        <f>AVERAGE(V160:V165)</f>
        <v>60.93</v>
      </c>
      <c r="W166">
        <f>AVERAGE(W160:W164)</f>
        <v>60.929999999999993</v>
      </c>
    </row>
    <row r="167" spans="1:23" x14ac:dyDescent="0.75">
      <c r="A167" s="7">
        <v>19</v>
      </c>
      <c r="B167">
        <v>20</v>
      </c>
      <c r="C167">
        <v>0.85</v>
      </c>
      <c r="D167" s="16">
        <v>50.4</v>
      </c>
      <c r="E167" s="16">
        <v>54.5</v>
      </c>
      <c r="F167" s="16">
        <v>68.400000000000006</v>
      </c>
      <c r="G167" s="16">
        <v>59.8</v>
      </c>
      <c r="I167">
        <f t="shared" si="69"/>
        <v>6.7288093300374889</v>
      </c>
      <c r="N167">
        <f t="shared" si="70"/>
        <v>58.275000000000006</v>
      </c>
      <c r="P167" s="5">
        <f>_xlfn.STDEV.P(P160:P165)</f>
        <v>10.777445584800354</v>
      </c>
      <c r="Q167">
        <f>_xlfn.STDEV.P(Q160:Q164)</f>
        <v>0.79228221683381628</v>
      </c>
      <c r="R167" s="5">
        <f>_xlfn.STDEV.P(R160:R165)</f>
        <v>12.548643574329239</v>
      </c>
      <c r="S167">
        <f>_xlfn.STDEV.P(S160:S164)</f>
        <v>0.84586576292511839</v>
      </c>
      <c r="T167" s="5">
        <f>_xlfn.STDEV.P(T160:T165)</f>
        <v>11.92235295568794</v>
      </c>
      <c r="U167">
        <f>_xlfn.STDEV.P(U160:U164)</f>
        <v>0.4028233690672185</v>
      </c>
      <c r="V167" s="5">
        <f>_xlfn.STDEV.P(V160:V165)</f>
        <v>10.867386990440712</v>
      </c>
      <c r="W167">
        <f>_xlfn.STDEV.P(W160:W164)</f>
        <v>0.41020320167773966</v>
      </c>
    </row>
    <row r="168" spans="1:23" x14ac:dyDescent="0.75">
      <c r="A168" s="7">
        <v>20</v>
      </c>
      <c r="B168">
        <v>50</v>
      </c>
      <c r="C168">
        <v>0</v>
      </c>
      <c r="D168" s="16">
        <v>68.3</v>
      </c>
      <c r="E168" s="16">
        <v>73</v>
      </c>
      <c r="F168" s="16">
        <v>77</v>
      </c>
      <c r="G168" s="16">
        <v>72.900000000000006</v>
      </c>
      <c r="I168">
        <f t="shared" si="69"/>
        <v>3.0797727188868995</v>
      </c>
      <c r="N168">
        <f t="shared" si="70"/>
        <v>72.800000000000011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 s="16">
        <v>67.400000000000006</v>
      </c>
      <c r="E169" s="16">
        <v>71.5</v>
      </c>
      <c r="F169" s="16">
        <v>76.2</v>
      </c>
      <c r="G169" s="16">
        <v>70.099999999999994</v>
      </c>
      <c r="I169">
        <f t="shared" si="69"/>
        <v>3.1898275815473158</v>
      </c>
      <c r="N169">
        <f t="shared" si="70"/>
        <v>71.300000000000011</v>
      </c>
      <c r="P169" s="5" cm="1">
        <f t="array" ref="P169">INDEX(LINEST(P160:P165), 1)</f>
        <v>5.0319999999999983</v>
      </c>
      <c r="Q169" s="5" cm="1">
        <f t="array" ref="Q169">INDEX(LINEST(Q160:Q164), 1)</f>
        <v>0.35833333333333278</v>
      </c>
      <c r="R169" s="5" cm="1">
        <f t="array" ref="R169">INDEX(LINEST(R160:R165), 1)</f>
        <v>6.6542857142857139</v>
      </c>
      <c r="S169" s="5" cm="1">
        <f t="array" ref="S169">INDEX(LINEST(S160:S164), 1)</f>
        <v>-7.8333333333334684E-2</v>
      </c>
      <c r="T169" s="5" cm="1">
        <f t="array" ref="T169">INDEX(LINEST(T160:T165), 1)</f>
        <v>6.5434285714285689</v>
      </c>
      <c r="U169" s="5" cm="1">
        <f t="array" ref="U169">INDEX(LINEST(U160:U164), 1)</f>
        <v>-0.2100000000000008</v>
      </c>
      <c r="V169" s="5" cm="1">
        <f t="array" ref="V169">INDEX(LINEST(V160:V165), 1)</f>
        <v>5.6897142857142846</v>
      </c>
      <c r="W169" s="5" cm="1">
        <f t="array" ref="W169">INDEX(LINEST(W160:W164), 1)</f>
        <v>0.15666666666666909</v>
      </c>
    </row>
    <row r="170" spans="1:23" x14ac:dyDescent="0.75">
      <c r="A170" s="7">
        <v>22</v>
      </c>
      <c r="B170">
        <v>50</v>
      </c>
      <c r="C170">
        <v>0.45</v>
      </c>
      <c r="D170" s="16">
        <v>68.8</v>
      </c>
      <c r="E170" s="16">
        <v>73.5</v>
      </c>
      <c r="F170" s="16">
        <v>76.3</v>
      </c>
      <c r="G170" s="16">
        <v>68.5</v>
      </c>
      <c r="I170">
        <f t="shared" si="69"/>
        <v>3.2797675222490996</v>
      </c>
      <c r="K170" cm="1">
        <f t="array" ref="K170">INDEX(LINEST(K160:K165),1)</f>
        <v>5.9798571428571439</v>
      </c>
      <c r="L170" cm="1">
        <f t="array" ref="L170">INDEX(LINEST(L160:L164),1)</f>
        <v>5.666666666666631E-2</v>
      </c>
      <c r="N170">
        <f t="shared" si="70"/>
        <v>71.775000000000006</v>
      </c>
    </row>
    <row r="171" spans="1:23" x14ac:dyDescent="0.75">
      <c r="A171" s="7">
        <v>23</v>
      </c>
      <c r="B171">
        <v>50</v>
      </c>
      <c r="C171">
        <v>0.65</v>
      </c>
      <c r="D171" s="16">
        <v>70.599999999999994</v>
      </c>
      <c r="E171" s="16">
        <v>72.7</v>
      </c>
      <c r="F171" s="16">
        <v>75.400000000000006</v>
      </c>
      <c r="G171" s="16">
        <v>67.5</v>
      </c>
      <c r="I171">
        <f t="shared" si="69"/>
        <v>2.8917987481842533</v>
      </c>
      <c r="N171">
        <f t="shared" si="70"/>
        <v>71.550000000000011</v>
      </c>
    </row>
    <row r="172" spans="1:23" x14ac:dyDescent="0.75">
      <c r="A172" s="7">
        <v>24</v>
      </c>
      <c r="B172">
        <v>50</v>
      </c>
      <c r="C172">
        <v>0.85</v>
      </c>
      <c r="D172" s="16">
        <v>66.3</v>
      </c>
      <c r="E172" s="16">
        <v>72</v>
      </c>
      <c r="F172" s="16">
        <v>73.400000000000006</v>
      </c>
      <c r="G172" s="16">
        <v>69.400000000000006</v>
      </c>
      <c r="I172">
        <f t="shared" si="69"/>
        <v>2.7068200900687898</v>
      </c>
      <c r="N172">
        <f t="shared" si="70"/>
        <v>70.275000000000006</v>
      </c>
    </row>
    <row r="173" spans="1:23" x14ac:dyDescent="0.75">
      <c r="A173" s="7">
        <v>25</v>
      </c>
      <c r="B173">
        <v>100</v>
      </c>
      <c r="C173">
        <v>0</v>
      </c>
      <c r="D173" s="16">
        <v>74.3</v>
      </c>
      <c r="E173" s="16">
        <v>85.2</v>
      </c>
      <c r="F173" s="16">
        <v>78</v>
      </c>
      <c r="G173" s="16">
        <v>81.5</v>
      </c>
      <c r="I173">
        <f t="shared" si="69"/>
        <v>4.0475301110677382</v>
      </c>
      <c r="N173">
        <f t="shared" si="70"/>
        <v>79.75</v>
      </c>
    </row>
    <row r="174" spans="1:23" x14ac:dyDescent="0.75">
      <c r="A174" s="7">
        <v>26</v>
      </c>
      <c r="B174">
        <v>100</v>
      </c>
      <c r="C174">
        <v>0.2</v>
      </c>
      <c r="D174" s="16">
        <v>72.7</v>
      </c>
      <c r="E174" s="16">
        <v>81</v>
      </c>
      <c r="F174" s="16">
        <v>77.599999999999994</v>
      </c>
      <c r="G174" s="16">
        <v>78.400000000000006</v>
      </c>
      <c r="I174">
        <f t="shared" si="69"/>
        <v>3.0036436206713999</v>
      </c>
      <c r="N174">
        <f t="shared" si="70"/>
        <v>77.424999999999997</v>
      </c>
    </row>
    <row r="175" spans="1:23" x14ac:dyDescent="0.75">
      <c r="A175" s="7">
        <v>27</v>
      </c>
      <c r="B175">
        <v>100</v>
      </c>
      <c r="C175">
        <v>0.45</v>
      </c>
      <c r="D175" s="16">
        <v>75.2</v>
      </c>
      <c r="E175" s="16">
        <v>83.3</v>
      </c>
      <c r="F175" s="16">
        <v>79.3</v>
      </c>
      <c r="G175" s="16">
        <v>79.7</v>
      </c>
      <c r="I175">
        <f t="shared" si="69"/>
        <v>2.8699956445959969</v>
      </c>
      <c r="N175">
        <f t="shared" si="70"/>
        <v>79.375</v>
      </c>
    </row>
    <row r="176" spans="1:23" x14ac:dyDescent="0.75">
      <c r="A176" s="7">
        <v>28</v>
      </c>
      <c r="B176">
        <v>100</v>
      </c>
      <c r="C176">
        <v>0.65</v>
      </c>
      <c r="D176" s="16">
        <v>76.3</v>
      </c>
      <c r="E176" s="16">
        <v>83.8</v>
      </c>
      <c r="F176" s="16">
        <v>79.2</v>
      </c>
      <c r="G176" s="16">
        <v>81.2</v>
      </c>
      <c r="I176" s="4">
        <f t="shared" si="69"/>
        <v>2.745336955639508</v>
      </c>
      <c r="N176" s="4">
        <f t="shared" si="70"/>
        <v>80.125</v>
      </c>
    </row>
    <row r="177" spans="1:23" x14ac:dyDescent="0.75">
      <c r="A177" s="7">
        <v>29</v>
      </c>
      <c r="B177">
        <v>100</v>
      </c>
      <c r="C177">
        <v>0.85</v>
      </c>
      <c r="D177" s="16">
        <v>74.8</v>
      </c>
      <c r="E177" s="16">
        <v>83.5</v>
      </c>
      <c r="F177" s="16">
        <v>76.5</v>
      </c>
      <c r="G177" s="16">
        <v>78.2</v>
      </c>
      <c r="I177">
        <f t="shared" si="69"/>
        <v>3.2607514471360743</v>
      </c>
      <c r="N177">
        <f t="shared" si="70"/>
        <v>78.25</v>
      </c>
    </row>
    <row r="178" spans="1:23" x14ac:dyDescent="0.75">
      <c r="C178" t="s">
        <v>37</v>
      </c>
      <c r="D178" s="16">
        <f>(D177 - D148)/30</f>
        <v>0.85</v>
      </c>
      <c r="E178" s="16">
        <f t="shared" ref="E178" si="81">(E177 - E148)/30</f>
        <v>1.1000000000000001</v>
      </c>
      <c r="F178" s="16">
        <f t="shared" ref="F178" si="82">(F177 - F148)/30</f>
        <v>0.85333333333333339</v>
      </c>
      <c r="G178" s="16">
        <f t="shared" ref="G178" si="83">(G177 - G148)/30</f>
        <v>1.0333333333333334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17" t="s">
        <v>21</v>
      </c>
      <c r="E183" s="17" t="s">
        <v>22</v>
      </c>
      <c r="F183" s="17" t="s">
        <v>23</v>
      </c>
      <c r="G183" s="17" t="s">
        <v>24</v>
      </c>
      <c r="I183" t="s">
        <v>25</v>
      </c>
      <c r="K183" t="s">
        <v>26</v>
      </c>
      <c r="L183" t="s">
        <v>27</v>
      </c>
      <c r="N18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 s="16">
        <v>47.7</v>
      </c>
      <c r="E184" s="16">
        <v>50.3</v>
      </c>
      <c r="F184" s="16">
        <v>48.6</v>
      </c>
      <c r="G184" s="16">
        <v>45</v>
      </c>
      <c r="I184">
        <f>_xlfn.STDEV.P(D184:G184)</f>
        <v>1.9170289512680805</v>
      </c>
      <c r="J184">
        <v>2</v>
      </c>
      <c r="K184">
        <f>_xlfn.STDEV.P(D184:G188)</f>
        <v>1.5404869360043276</v>
      </c>
      <c r="L184">
        <f>_xlfn.STDEV.P(D184:G184,D189:G189,D194:G194,D199:G199,D204:G204,D209:G209)</f>
        <v>4.4293352115940232</v>
      </c>
      <c r="M184">
        <v>0</v>
      </c>
      <c r="N184">
        <f>AVERAGE(D184:G184)</f>
        <v>47.9</v>
      </c>
      <c r="P184" s="5">
        <f>_xlfn.STDEV.P(D184:D188)</f>
        <v>1.1232096865679166</v>
      </c>
      <c r="Q184">
        <f>_xlfn.STDEV.P(D184,D189,D194,D199,D204,D209)</f>
        <v>2.5236657640996931</v>
      </c>
      <c r="R184" s="5">
        <f>_xlfn.STDEV.P(E184:E188)</f>
        <v>0.96000000000000074</v>
      </c>
      <c r="S184">
        <f>_xlfn.STDEV.P(E184,E189,E194,E199,E204,E209)</f>
        <v>1.7576025337563292</v>
      </c>
      <c r="T184" s="5">
        <f>_xlfn.STDEV.P(F184:F188)</f>
        <v>0.94148818367518661</v>
      </c>
      <c r="U184">
        <f>_xlfn.STDEV.P(F184,F189,F194,F199,F204,F209)</f>
        <v>3.5956764160431471</v>
      </c>
      <c r="V184" s="5">
        <f>_xlfn.STDEV.P(G184:G188)</f>
        <v>1.2846789482201382</v>
      </c>
      <c r="W184">
        <f>_xlfn.STDEV.P(G184,G189,G194,G199,G204,G209)</f>
        <v>5.8997175073614585</v>
      </c>
    </row>
    <row r="185" spans="1:23" x14ac:dyDescent="0.75">
      <c r="A185" s="7">
        <v>1</v>
      </c>
      <c r="B185">
        <v>0</v>
      </c>
      <c r="C185">
        <v>0.2</v>
      </c>
      <c r="D185" s="16">
        <v>48.3</v>
      </c>
      <c r="E185" s="16">
        <v>47.9</v>
      </c>
      <c r="F185" s="16">
        <v>50.2</v>
      </c>
      <c r="G185" s="16">
        <v>45.8</v>
      </c>
      <c r="I185">
        <f t="shared" ref="I185:I213" si="84">_xlfn.STDEV.P(D185:G185)</f>
        <v>1.5628499608087802</v>
      </c>
      <c r="J185">
        <v>5</v>
      </c>
      <c r="K185">
        <f>_xlfn.STDEV.P(D189:G193)</f>
        <v>3.0022449933341551</v>
      </c>
      <c r="L185">
        <f>_xlfn.STDEV.P(D185:G185,D190:G190,D195:G195,D200:G200,D205:G205,D210:G210)</f>
        <v>3.5004736782644459</v>
      </c>
      <c r="M185">
        <v>0.2</v>
      </c>
      <c r="N185">
        <f t="shared" ref="N185:N213" si="85">AVERAGE(D185:G185)</f>
        <v>48.05</v>
      </c>
      <c r="P185" s="5">
        <f>_xlfn.STDEV.P(D189:D193)</f>
        <v>0.52383203414835211</v>
      </c>
      <c r="Q185">
        <f t="shared" ref="Q185:Q188" si="86">_xlfn.STDEV.P(D185,D190,D195,D200,D205,D210)</f>
        <v>1.7860571099491744</v>
      </c>
      <c r="R185" s="5">
        <f>_xlfn.STDEV.P(E189:E193)</f>
        <v>2.4166091947189141</v>
      </c>
      <c r="S185">
        <f t="shared" ref="S185:S188" si="87">_xlfn.STDEV.P(E185,E190,E195,E200,E205,E210)</f>
        <v>1.3474255287605146</v>
      </c>
      <c r="T185" s="5">
        <f>_xlfn.STDEV.P(F189:F193)</f>
        <v>2.1209431864149493</v>
      </c>
      <c r="U185">
        <f t="shared" ref="U185:U188" si="88">_xlfn.STDEV.P(F185,F190,F195,F200,F205,F210)</f>
        <v>3.1573547296572309</v>
      </c>
      <c r="V185" s="5">
        <f>_xlfn.STDEV.P(G189:G193)</f>
        <v>0.83904707853612281</v>
      </c>
      <c r="W185">
        <f t="shared" ref="W185:W188" si="89">_xlfn.STDEV.P(G185,G190,G195,G200,G205,G210)</f>
        <v>4.1310813757820526</v>
      </c>
    </row>
    <row r="186" spans="1:23" x14ac:dyDescent="0.75">
      <c r="A186" s="7">
        <v>2</v>
      </c>
      <c r="B186">
        <v>0</v>
      </c>
      <c r="C186">
        <v>0.45</v>
      </c>
      <c r="D186" s="16">
        <v>49.8</v>
      </c>
      <c r="E186" s="16">
        <v>50.7</v>
      </c>
      <c r="F186" s="16">
        <v>48.4</v>
      </c>
      <c r="G186" s="16">
        <v>47.1</v>
      </c>
      <c r="I186">
        <f t="shared" si="84"/>
        <v>1.3693063937629153</v>
      </c>
      <c r="J186">
        <v>10</v>
      </c>
      <c r="K186">
        <f>_xlfn.STDEV.P(D194:G198)</f>
        <v>2.6733686614457048</v>
      </c>
      <c r="L186">
        <f t="shared" ref="L186:L188" si="90">_xlfn.STDEV.P(D186:G186,D191:G191,D196:G196,D201:G201,D206:G206,D211:G211)</f>
        <v>3.4637783440437793</v>
      </c>
      <c r="M186">
        <v>0.45</v>
      </c>
      <c r="N186">
        <f t="shared" si="85"/>
        <v>49</v>
      </c>
      <c r="P186" s="5">
        <f>_xlfn.STDEV.P(D194:D198)</f>
        <v>1.1959933110180829</v>
      </c>
      <c r="Q186">
        <f t="shared" si="86"/>
        <v>2.6743638911378951</v>
      </c>
      <c r="R186" s="5">
        <f>_xlfn.STDEV.P(E194:E198)</f>
        <v>1.8443427013437614</v>
      </c>
      <c r="S186">
        <f t="shared" si="87"/>
        <v>1.085382677010996</v>
      </c>
      <c r="T186" s="5">
        <f>_xlfn.STDEV.P(F194:F198)</f>
        <v>1.2908911650483925</v>
      </c>
      <c r="U186">
        <f t="shared" si="88"/>
        <v>3.1514106188957491</v>
      </c>
      <c r="V186" s="5">
        <f>_xlfn.STDEV.P(G194:G198)</f>
        <v>1.2908911650483932</v>
      </c>
      <c r="W186">
        <f t="shared" si="89"/>
        <v>4.4156602626963446</v>
      </c>
    </row>
    <row r="187" spans="1:23" x14ac:dyDescent="0.75">
      <c r="A187" s="7">
        <v>3</v>
      </c>
      <c r="B187">
        <v>0</v>
      </c>
      <c r="C187">
        <v>0.65</v>
      </c>
      <c r="D187" s="16">
        <v>49.2</v>
      </c>
      <c r="E187" s="16">
        <v>49.5</v>
      </c>
      <c r="F187" s="16">
        <v>48.5</v>
      </c>
      <c r="G187" s="16">
        <v>48.1</v>
      </c>
      <c r="I187">
        <f t="shared" si="84"/>
        <v>0.55396299515400849</v>
      </c>
      <c r="J187">
        <v>20</v>
      </c>
      <c r="K187">
        <f>_xlfn.STDEV.P(D199:G203)</f>
        <v>3.5169020458352263</v>
      </c>
      <c r="L187">
        <f t="shared" si="90"/>
        <v>3.5589870593876687</v>
      </c>
      <c r="M187">
        <v>0.65</v>
      </c>
      <c r="N187">
        <f t="shared" si="85"/>
        <v>48.824999999999996</v>
      </c>
      <c r="P187" s="5">
        <f>_xlfn.STDEV.P(D199:D203)</f>
        <v>1.414779134706192</v>
      </c>
      <c r="Q187">
        <f t="shared" si="86"/>
        <v>2.4997777679003552</v>
      </c>
      <c r="R187" s="5">
        <f>_xlfn.STDEV.P(E199:E203)</f>
        <v>1.5171025014810324</v>
      </c>
      <c r="S187">
        <f t="shared" si="87"/>
        <v>1.2525529485370626</v>
      </c>
      <c r="T187" s="5">
        <f>_xlfn.STDEV.P(F199:F203)</f>
        <v>0.84758480401668346</v>
      </c>
      <c r="U187">
        <f t="shared" si="88"/>
        <v>4.2014547745063524</v>
      </c>
      <c r="V187" s="5">
        <f>_xlfn.STDEV.P(G199:G203)</f>
        <v>0.88679197109581498</v>
      </c>
      <c r="W187">
        <f t="shared" si="89"/>
        <v>4.2196629670573866</v>
      </c>
    </row>
    <row r="188" spans="1:23" x14ac:dyDescent="0.75">
      <c r="A188" s="7">
        <v>4</v>
      </c>
      <c r="B188">
        <v>0</v>
      </c>
      <c r="C188">
        <v>0.85</v>
      </c>
      <c r="D188" s="16">
        <v>50.9</v>
      </c>
      <c r="E188" s="16">
        <v>49.7</v>
      </c>
      <c r="F188" s="16">
        <v>50.6</v>
      </c>
      <c r="G188" s="16">
        <v>48.3</v>
      </c>
      <c r="I188">
        <f t="shared" si="84"/>
        <v>1.0108783309577873</v>
      </c>
      <c r="J188">
        <v>50</v>
      </c>
      <c r="K188">
        <f>_xlfn.STDEV.P(D205:G208)</f>
        <v>3.023217450002563</v>
      </c>
      <c r="L188">
        <f t="shared" si="90"/>
        <v>3.6119785282984291</v>
      </c>
      <c r="M188">
        <v>0.85</v>
      </c>
      <c r="N188">
        <f t="shared" si="85"/>
        <v>49.875</v>
      </c>
      <c r="P188" s="5">
        <f>_xlfn.STDEV.P(D204:D208)</f>
        <v>0.83090312311363934</v>
      </c>
      <c r="Q188">
        <f t="shared" si="86"/>
        <v>2.902297940138697</v>
      </c>
      <c r="R188" s="5">
        <f>_xlfn.STDEV.P(E204:E208)</f>
        <v>1.5778466338652806</v>
      </c>
      <c r="S188">
        <f t="shared" si="87"/>
        <v>1.301814972345233</v>
      </c>
      <c r="T188" s="5">
        <f>_xlfn.STDEV.P(F204:F208)</f>
        <v>0.26381811916545783</v>
      </c>
      <c r="U188">
        <f t="shared" si="88"/>
        <v>3.6352059394513283</v>
      </c>
      <c r="V188" s="5">
        <f>_xlfn.STDEV.P(G204:G208)</f>
        <v>0.92736184954957057</v>
      </c>
      <c r="W188">
        <f t="shared" si="89"/>
        <v>4.0488681545999166</v>
      </c>
    </row>
    <row r="189" spans="1:23" x14ac:dyDescent="0.75">
      <c r="A189" s="7">
        <v>5</v>
      </c>
      <c r="B189">
        <v>5</v>
      </c>
      <c r="C189">
        <v>0</v>
      </c>
      <c r="D189" s="16">
        <v>43.4</v>
      </c>
      <c r="E189" s="16">
        <v>47.4</v>
      </c>
      <c r="F189" s="16">
        <v>49</v>
      </c>
      <c r="G189" s="16">
        <v>51.2</v>
      </c>
      <c r="I189">
        <f t="shared" si="84"/>
        <v>2.8508770580296878</v>
      </c>
      <c r="J189">
        <v>100</v>
      </c>
      <c r="K189">
        <f>_xlfn.STDEV.P(D209:G213)</f>
        <v>3.8066093836904256</v>
      </c>
      <c r="N189">
        <f t="shared" si="85"/>
        <v>47.75</v>
      </c>
      <c r="P189" s="5">
        <f>_xlfn.STDEV.P(D209:D213)</f>
        <v>1.8536450577173611</v>
      </c>
      <c r="R189" s="5">
        <f>_xlfn.STDEV.P(E209:E213)</f>
        <v>1.6302147097851858</v>
      </c>
      <c r="T189" s="5">
        <f>_xlfn.STDEV.P(F209:F213)</f>
        <v>1.2191800523302534</v>
      </c>
      <c r="V189" s="5">
        <f>_xlfn.STDEV.P(G209:G213)</f>
        <v>2.0960916010518247</v>
      </c>
    </row>
    <row r="190" spans="1:23" x14ac:dyDescent="0.75">
      <c r="A190" s="7">
        <v>6</v>
      </c>
      <c r="B190">
        <v>5</v>
      </c>
      <c r="C190">
        <v>0.2</v>
      </c>
      <c r="D190" s="16">
        <v>44.5</v>
      </c>
      <c r="E190" s="16">
        <v>45.2</v>
      </c>
      <c r="F190" s="16">
        <v>45.2</v>
      </c>
      <c r="G190" s="16">
        <v>50.2</v>
      </c>
      <c r="I190">
        <f t="shared" si="84"/>
        <v>2.2840479417035016</v>
      </c>
      <c r="K190">
        <f>AVERAGE(K184:K189)</f>
        <v>2.9271382450520669</v>
      </c>
      <c r="N190" s="4">
        <f t="shared" si="85"/>
        <v>46.275000000000006</v>
      </c>
      <c r="P190" s="5">
        <f>AVERAGE(P184:P189)</f>
        <v>1.1570603912119239</v>
      </c>
      <c r="Q190">
        <f>AVERAGE(Q184:Q188)</f>
        <v>2.4772324946451629</v>
      </c>
      <c r="R190" s="5">
        <f>AVERAGE(R184:R189)</f>
        <v>1.6576859568656959</v>
      </c>
      <c r="S190">
        <f>AVERAGE(S184:S188)</f>
        <v>1.3489557320820271</v>
      </c>
      <c r="T190" s="5">
        <f>AVERAGE(T184:T189)</f>
        <v>1.1139842517751539</v>
      </c>
      <c r="U190">
        <f>AVERAGE(U184:U188)</f>
        <v>3.548220495710761</v>
      </c>
      <c r="V190" s="5">
        <f>AVERAGE(V184:V189)</f>
        <v>1.220810435583644</v>
      </c>
      <c r="W190">
        <f>AVERAGE(W184:W188)</f>
        <v>4.5429980534994314</v>
      </c>
    </row>
    <row r="191" spans="1:23" x14ac:dyDescent="0.75">
      <c r="A191" s="7">
        <v>7</v>
      </c>
      <c r="B191">
        <v>5</v>
      </c>
      <c r="C191">
        <v>0.45</v>
      </c>
      <c r="D191" s="16">
        <v>45</v>
      </c>
      <c r="E191" s="16">
        <v>52.6</v>
      </c>
      <c r="F191" s="16">
        <v>47.5</v>
      </c>
      <c r="G191" s="16">
        <v>51.2</v>
      </c>
      <c r="I191">
        <f t="shared" si="84"/>
        <v>3.0011456145945345</v>
      </c>
      <c r="N191">
        <f t="shared" si="85"/>
        <v>49.075000000000003</v>
      </c>
      <c r="P191" s="5">
        <f>_xlfn.STDEV.P(P184:P189)</f>
        <v>0.42064781518729172</v>
      </c>
      <c r="Q191">
        <f>_xlfn.STDEV.P(Q184:Q188)</f>
        <v>0.37414680827285723</v>
      </c>
      <c r="R191" s="5">
        <f>_xlfn.STDEV.P(R184:R189)</f>
        <v>0.43290946136992231</v>
      </c>
      <c r="S191">
        <f>_xlfn.STDEV.P(S184:S188)</f>
        <v>0.22270206703310866</v>
      </c>
      <c r="T191" s="5">
        <f>_xlfn.STDEV.P(T184:T189)</f>
        <v>0.55973721822263722</v>
      </c>
      <c r="U191">
        <f>_xlfn.STDEV.P(U184:U188)</f>
        <v>0.38646285208322506</v>
      </c>
      <c r="V191" s="5">
        <f>_xlfn.STDEV.P(V184:V189)</f>
        <v>0.43176600186915365</v>
      </c>
      <c r="W191">
        <f>_xlfn.STDEV.P(W184:W188)</f>
        <v>0.68924420548118759</v>
      </c>
    </row>
    <row r="192" spans="1:23" x14ac:dyDescent="0.75">
      <c r="A192" s="7">
        <v>8</v>
      </c>
      <c r="B192">
        <v>5</v>
      </c>
      <c r="C192">
        <v>0.65</v>
      </c>
      <c r="D192" s="16">
        <v>44.2</v>
      </c>
      <c r="E192" s="16">
        <v>49</v>
      </c>
      <c r="F192" s="16">
        <v>44.3</v>
      </c>
      <c r="G192" s="16">
        <v>49.3</v>
      </c>
      <c r="I192">
        <f t="shared" si="84"/>
        <v>2.4525496936861435</v>
      </c>
      <c r="K192" cm="1">
        <f t="array" ref="K192">INDEX(LINEST(K184:K189),1)</f>
        <v>0.34963037122357815</v>
      </c>
      <c r="L192" cm="1">
        <f t="array" ref="L192">INDEX(LINEST(L184:L188),1)</f>
        <v>-0.15761999854679656</v>
      </c>
      <c r="N192">
        <f t="shared" si="85"/>
        <v>46.7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 s="16">
        <v>44.1</v>
      </c>
      <c r="E193" s="16">
        <v>48.8</v>
      </c>
      <c r="F193" s="16">
        <v>43.2</v>
      </c>
      <c r="G193" s="16">
        <v>51.6</v>
      </c>
      <c r="I193">
        <f t="shared" si="84"/>
        <v>3.4361133566865916</v>
      </c>
      <c r="N193">
        <f t="shared" si="85"/>
        <v>46.925000000000004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 s="16">
        <v>43.1</v>
      </c>
      <c r="E194" s="16">
        <v>46.9</v>
      </c>
      <c r="F194" s="16">
        <v>47.2</v>
      </c>
      <c r="G194" s="16">
        <v>43</v>
      </c>
      <c r="I194">
        <f t="shared" si="84"/>
        <v>2.0031225624010132</v>
      </c>
      <c r="N194">
        <f t="shared" si="85"/>
        <v>45.05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 s="16">
        <v>46.8</v>
      </c>
      <c r="E195" s="16">
        <v>49.5</v>
      </c>
      <c r="F195" s="16">
        <v>50.3</v>
      </c>
      <c r="G195" s="16">
        <v>45.8</v>
      </c>
      <c r="I195">
        <f t="shared" si="84"/>
        <v>1.8560711193270589</v>
      </c>
      <c r="K195" t="s">
        <v>26</v>
      </c>
      <c r="L195" t="s">
        <v>27</v>
      </c>
      <c r="N195">
        <f t="shared" si="85"/>
        <v>48.099999999999994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 s="16">
        <v>45.3</v>
      </c>
      <c r="E196" s="16">
        <v>50.9</v>
      </c>
      <c r="F196" s="16">
        <v>50.1</v>
      </c>
      <c r="G196" s="16">
        <v>44.1</v>
      </c>
      <c r="I196">
        <f t="shared" si="84"/>
        <v>2.9444863728670914</v>
      </c>
      <c r="J196">
        <v>2</v>
      </c>
      <c r="K196">
        <f>AVERAGE(D184:G188)</f>
        <v>48.730000000000004</v>
      </c>
      <c r="L196">
        <f>AVERAGE(D184:G184,D189:G189,D194:G194,D199:G199,D204:G204,D209:G209)</f>
        <v>49.237500000000004</v>
      </c>
      <c r="M196">
        <v>0</v>
      </c>
      <c r="N196">
        <f t="shared" si="85"/>
        <v>47.599999999999994</v>
      </c>
      <c r="P196" s="5">
        <f>AVERAGE(D184:D188)</f>
        <v>49.18</v>
      </c>
      <c r="Q196">
        <f>AVERAGE(D184,D189,D194,D199,D204,D209)</f>
        <v>45.466666666666669</v>
      </c>
      <c r="R196" s="5">
        <f>AVERAGE(E184:E188)</f>
        <v>49.61999999999999</v>
      </c>
      <c r="S196">
        <f>AVERAGE(E184,E189,E194,E199,E204,E209)</f>
        <v>49.25</v>
      </c>
      <c r="T196" s="5">
        <f>AVERAGE(F184:F188)</f>
        <v>49.260000000000005</v>
      </c>
      <c r="U196">
        <f>AVERAGE(F184,F189,F194,F199,F204,F209)</f>
        <v>51.133333333333333</v>
      </c>
      <c r="V196" s="5">
        <f>AVERAGE(G184:G188)</f>
        <v>46.86</v>
      </c>
      <c r="W196">
        <f>AVERAGE(G184,G189,G194,G199,G204,G209)</f>
        <v>51.099999999999994</v>
      </c>
    </row>
    <row r="197" spans="1:23" x14ac:dyDescent="0.75">
      <c r="A197" s="7">
        <v>13</v>
      </c>
      <c r="B197">
        <v>10</v>
      </c>
      <c r="C197">
        <v>0.65</v>
      </c>
      <c r="D197" s="16">
        <v>45.5</v>
      </c>
      <c r="E197" s="16">
        <v>51.7</v>
      </c>
      <c r="F197" s="16">
        <v>48.1</v>
      </c>
      <c r="G197" s="16">
        <v>42.1</v>
      </c>
      <c r="I197">
        <f t="shared" si="84"/>
        <v>3.516745654721138</v>
      </c>
      <c r="J197">
        <v>5</v>
      </c>
      <c r="K197">
        <f>AVERAGE(D189:G193)</f>
        <v>47.345000000000006</v>
      </c>
      <c r="L197">
        <f>AVERAGE(D185:G185,D190:G190,D195:G195,D200:G200,D205:G205,D210:G210)</f>
        <v>48.945833333333333</v>
      </c>
      <c r="M197">
        <v>0.2</v>
      </c>
      <c r="N197">
        <f t="shared" si="85"/>
        <v>46.85</v>
      </c>
      <c r="P197" s="5">
        <f>AVERAGE(D189:D193)</f>
        <v>44.24</v>
      </c>
      <c r="Q197">
        <f t="shared" ref="Q197:Q200" si="91">AVERAGE(D185,D190,D195,D200,D205,D210)</f>
        <v>46.1</v>
      </c>
      <c r="R197" s="5">
        <f>AVERAGE(E189:E193)</f>
        <v>48.6</v>
      </c>
      <c r="S197">
        <f t="shared" ref="S197:S200" si="92">AVERAGE(E185,E190,E195,E200,E205,E210)</f>
        <v>47.866666666666667</v>
      </c>
      <c r="T197" s="5">
        <f>AVERAGE(F189:F193)</f>
        <v>45.839999999999996</v>
      </c>
      <c r="U197">
        <f t="shared" ref="U197:U200" si="93">AVERAGE(F185,F190,F195,F200,F205,F210)</f>
        <v>50.966666666666669</v>
      </c>
      <c r="V197" s="5">
        <f>AVERAGE(G189:G193)</f>
        <v>50.7</v>
      </c>
      <c r="W197">
        <f t="shared" ref="W197:W200" si="94">AVERAGE(G185,G190,G195,G200,G205,G210)</f>
        <v>50.849999999999994</v>
      </c>
    </row>
    <row r="198" spans="1:23" x14ac:dyDescent="0.75">
      <c r="A198" s="7">
        <v>14</v>
      </c>
      <c r="B198">
        <v>10</v>
      </c>
      <c r="C198">
        <v>0.85</v>
      </c>
      <c r="D198" s="16">
        <v>45.5</v>
      </c>
      <c r="E198" s="16">
        <v>47.6</v>
      </c>
      <c r="F198" s="16">
        <v>47.6</v>
      </c>
      <c r="G198" s="16">
        <v>44.7</v>
      </c>
      <c r="I198">
        <f t="shared" si="84"/>
        <v>1.2816005617976294</v>
      </c>
      <c r="J198">
        <v>10</v>
      </c>
      <c r="K198">
        <f>AVERAGE(D194:G198)</f>
        <v>46.790000000000006</v>
      </c>
      <c r="L198">
        <f t="shared" ref="L198:L200" si="95">AVERAGE(D186:G186,D191:G191,D196:G196,D201:G201,D206:G206,D211:G211)</f>
        <v>50.212500000000013</v>
      </c>
      <c r="M198">
        <v>0.45</v>
      </c>
      <c r="N198">
        <f t="shared" si="85"/>
        <v>46.349999999999994</v>
      </c>
      <c r="P198" s="5">
        <f>AVERAGE(D194:D198)</f>
        <v>45.239999999999995</v>
      </c>
      <c r="Q198">
        <f t="shared" si="91"/>
        <v>47.466666666666669</v>
      </c>
      <c r="R198" s="5">
        <f>AVERAGE(E194:E198)</f>
        <v>49.32</v>
      </c>
      <c r="S198">
        <f t="shared" si="92"/>
        <v>51.31666666666667</v>
      </c>
      <c r="T198" s="5">
        <f>AVERAGE(F194:F198)</f>
        <v>48.66</v>
      </c>
      <c r="U198">
        <f t="shared" si="93"/>
        <v>51.283333333333331</v>
      </c>
      <c r="V198" s="5">
        <f>AVERAGE(G194:G198)</f>
        <v>43.94</v>
      </c>
      <c r="W198">
        <f t="shared" si="94"/>
        <v>50.783333333333331</v>
      </c>
    </row>
    <row r="199" spans="1:23" x14ac:dyDescent="0.75">
      <c r="A199" s="7">
        <v>15</v>
      </c>
      <c r="B199">
        <v>20</v>
      </c>
      <c r="C199">
        <v>0</v>
      </c>
      <c r="D199" s="16">
        <v>42.4</v>
      </c>
      <c r="E199" s="16">
        <v>48.8</v>
      </c>
      <c r="F199" s="16">
        <v>52</v>
      </c>
      <c r="G199" s="16">
        <v>51.5</v>
      </c>
      <c r="I199">
        <f t="shared" si="84"/>
        <v>3.8218941638930826</v>
      </c>
      <c r="J199">
        <v>20</v>
      </c>
      <c r="K199">
        <f>AVERAGE(D199:G203)</f>
        <v>49.279999999999994</v>
      </c>
      <c r="L199">
        <f t="shared" si="95"/>
        <v>49.716666666666661</v>
      </c>
      <c r="M199">
        <v>0.65</v>
      </c>
      <c r="N199">
        <f t="shared" si="85"/>
        <v>48.674999999999997</v>
      </c>
      <c r="P199" s="5">
        <f>AVERAGE(D199:D203)</f>
        <v>43.62</v>
      </c>
      <c r="Q199">
        <f t="shared" si="91"/>
        <v>47.433333333333337</v>
      </c>
      <c r="R199" s="5">
        <f>AVERAGE(E199:E203)</f>
        <v>50.48</v>
      </c>
      <c r="S199">
        <f t="shared" si="92"/>
        <v>50.966666666666669</v>
      </c>
      <c r="T199" s="5">
        <f>AVERAGE(F199:F203)</f>
        <v>51.86</v>
      </c>
      <c r="U199">
        <f t="shared" si="93"/>
        <v>50.433333333333337</v>
      </c>
      <c r="V199" s="5">
        <f>AVERAGE(G199:G203)</f>
        <v>51.16</v>
      </c>
      <c r="W199">
        <f t="shared" si="94"/>
        <v>50.033333333333331</v>
      </c>
    </row>
    <row r="200" spans="1:23" x14ac:dyDescent="0.75">
      <c r="A200" s="7">
        <v>16</v>
      </c>
      <c r="B200">
        <v>20</v>
      </c>
      <c r="C200">
        <v>0.2</v>
      </c>
      <c r="D200" s="16">
        <v>43</v>
      </c>
      <c r="E200" s="16">
        <v>48.9</v>
      </c>
      <c r="F200" s="16">
        <v>52.4</v>
      </c>
      <c r="G200" s="16">
        <v>51.6</v>
      </c>
      <c r="I200">
        <f t="shared" si="84"/>
        <v>3.6853595482666273</v>
      </c>
      <c r="J200">
        <v>50</v>
      </c>
      <c r="K200">
        <f>AVERAGE(D204:G208)</f>
        <v>51.274999999999991</v>
      </c>
      <c r="L200">
        <f t="shared" si="95"/>
        <v>49.18333333333333</v>
      </c>
      <c r="M200">
        <v>0.85</v>
      </c>
      <c r="N200">
        <f t="shared" si="85"/>
        <v>48.975000000000001</v>
      </c>
      <c r="P200" s="5">
        <f>AVERAGE(D204:D208)</f>
        <v>47.540000000000006</v>
      </c>
      <c r="Q200">
        <f t="shared" si="91"/>
        <v>46.300000000000004</v>
      </c>
      <c r="R200" s="5">
        <f>AVERAGE(E204:E208)</f>
        <v>50.379999999999995</v>
      </c>
      <c r="S200">
        <f t="shared" si="92"/>
        <v>49.616666666666667</v>
      </c>
      <c r="T200" s="5">
        <f>AVERAGE(F204:F208)</f>
        <v>51.879999999999995</v>
      </c>
      <c r="U200">
        <f t="shared" si="93"/>
        <v>49.716666666666669</v>
      </c>
      <c r="V200" s="5">
        <f>AVERAGE(G204:G208)</f>
        <v>55.3</v>
      </c>
      <c r="W200">
        <f t="shared" si="94"/>
        <v>51.1</v>
      </c>
    </row>
    <row r="201" spans="1:23" x14ac:dyDescent="0.75">
      <c r="A201" s="7">
        <v>17</v>
      </c>
      <c r="B201">
        <v>20</v>
      </c>
      <c r="C201">
        <v>0.45</v>
      </c>
      <c r="D201" s="16">
        <v>45</v>
      </c>
      <c r="E201" s="16">
        <v>52.7</v>
      </c>
      <c r="F201" s="16">
        <v>52.9</v>
      </c>
      <c r="G201" s="16">
        <v>50.3</v>
      </c>
      <c r="I201">
        <f t="shared" si="84"/>
        <v>3.1854159853934307</v>
      </c>
      <c r="J201">
        <v>100</v>
      </c>
      <c r="K201">
        <f>AVERAGE(D209:G213)</f>
        <v>53.334999999999994</v>
      </c>
      <c r="L201">
        <f>AVERAGE((L200-L199), (L199-L198), (L198-L197), (L197-L196))</f>
        <v>-1.3541666666668561E-2</v>
      </c>
      <c r="N201">
        <f t="shared" si="85"/>
        <v>50.224999999999994</v>
      </c>
      <c r="P201" s="5">
        <f>AVERAGE(D209:D213)</f>
        <v>49.5</v>
      </c>
      <c r="R201" s="5">
        <f>AVERAGE(E209:E213)</f>
        <v>50.42</v>
      </c>
      <c r="T201" s="5">
        <f>AVERAGE(F209:F213)</f>
        <v>56.739999999999995</v>
      </c>
      <c r="V201" s="5">
        <f>AVERAGE(G209:G213)</f>
        <v>56.679999999999993</v>
      </c>
    </row>
    <row r="202" spans="1:23" x14ac:dyDescent="0.75">
      <c r="A202" s="7">
        <v>18</v>
      </c>
      <c r="B202">
        <v>20</v>
      </c>
      <c r="C202">
        <v>0.65</v>
      </c>
      <c r="D202" s="16">
        <v>45.6</v>
      </c>
      <c r="E202" s="16">
        <v>51.6</v>
      </c>
      <c r="F202" s="16">
        <v>51.6</v>
      </c>
      <c r="G202" s="16">
        <v>52.4</v>
      </c>
      <c r="I202">
        <f t="shared" si="84"/>
        <v>2.7331300737432893</v>
      </c>
      <c r="K202">
        <f>AVERAGE(K196:K201)</f>
        <v>49.459166666666668</v>
      </c>
      <c r="N202">
        <f t="shared" si="85"/>
        <v>50.300000000000004</v>
      </c>
      <c r="P202" s="5">
        <f>AVERAGE(P196:P201)</f>
        <v>46.553333333333335</v>
      </c>
      <c r="Q202">
        <f>AVERAGE(Q196:Q200)</f>
        <v>46.553333333333335</v>
      </c>
      <c r="R202" s="5">
        <f>AVERAGE(R196:R201)</f>
        <v>49.803333333333335</v>
      </c>
      <c r="S202">
        <f>AVERAGE(S196:S200)</f>
        <v>49.803333333333335</v>
      </c>
      <c r="T202" s="5">
        <f>AVERAGE(T196:T201)</f>
        <v>50.706666666666671</v>
      </c>
      <c r="U202">
        <f>AVERAGE(U196:U200)</f>
        <v>50.706666666666663</v>
      </c>
      <c r="V202" s="5">
        <f>AVERAGE(V196:V201)</f>
        <v>50.773333333333333</v>
      </c>
      <c r="W202">
        <f>AVERAGE(W196:W200)</f>
        <v>50.773333333333326</v>
      </c>
    </row>
    <row r="203" spans="1:23" x14ac:dyDescent="0.75">
      <c r="A203" s="7">
        <v>19</v>
      </c>
      <c r="B203">
        <v>20</v>
      </c>
      <c r="C203">
        <v>0.85</v>
      </c>
      <c r="D203" s="16">
        <v>42.1</v>
      </c>
      <c r="E203" s="16">
        <v>50.4</v>
      </c>
      <c r="F203" s="16">
        <v>50.4</v>
      </c>
      <c r="G203" s="16">
        <v>50</v>
      </c>
      <c r="I203">
        <f t="shared" si="84"/>
        <v>3.5400388415948201</v>
      </c>
      <c r="N203">
        <f t="shared" si="85"/>
        <v>48.225000000000001</v>
      </c>
      <c r="P203" s="5">
        <f>_xlfn.STDEV.P(P196:P201)</f>
        <v>2.3179205239946348</v>
      </c>
      <c r="Q203">
        <f>_xlfn.STDEV.P(Q196:Q200)</f>
        <v>0.78219065592873371</v>
      </c>
      <c r="R203" s="5">
        <f>_xlfn.STDEV.P(R196:R201)</f>
        <v>0.69353362491582748</v>
      </c>
      <c r="S203">
        <f>_xlfn.STDEV.P(S196:S200)</f>
        <v>1.2438024137476367</v>
      </c>
      <c r="T203" s="5">
        <f>_xlfn.STDEV.P(T196:T201)</f>
        <v>3.3929862297916196</v>
      </c>
      <c r="U203">
        <f>_xlfn.STDEV.P(U196:U200)</f>
        <v>0.57218878003679741</v>
      </c>
      <c r="V203" s="5">
        <f>_xlfn.STDEV.P(V196:V201)</f>
        <v>4.4261144233841128</v>
      </c>
      <c r="W203">
        <f>_xlfn.STDEV.P(W196:W200)</f>
        <v>0.39166312055132252</v>
      </c>
    </row>
    <row r="204" spans="1:23" x14ac:dyDescent="0.75">
      <c r="A204" s="7">
        <v>20</v>
      </c>
      <c r="B204">
        <v>50</v>
      </c>
      <c r="C204">
        <v>0</v>
      </c>
      <c r="D204" s="16">
        <v>47.9</v>
      </c>
      <c r="E204" s="16">
        <v>50.1</v>
      </c>
      <c r="F204" s="16">
        <v>51.8</v>
      </c>
      <c r="G204" s="16">
        <v>55.5</v>
      </c>
      <c r="I204">
        <f t="shared" si="84"/>
        <v>2.7788261910382235</v>
      </c>
      <c r="N204">
        <f t="shared" si="85"/>
        <v>51.325000000000003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 s="16">
        <v>46.9</v>
      </c>
      <c r="E205" s="16">
        <v>48</v>
      </c>
      <c r="F205" s="16">
        <v>52</v>
      </c>
      <c r="G205" s="16">
        <v>56.3</v>
      </c>
      <c r="I205">
        <f t="shared" si="84"/>
        <v>3.6993242626187821</v>
      </c>
      <c r="N205">
        <f t="shared" si="85"/>
        <v>50.8</v>
      </c>
      <c r="P205" s="5" cm="1">
        <f t="array" ref="P205">INDEX(LINEST(P196:P201), 1)</f>
        <v>0.28228571428571458</v>
      </c>
      <c r="Q205" s="5" cm="1">
        <f t="array" ref="Q205">INDEX(LINEST(Q196:Q200), 1)</f>
        <v>0.3000000000000006</v>
      </c>
      <c r="R205" s="5" cm="1">
        <f t="array" ref="R205">INDEX(LINEST(R196:R201), 1)</f>
        <v>0.30000000000000093</v>
      </c>
      <c r="S205" s="5" cm="1">
        <f t="array" ref="S205">INDEX(LINEST(S196:S200), 1)</f>
        <v>0.38333333333333341</v>
      </c>
      <c r="T205" s="5" cm="1">
        <f t="array" ref="T205">INDEX(LINEST(T196:T201), 1)</f>
        <v>1.6777142857142842</v>
      </c>
      <c r="U205" s="5" cm="1">
        <f t="array" ref="U205">INDEX(LINEST(U196:U200), 1)</f>
        <v>-0.33666666666666595</v>
      </c>
      <c r="V205" s="5" cm="1">
        <f t="array" ref="V205">INDEX(LINEST(V196:V201), 1)</f>
        <v>2.0034285714285702</v>
      </c>
      <c r="W205" s="5" cm="1">
        <f t="array" ref="W205">INDEX(LINEST(W196:W200), 1)</f>
        <v>-8.1666666666664847E-2</v>
      </c>
    </row>
    <row r="206" spans="1:23" x14ac:dyDescent="0.75">
      <c r="A206" s="7">
        <v>22</v>
      </c>
      <c r="B206">
        <v>50</v>
      </c>
      <c r="C206">
        <v>0.45</v>
      </c>
      <c r="D206" s="16">
        <v>47.7</v>
      </c>
      <c r="E206" s="16">
        <v>49.6</v>
      </c>
      <c r="F206" s="16">
        <v>51.8</v>
      </c>
      <c r="G206" s="16">
        <v>54.6</v>
      </c>
      <c r="I206">
        <f t="shared" si="84"/>
        <v>2.5703842125254339</v>
      </c>
      <c r="K206" cm="1">
        <f t="array" ref="K206">INDEX(LINEST(K196:K201),1)</f>
        <v>1.0658571428571399</v>
      </c>
      <c r="L206" s="4" cm="1">
        <f t="array" ref="L206">INDEX(LINEST(L196:L200),1)</f>
        <v>6.6249999999997977E-2</v>
      </c>
      <c r="N206">
        <f t="shared" si="85"/>
        <v>50.925000000000004</v>
      </c>
    </row>
    <row r="207" spans="1:23" x14ac:dyDescent="0.75">
      <c r="A207" s="7">
        <v>23</v>
      </c>
      <c r="B207">
        <v>50</v>
      </c>
      <c r="C207">
        <v>0.65</v>
      </c>
      <c r="D207" s="16">
        <v>48.8</v>
      </c>
      <c r="E207" s="16">
        <v>52.4</v>
      </c>
      <c r="F207" s="16">
        <v>52.3</v>
      </c>
      <c r="G207" s="16">
        <v>53.9</v>
      </c>
      <c r="I207">
        <f t="shared" si="84"/>
        <v>1.8714967272212908</v>
      </c>
      <c r="N207">
        <f t="shared" si="85"/>
        <v>51.85</v>
      </c>
    </row>
    <row r="208" spans="1:23" x14ac:dyDescent="0.75">
      <c r="A208" s="7">
        <v>24</v>
      </c>
      <c r="B208">
        <v>50</v>
      </c>
      <c r="C208">
        <v>0.85</v>
      </c>
      <c r="D208" s="16">
        <v>46.4</v>
      </c>
      <c r="E208" s="16">
        <v>51.8</v>
      </c>
      <c r="F208" s="16">
        <v>51.5</v>
      </c>
      <c r="G208" s="16">
        <v>56.2</v>
      </c>
      <c r="I208">
        <f t="shared" si="84"/>
        <v>3.4708608442287066</v>
      </c>
      <c r="N208">
        <f t="shared" si="85"/>
        <v>51.474999999999994</v>
      </c>
    </row>
    <row r="209" spans="1:23" x14ac:dyDescent="0.75">
      <c r="A209" s="7">
        <v>25</v>
      </c>
      <c r="B209">
        <v>100</v>
      </c>
      <c r="C209">
        <v>0</v>
      </c>
      <c r="D209" s="16">
        <v>48.3</v>
      </c>
      <c r="E209" s="16">
        <v>52</v>
      </c>
      <c r="F209" s="16">
        <v>58.2</v>
      </c>
      <c r="G209" s="16">
        <v>60.4</v>
      </c>
      <c r="I209">
        <f t="shared" si="84"/>
        <v>4.8215013222024536</v>
      </c>
      <c r="N209">
        <f t="shared" si="85"/>
        <v>54.725000000000001</v>
      </c>
    </row>
    <row r="210" spans="1:23" x14ac:dyDescent="0.75">
      <c r="A210" s="7">
        <v>26</v>
      </c>
      <c r="B210">
        <v>100</v>
      </c>
      <c r="C210">
        <v>0.2</v>
      </c>
      <c r="D210" s="16">
        <v>47.1</v>
      </c>
      <c r="E210" s="16">
        <v>47.7</v>
      </c>
      <c r="F210" s="16">
        <v>55.7</v>
      </c>
      <c r="G210" s="16">
        <v>55.4</v>
      </c>
      <c r="I210">
        <f t="shared" si="84"/>
        <v>4.0818960055346816</v>
      </c>
      <c r="N210">
        <f t="shared" si="85"/>
        <v>51.475000000000001</v>
      </c>
    </row>
    <row r="211" spans="1:23" x14ac:dyDescent="0.75">
      <c r="A211" s="7">
        <v>27</v>
      </c>
      <c r="B211">
        <v>100</v>
      </c>
      <c r="C211">
        <v>0.45</v>
      </c>
      <c r="D211" s="16">
        <v>52</v>
      </c>
      <c r="E211" s="16">
        <v>51.4</v>
      </c>
      <c r="F211" s="16">
        <v>57</v>
      </c>
      <c r="G211" s="16">
        <v>57.4</v>
      </c>
      <c r="I211">
        <f t="shared" si="84"/>
        <v>2.7617928959282954</v>
      </c>
      <c r="N211">
        <f t="shared" si="85"/>
        <v>54.45</v>
      </c>
    </row>
    <row r="212" spans="1:23" x14ac:dyDescent="0.75">
      <c r="A212" s="7">
        <v>28</v>
      </c>
      <c r="B212">
        <v>100</v>
      </c>
      <c r="C212">
        <v>0.65</v>
      </c>
      <c r="D212" s="16">
        <v>51.3</v>
      </c>
      <c r="E212" s="16">
        <v>51.6</v>
      </c>
      <c r="F212" s="16">
        <v>57.8</v>
      </c>
      <c r="G212" s="16">
        <v>54.4</v>
      </c>
      <c r="I212">
        <f t="shared" si="84"/>
        <v>2.619518085450069</v>
      </c>
      <c r="N212">
        <f t="shared" si="85"/>
        <v>53.774999999999999</v>
      </c>
    </row>
    <row r="213" spans="1:23" x14ac:dyDescent="0.75">
      <c r="A213" s="7">
        <v>29</v>
      </c>
      <c r="B213">
        <v>100</v>
      </c>
      <c r="C213">
        <v>0.85</v>
      </c>
      <c r="D213" s="16">
        <v>48.8</v>
      </c>
      <c r="E213" s="16">
        <v>49.4</v>
      </c>
      <c r="F213" s="16">
        <v>55</v>
      </c>
      <c r="G213" s="16">
        <v>55.8</v>
      </c>
      <c r="I213">
        <f t="shared" si="84"/>
        <v>3.1697791721190929</v>
      </c>
      <c r="N213">
        <f t="shared" si="85"/>
        <v>52.25</v>
      </c>
    </row>
    <row r="214" spans="1:23" x14ac:dyDescent="0.75">
      <c r="C214" t="s">
        <v>37</v>
      </c>
      <c r="D214" s="16">
        <f>(D213 - D184)/30</f>
        <v>3.666666666666648E-2</v>
      </c>
      <c r="E214" s="16">
        <f t="shared" ref="E214" si="96">(E213 - E184)/30</f>
        <v>-2.9999999999999954E-2</v>
      </c>
      <c r="F214" s="16">
        <f t="shared" ref="F214" si="97">(F213 - F184)/30</f>
        <v>0.21333333333333329</v>
      </c>
      <c r="G214" s="16">
        <f t="shared" ref="G214" si="98">(G213 - G184)/30</f>
        <v>0.35999999999999993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17" t="s">
        <v>21</v>
      </c>
      <c r="E219" s="17" t="s">
        <v>22</v>
      </c>
      <c r="F219" s="17" t="s">
        <v>23</v>
      </c>
      <c r="G219" s="17" t="s">
        <v>24</v>
      </c>
      <c r="I219" t="s">
        <v>25</v>
      </c>
      <c r="K219" t="s">
        <v>26</v>
      </c>
      <c r="L219" t="s">
        <v>27</v>
      </c>
      <c r="N219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 s="16">
        <v>33.4</v>
      </c>
      <c r="E220" s="16">
        <v>13.6</v>
      </c>
      <c r="F220" s="16">
        <v>31.6</v>
      </c>
      <c r="G220" s="16">
        <v>30.3</v>
      </c>
      <c r="I220">
        <f>_xlfn.STDEV.P(D220:G220)</f>
        <v>7.9430394056683484</v>
      </c>
      <c r="J220">
        <v>2</v>
      </c>
      <c r="K220">
        <f>_xlfn.STDEV.P(D220:G224)</f>
        <v>7.9168175424219491</v>
      </c>
      <c r="L220">
        <f>_xlfn.STDEV.P(D220:G220,D225:G225,D230:G230,D235:G235,D240:G240,D245:F245)</f>
        <v>11.31407942321017</v>
      </c>
      <c r="M220">
        <v>0</v>
      </c>
      <c r="N220">
        <f>AVERAGE(D220:G220)</f>
        <v>27.224999999999998</v>
      </c>
      <c r="P220" s="5">
        <f>_xlfn.STDEV.P(D220:D224)</f>
        <v>3.1594936303148335</v>
      </c>
      <c r="Q220">
        <f>_xlfn.STDEV.P(D220,D225,D230,D235,D240,D245)</f>
        <v>8.1976961533239443</v>
      </c>
      <c r="R220" s="5">
        <f>_xlfn.STDEV.P(E220:E224)</f>
        <v>0.87544274512957165</v>
      </c>
      <c r="S220">
        <f>_xlfn.STDEV.P(E220,E225,E230,E235,E240,E245)</f>
        <v>15.903746937959822</v>
      </c>
      <c r="T220" s="5">
        <f>_xlfn.STDEV.P(F220:F224)</f>
        <v>1.4743133995185675</v>
      </c>
      <c r="U220">
        <f>_xlfn.STDEV.P(F220,F225,F230,F235,F240,F245)</f>
        <v>5.2408650685423064</v>
      </c>
      <c r="V220" s="5">
        <f>_xlfn.STDEV.P(G220:G224)</f>
        <v>1.6745148551147582</v>
      </c>
      <c r="W220">
        <f>_xlfn.STDEV.P(G220,G225,G230,G235,G240,G245)</f>
        <v>17.077803983208408</v>
      </c>
    </row>
    <row r="221" spans="1:23" x14ac:dyDescent="0.75">
      <c r="A221" s="7">
        <v>1</v>
      </c>
      <c r="B221">
        <v>0</v>
      </c>
      <c r="C221">
        <v>0.2</v>
      </c>
      <c r="D221" s="16">
        <v>32.799999999999997</v>
      </c>
      <c r="E221" s="16">
        <v>16</v>
      </c>
      <c r="F221" s="16">
        <v>34.299999999999997</v>
      </c>
      <c r="G221" s="16">
        <v>25.3</v>
      </c>
      <c r="I221">
        <f t="shared" ref="I221:I244" si="99">_xlfn.STDEV.P(D221:G221)</f>
        <v>7.2591321795377279</v>
      </c>
      <c r="J221">
        <v>5</v>
      </c>
      <c r="K221">
        <f>_xlfn.STDEV.P(D225:G229)</f>
        <v>4.5940695467091368</v>
      </c>
      <c r="L221">
        <f t="shared" ref="L221:L224" si="100">_xlfn.STDEV.P(D221:G221,D226:G226,D231:G231,D236:G236,D241:G241,D246:F246)</f>
        <v>10.675794574272205</v>
      </c>
      <c r="M221">
        <v>0.2</v>
      </c>
      <c r="N221">
        <f t="shared" ref="N221:N244" si="101">AVERAGE(D221:G221)</f>
        <v>27.099999999999998</v>
      </c>
      <c r="P221" s="5">
        <f>_xlfn.STDEV.P(D225:D229)</f>
        <v>4.9973593026717191</v>
      </c>
      <c r="Q221">
        <f t="shared" ref="Q221:Q224" si="102">_xlfn.STDEV.P(D221,D226,D231,D236,D241,D246)</f>
        <v>9.2613893846081883</v>
      </c>
      <c r="R221" s="5">
        <f>_xlfn.STDEV.P(E225:E229)</f>
        <v>1.7549928774784243</v>
      </c>
      <c r="S221">
        <f t="shared" ref="S221:S224" si="103">_xlfn.STDEV.P(E221,E226,E231,E236,E241,E246)</f>
        <v>14.497059088733206</v>
      </c>
      <c r="T221" s="5">
        <f>_xlfn.STDEV.P(F225:F229)</f>
        <v>1.6726027621644053</v>
      </c>
      <c r="U221">
        <f t="shared" ref="U221:U224" si="104">_xlfn.STDEV.P(F221,F226,F231,F236,F241,F246)</f>
        <v>5.5823133396668565</v>
      </c>
      <c r="V221" s="5">
        <f>_xlfn.STDEV.P(G225:G229)</f>
        <v>1.0225458424931373</v>
      </c>
      <c r="W221">
        <f t="shared" ref="W221:W224" si="105">_xlfn.STDEV.P(G221,G226,G231,G236,G241,G246)</f>
        <v>17.073802219254578</v>
      </c>
    </row>
    <row r="222" spans="1:23" x14ac:dyDescent="0.75">
      <c r="A222" s="7">
        <v>2</v>
      </c>
      <c r="B222">
        <v>0</v>
      </c>
      <c r="C222">
        <v>0.45</v>
      </c>
      <c r="D222" s="16">
        <v>30.2</v>
      </c>
      <c r="E222" s="16">
        <v>14.3</v>
      </c>
      <c r="F222" s="16">
        <v>33</v>
      </c>
      <c r="G222" s="16">
        <v>28.9</v>
      </c>
      <c r="I222">
        <f t="shared" si="99"/>
        <v>7.2543090642734462</v>
      </c>
      <c r="J222">
        <v>10</v>
      </c>
      <c r="K222">
        <f>_xlfn.STDEV.P(D230:G234)</f>
        <v>6.3419929832821662</v>
      </c>
      <c r="L222">
        <f t="shared" si="100"/>
        <v>11.701081655524966</v>
      </c>
      <c r="M222">
        <v>0.45</v>
      </c>
      <c r="N222">
        <f t="shared" si="101"/>
        <v>26.6</v>
      </c>
      <c r="P222" s="5">
        <f>_xlfn.STDEV.P(D230:D234)</f>
        <v>1.3962807740565646</v>
      </c>
      <c r="Q222">
        <f t="shared" si="102"/>
        <v>9.8220273987717022</v>
      </c>
      <c r="R222" s="5">
        <f>_xlfn.STDEV.P(E230:E234)</f>
        <v>0.82316462509026678</v>
      </c>
      <c r="S222">
        <f t="shared" si="103"/>
        <v>15.581015870460931</v>
      </c>
      <c r="T222" s="5">
        <f>_xlfn.STDEV.P(F230:F234)</f>
        <v>1.1356055653262711</v>
      </c>
      <c r="U222">
        <f t="shared" si="104"/>
        <v>7.3696826405362916</v>
      </c>
      <c r="V222" s="5">
        <f>_xlfn.STDEV.P(G230:G234)</f>
        <v>1.7926516672237245</v>
      </c>
      <c r="W222">
        <f t="shared" si="105"/>
        <v>17.252439441037509</v>
      </c>
    </row>
    <row r="223" spans="1:23" x14ac:dyDescent="0.75">
      <c r="A223" s="7">
        <v>3</v>
      </c>
      <c r="B223">
        <v>0</v>
      </c>
      <c r="C223">
        <v>0.65</v>
      </c>
      <c r="D223" s="16">
        <v>35.700000000000003</v>
      </c>
      <c r="E223" s="16">
        <v>13.8</v>
      </c>
      <c r="F223" s="16">
        <v>31.1</v>
      </c>
      <c r="G223" s="16">
        <v>27.2</v>
      </c>
      <c r="I223">
        <f t="shared" si="99"/>
        <v>8.1665476181799193</v>
      </c>
      <c r="J223">
        <v>20</v>
      </c>
      <c r="K223">
        <f>_xlfn.STDEV.P(D235:G239)</f>
        <v>4.7462063798364795</v>
      </c>
      <c r="L223">
        <f t="shared" si="100"/>
        <v>11.227134292571739</v>
      </c>
      <c r="M223">
        <v>0.65</v>
      </c>
      <c r="N223">
        <f t="shared" si="101"/>
        <v>26.95</v>
      </c>
      <c r="P223" s="5">
        <f>_xlfn.STDEV.P(D235:D239)</f>
        <v>1.1160645142642975</v>
      </c>
      <c r="Q223">
        <f t="shared" si="102"/>
        <v>10.904802713585534</v>
      </c>
      <c r="R223" s="5">
        <f>_xlfn.STDEV.P(E235:E239)</f>
        <v>0.6356099432828296</v>
      </c>
      <c r="S223">
        <f t="shared" si="103"/>
        <v>15.196892957297409</v>
      </c>
      <c r="T223" s="5">
        <f>_xlfn.STDEV.P(F235:F239)</f>
        <v>0.73593477971896293</v>
      </c>
      <c r="U223">
        <f t="shared" si="104"/>
        <v>5.0002499937503027</v>
      </c>
      <c r="V223" s="5">
        <f>_xlfn.STDEV.P(G235:G239)</f>
        <v>1.4192955999368146</v>
      </c>
      <c r="W223">
        <f t="shared" si="105"/>
        <v>16.589019125781839</v>
      </c>
    </row>
    <row r="224" spans="1:23" x14ac:dyDescent="0.75">
      <c r="A224" s="7">
        <v>4</v>
      </c>
      <c r="B224">
        <v>0</v>
      </c>
      <c r="C224">
        <v>0.85</v>
      </c>
      <c r="D224" s="16">
        <v>39.6</v>
      </c>
      <c r="E224" s="16">
        <v>15</v>
      </c>
      <c r="F224" s="16">
        <v>30.1</v>
      </c>
      <c r="G224" s="16">
        <v>27.8</v>
      </c>
      <c r="I224">
        <f t="shared" si="99"/>
        <v>8.7742164892370909</v>
      </c>
      <c r="J224">
        <v>50</v>
      </c>
      <c r="K224">
        <f>_xlfn.STDEV.P(D241:G244)</f>
        <v>7.2918190460268377</v>
      </c>
      <c r="L224">
        <f t="shared" si="100"/>
        <v>11.371444686288013</v>
      </c>
      <c r="M224">
        <v>0.85</v>
      </c>
      <c r="N224">
        <f t="shared" si="101"/>
        <v>28.125</v>
      </c>
      <c r="P224" s="5">
        <f>_xlfn.STDEV.P(D240:D244)</f>
        <v>1.4441606558828564</v>
      </c>
      <c r="Q224">
        <f t="shared" si="102"/>
        <v>10.856283382856622</v>
      </c>
      <c r="R224" s="5">
        <f>_xlfn.STDEV.P(E240:E244)</f>
        <v>1.0476640682967047</v>
      </c>
      <c r="S224">
        <f t="shared" si="103"/>
        <v>15.102621185299817</v>
      </c>
      <c r="T224" s="5">
        <f>_xlfn.STDEV.P(F240:F244)</f>
        <v>1.7419529270333347</v>
      </c>
      <c r="U224">
        <f t="shared" si="104"/>
        <v>6.1409599322002508</v>
      </c>
      <c r="V224" s="5">
        <f>_xlfn.STDEV.P(G240:G244)</f>
        <v>1.7442476888332115</v>
      </c>
      <c r="W224">
        <f t="shared" si="105"/>
        <v>17.350672417325306</v>
      </c>
    </row>
    <row r="225" spans="1:23" x14ac:dyDescent="0.75">
      <c r="A225" s="7">
        <v>5</v>
      </c>
      <c r="B225">
        <v>5</v>
      </c>
      <c r="C225">
        <v>0</v>
      </c>
      <c r="D225" s="16">
        <v>29.7</v>
      </c>
      <c r="E225" s="16">
        <v>35.9</v>
      </c>
      <c r="F225" s="16">
        <v>31.7</v>
      </c>
      <c r="G225" s="16">
        <v>38.6</v>
      </c>
      <c r="I225">
        <f t="shared" si="99"/>
        <v>3.4838018026288347</v>
      </c>
      <c r="J225">
        <v>100</v>
      </c>
      <c r="K225">
        <f>_xlfn.STDEV.P(D245:F249)</f>
        <v>20.689346695018347</v>
      </c>
      <c r="L225">
        <f>AVERAGE((L224-L223), (L223-L222), (L222-L221), (L221-L220))</f>
        <v>1.4341315769460738E-2</v>
      </c>
      <c r="N225">
        <f t="shared" si="101"/>
        <v>33.975000000000001</v>
      </c>
      <c r="P225" s="5">
        <f>_xlfn.STDEV.P(D245:D249)</f>
        <v>2.1877842672439152</v>
      </c>
      <c r="R225" s="5">
        <f>_xlfn.STDEV.P(E245:E249)</f>
        <v>1.5778466338652797</v>
      </c>
      <c r="T225" s="5">
        <f>_xlfn.STDEV.P(F245:F249)</f>
        <v>1.6521501142450707</v>
      </c>
      <c r="V225" s="5">
        <f>_xlfn.STDEV.P(G245:G249)</f>
        <v>0</v>
      </c>
    </row>
    <row r="226" spans="1:23" x14ac:dyDescent="0.75">
      <c r="A226" s="7">
        <v>6</v>
      </c>
      <c r="B226">
        <v>5</v>
      </c>
      <c r="C226">
        <v>0.2</v>
      </c>
      <c r="D226" s="16">
        <v>43</v>
      </c>
      <c r="E226" s="16">
        <v>33.1</v>
      </c>
      <c r="F226" s="16">
        <v>29.6</v>
      </c>
      <c r="G226" s="16">
        <v>38.299999999999997</v>
      </c>
      <c r="I226">
        <f t="shared" si="99"/>
        <v>5.090677754484167</v>
      </c>
      <c r="K226">
        <f>AVERAGE(K220:K225)</f>
        <v>8.5967086988824857</v>
      </c>
      <c r="N226">
        <f t="shared" si="101"/>
        <v>36</v>
      </c>
      <c r="P226" s="5">
        <f>AVERAGE(P220:P225)</f>
        <v>2.3835238574056974</v>
      </c>
      <c r="Q226">
        <f>AVERAGE(Q220:Q224)</f>
        <v>9.8084398066291989</v>
      </c>
      <c r="R226" s="5">
        <f>AVERAGE(R220:R225)</f>
        <v>1.1191201488571794</v>
      </c>
      <c r="S226">
        <f>AVERAGE(S220:S224)</f>
        <v>15.256267207950236</v>
      </c>
      <c r="T226" s="5">
        <f>AVERAGE(T220:T225)</f>
        <v>1.4020932580011021</v>
      </c>
      <c r="U226">
        <f>AVERAGE(U220:U224)</f>
        <v>5.8668141949392014</v>
      </c>
      <c r="V226" s="5">
        <f>AVERAGE(V220:V225)</f>
        <v>1.2755426089336077</v>
      </c>
      <c r="W226">
        <f>AVERAGE(W220:W224)</f>
        <v>17.06874743732153</v>
      </c>
    </row>
    <row r="227" spans="1:23" x14ac:dyDescent="0.75">
      <c r="A227" s="7">
        <v>7</v>
      </c>
      <c r="B227">
        <v>5</v>
      </c>
      <c r="C227">
        <v>0.45</v>
      </c>
      <c r="D227" s="16">
        <v>42.1</v>
      </c>
      <c r="E227" s="16">
        <v>33</v>
      </c>
      <c r="F227" s="16">
        <v>28.7</v>
      </c>
      <c r="G227" s="16">
        <v>38.299999999999997</v>
      </c>
      <c r="I227">
        <f t="shared" si="99"/>
        <v>5.0962608842169725</v>
      </c>
      <c r="N227">
        <f t="shared" si="101"/>
        <v>35.524999999999999</v>
      </c>
      <c r="P227" s="5">
        <f>_xlfn.STDEV.P(P220:P225)</f>
        <v>1.3500669197652604</v>
      </c>
      <c r="Q227">
        <f>_xlfn.STDEV.P(Q220:Q224)</f>
        <v>1.0192086820222435</v>
      </c>
      <c r="R227" s="5">
        <f>_xlfn.STDEV.P(R220:R225)</f>
        <v>0.40837494098179472</v>
      </c>
      <c r="S227">
        <f>_xlfn.STDEV.P(S220:S224)</f>
        <v>0.47502022373320257</v>
      </c>
      <c r="T227" s="5">
        <f>_xlfn.STDEV.P(T220:T225)</f>
        <v>0.35851707890678564</v>
      </c>
      <c r="U227">
        <f>_xlfn.STDEV.P(U220:U224)</f>
        <v>0.8434993788141979</v>
      </c>
      <c r="V227" s="5">
        <f>_xlfn.STDEV.P(V220:V225)</f>
        <v>0.6268899846024385</v>
      </c>
      <c r="W227">
        <f>_xlfn.STDEV.P(W220:W224)</f>
        <v>0.262095887535778</v>
      </c>
    </row>
    <row r="228" spans="1:23" x14ac:dyDescent="0.75">
      <c r="A228" s="7">
        <v>8</v>
      </c>
      <c r="B228">
        <v>5</v>
      </c>
      <c r="C228">
        <v>0.65</v>
      </c>
      <c r="D228" s="16">
        <v>42.4</v>
      </c>
      <c r="E228" s="16">
        <v>35.700000000000003</v>
      </c>
      <c r="F228" s="16">
        <v>33.4</v>
      </c>
      <c r="G228" s="16">
        <v>39.799999999999997</v>
      </c>
      <c r="I228">
        <f t="shared" si="99"/>
        <v>3.4974097558050006</v>
      </c>
      <c r="K228" cm="1">
        <f t="array" ref="K228">INDEX(LINEST(K220:K225),1)</f>
        <v>2.0102887902139828</v>
      </c>
      <c r="L228" cm="1">
        <f t="array" ref="L228">INDEX(LINEST(L220:L224),1)</f>
        <v>6.6607024445521981E-2</v>
      </c>
      <c r="N228">
        <f t="shared" si="101"/>
        <v>37.825000000000003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 s="16">
        <v>40.700000000000003</v>
      </c>
      <c r="E229" s="16">
        <v>31.3</v>
      </c>
      <c r="F229" s="16">
        <v>31.7</v>
      </c>
      <c r="G229" s="16">
        <v>40.9</v>
      </c>
      <c r="I229">
        <f t="shared" si="99"/>
        <v>4.6526873954737207</v>
      </c>
      <c r="N229">
        <f t="shared" si="101"/>
        <v>36.15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 s="16">
        <v>29.2</v>
      </c>
      <c r="E230" s="16">
        <v>36.1</v>
      </c>
      <c r="F230" s="16">
        <v>40.700000000000003</v>
      </c>
      <c r="G230" s="16">
        <v>50.5</v>
      </c>
      <c r="I230">
        <f t="shared" si="99"/>
        <v>7.7383379998550099</v>
      </c>
      <c r="N230">
        <f t="shared" si="101"/>
        <v>39.125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 s="16">
        <v>28.5</v>
      </c>
      <c r="E231" s="16">
        <v>37.6</v>
      </c>
      <c r="F231" s="16">
        <v>38.1</v>
      </c>
      <c r="G231" s="16">
        <v>45.1</v>
      </c>
      <c r="I231">
        <f t="shared" si="99"/>
        <v>5.8950720945549602</v>
      </c>
      <c r="K231" t="s">
        <v>26</v>
      </c>
      <c r="L231" t="s">
        <v>27</v>
      </c>
      <c r="N231">
        <f t="shared" si="101"/>
        <v>37.324999999999996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 s="16">
        <v>31.4</v>
      </c>
      <c r="E232" s="16">
        <v>36.799999999999997</v>
      </c>
      <c r="F232" s="16">
        <v>40.299999999999997</v>
      </c>
      <c r="G232" s="16">
        <v>46.9</v>
      </c>
      <c r="I232">
        <f t="shared" si="99"/>
        <v>5.626055456534389</v>
      </c>
      <c r="J232">
        <v>2</v>
      </c>
      <c r="K232">
        <f>AVERAGE(D220:G224)</f>
        <v>27.2</v>
      </c>
      <c r="L232">
        <f>AVERAGE(D220:G220,D225:G225,D230:G230,D235:G235,D240:G240,D245:F245)</f>
        <v>37.817391304347822</v>
      </c>
      <c r="M232">
        <v>0</v>
      </c>
      <c r="N232">
        <f t="shared" si="101"/>
        <v>38.849999999999994</v>
      </c>
      <c r="P232" s="5">
        <f>AVERAGE(D220:D224)</f>
        <v>34.339999999999996</v>
      </c>
      <c r="Q232">
        <f>AVERAGE(D220,D225,D230,D235,D240,D245)</f>
        <v>29.633333333333336</v>
      </c>
      <c r="R232" s="5">
        <f>AVERAGE(E220:E224)</f>
        <v>14.540000000000001</v>
      </c>
      <c r="S232">
        <f>AVERAGE(E220,E225,E230,E235,E240,E245)</f>
        <v>41.85</v>
      </c>
      <c r="T232" s="5">
        <f>AVERAGE(F220:F224)</f>
        <v>32.019999999999996</v>
      </c>
      <c r="U232">
        <f>AVERAGE(F220,F225,F230,F235,F240,F245)</f>
        <v>38.199999999999996</v>
      </c>
      <c r="V232" s="5">
        <f>AVERAGE(G220:G224)</f>
        <v>27.9</v>
      </c>
      <c r="W232">
        <f>AVERAGE(G220,G225,G230,G235,G240)</f>
        <v>42.339999999999996</v>
      </c>
    </row>
    <row r="233" spans="1:23" x14ac:dyDescent="0.75">
      <c r="A233" s="7">
        <v>13</v>
      </c>
      <c r="B233">
        <v>10</v>
      </c>
      <c r="C233">
        <v>0.65</v>
      </c>
      <c r="D233" s="16">
        <v>28.3</v>
      </c>
      <c r="E233" s="16">
        <v>38.299999999999997</v>
      </c>
      <c r="F233" s="16">
        <v>38.299999999999997</v>
      </c>
      <c r="G233" s="16">
        <v>46.4</v>
      </c>
      <c r="I233">
        <f t="shared" si="99"/>
        <v>6.4169209906309517</v>
      </c>
      <c r="J233">
        <v>5</v>
      </c>
      <c r="K233">
        <f>AVERAGE(D225:G229)</f>
        <v>35.894999999999996</v>
      </c>
      <c r="L233">
        <f t="shared" ref="L233:L236" si="106">AVERAGE(D221:G221,D226:G226,D231:G231,D236:G236,D241:G241,D246:F246)</f>
        <v>38.104347826086965</v>
      </c>
      <c r="M233">
        <v>0.2</v>
      </c>
      <c r="N233">
        <f t="shared" si="101"/>
        <v>37.824999999999996</v>
      </c>
      <c r="P233" s="5">
        <f>AVERAGE(D225:D229)</f>
        <v>39.580000000000005</v>
      </c>
      <c r="Q233">
        <f t="shared" ref="Q233:Q236" si="107">AVERAGE(D221,D226,D231,D236,D241,D246)</f>
        <v>32.300000000000004</v>
      </c>
      <c r="R233" s="5">
        <f>AVERAGE(E225:E229)</f>
        <v>33.799999999999997</v>
      </c>
      <c r="S233">
        <f t="shared" ref="S233:S236" si="108">AVERAGE(E221,E226,E231,E236,E241,E246)</f>
        <v>41.216666666666669</v>
      </c>
      <c r="T233" s="5">
        <f>AVERAGE(F225:F229)</f>
        <v>31.02</v>
      </c>
      <c r="U233">
        <f t="shared" ref="U233:U236" si="109">AVERAGE(F221,F226,F231,F236,F241,F246)</f>
        <v>38.533333333333331</v>
      </c>
      <c r="V233" s="5">
        <f>AVERAGE(G225:G229)</f>
        <v>39.18</v>
      </c>
      <c r="W233">
        <f>AVERAGE(G221,G226,G231,G236,G241)</f>
        <v>40.819999999999993</v>
      </c>
    </row>
    <row r="234" spans="1:23" x14ac:dyDescent="0.75">
      <c r="A234" s="7">
        <v>14</v>
      </c>
      <c r="B234">
        <v>10</v>
      </c>
      <c r="C234">
        <v>0.85</v>
      </c>
      <c r="D234" s="16">
        <v>31.5</v>
      </c>
      <c r="E234" s="16">
        <v>36.299999999999997</v>
      </c>
      <c r="F234" s="16">
        <v>38.200000000000003</v>
      </c>
      <c r="G234" s="16">
        <v>47</v>
      </c>
      <c r="I234">
        <f t="shared" si="99"/>
        <v>5.6109268396584957</v>
      </c>
      <c r="J234">
        <v>10</v>
      </c>
      <c r="K234">
        <f>AVERAGE(D230:G234)</f>
        <v>38.274999999999991</v>
      </c>
      <c r="L234">
        <f t="shared" si="106"/>
        <v>38.134782608695652</v>
      </c>
      <c r="M234">
        <v>0.45</v>
      </c>
      <c r="N234">
        <f t="shared" si="101"/>
        <v>38.25</v>
      </c>
      <c r="P234" s="5">
        <f>AVERAGE(D230:D234)</f>
        <v>29.779999999999994</v>
      </c>
      <c r="Q234">
        <f t="shared" si="107"/>
        <v>30.566666666666666</v>
      </c>
      <c r="R234" s="5">
        <f>AVERAGE(E230:E234)</f>
        <v>37.020000000000003</v>
      </c>
      <c r="S234">
        <f t="shared" si="108"/>
        <v>41.083333333333336</v>
      </c>
      <c r="T234" s="5">
        <f>AVERAGE(F230:F234)</f>
        <v>39.120000000000005</v>
      </c>
      <c r="U234">
        <f t="shared" si="109"/>
        <v>39.333333333333336</v>
      </c>
      <c r="V234" s="5">
        <f>AVERAGE(G230:G234)</f>
        <v>47.18</v>
      </c>
      <c r="W234">
        <f>AVERAGE(G222,G227,G232,G237,G242)</f>
        <v>42.239999999999995</v>
      </c>
    </row>
    <row r="235" spans="1:23" x14ac:dyDescent="0.75">
      <c r="A235" s="7">
        <v>15</v>
      </c>
      <c r="B235">
        <v>20</v>
      </c>
      <c r="C235">
        <v>0</v>
      </c>
      <c r="D235" s="16">
        <v>37.200000000000003</v>
      </c>
      <c r="E235" s="16">
        <v>46.7</v>
      </c>
      <c r="F235" s="16">
        <v>37.5</v>
      </c>
      <c r="G235" s="16">
        <v>45.3</v>
      </c>
      <c r="I235">
        <f t="shared" si="99"/>
        <v>4.3545235100984572</v>
      </c>
      <c r="J235">
        <v>20</v>
      </c>
      <c r="K235">
        <f>AVERAGE(D235:G239)</f>
        <v>41.99499999999999</v>
      </c>
      <c r="L235">
        <f t="shared" si="106"/>
        <v>37.843478260869567</v>
      </c>
      <c r="M235">
        <v>0.65</v>
      </c>
      <c r="N235">
        <f t="shared" si="101"/>
        <v>41.674999999999997</v>
      </c>
      <c r="P235" s="5">
        <f>AVERAGE(D235:D239)</f>
        <v>36.619999999999997</v>
      </c>
      <c r="Q235">
        <f t="shared" si="107"/>
        <v>31.216666666666665</v>
      </c>
      <c r="R235" s="5">
        <f>AVERAGE(E235:E239)</f>
        <v>45.9</v>
      </c>
      <c r="S235">
        <f t="shared" si="108"/>
        <v>41.466666666666661</v>
      </c>
      <c r="T235" s="5">
        <f>AVERAGE(F235:F239)</f>
        <v>38.22</v>
      </c>
      <c r="U235">
        <f t="shared" si="109"/>
        <v>38.35</v>
      </c>
      <c r="V235" s="5">
        <f>AVERAGE(G235:G239)</f>
        <v>47.24</v>
      </c>
      <c r="W235">
        <f>AVERAGE(G223,G228,G233,G238,G243)</f>
        <v>40.839999999999996</v>
      </c>
    </row>
    <row r="236" spans="1:23" x14ac:dyDescent="0.75">
      <c r="A236" s="7">
        <v>16</v>
      </c>
      <c r="B236">
        <v>20</v>
      </c>
      <c r="C236">
        <v>0.2</v>
      </c>
      <c r="D236" s="16">
        <v>37.1</v>
      </c>
      <c r="E236" s="16">
        <v>45.9</v>
      </c>
      <c r="F236" s="16">
        <v>39.299999999999997</v>
      </c>
      <c r="G236" s="16">
        <v>48.1</v>
      </c>
      <c r="I236">
        <f t="shared" si="99"/>
        <v>4.5354161881793944</v>
      </c>
      <c r="J236">
        <v>50</v>
      </c>
      <c r="K236">
        <f>AVERAGE(D240:G244)</f>
        <v>46.424999999999997</v>
      </c>
      <c r="L236">
        <f t="shared" si="106"/>
        <v>38.073913043478264</v>
      </c>
      <c r="M236">
        <v>0.85</v>
      </c>
      <c r="N236">
        <f t="shared" si="101"/>
        <v>42.6</v>
      </c>
      <c r="P236" s="5">
        <f>AVERAGE(D240:D244)</f>
        <v>35.520000000000003</v>
      </c>
      <c r="Q236">
        <f t="shared" si="107"/>
        <v>31.866666666666671</v>
      </c>
      <c r="R236" s="5">
        <f>AVERAGE(E240:E244)</f>
        <v>55.679999999999993</v>
      </c>
      <c r="S236">
        <f t="shared" si="108"/>
        <v>40.65</v>
      </c>
      <c r="T236" s="5">
        <f>AVERAGE(F240:F244)</f>
        <v>47.34</v>
      </c>
      <c r="U236">
        <f t="shared" si="109"/>
        <v>38.083333333333336</v>
      </c>
      <c r="V236" s="5">
        <f>AVERAGE(G240:G244)</f>
        <v>47.160000000000004</v>
      </c>
      <c r="W236">
        <f>AVERAGE(G224,G229,G234,G239,G244)</f>
        <v>42.42</v>
      </c>
    </row>
    <row r="237" spans="1:23" x14ac:dyDescent="0.75">
      <c r="A237" s="7">
        <v>17</v>
      </c>
      <c r="B237">
        <v>20</v>
      </c>
      <c r="C237">
        <v>0.45</v>
      </c>
      <c r="D237" s="16">
        <v>34.5</v>
      </c>
      <c r="E237" s="16">
        <v>45.8</v>
      </c>
      <c r="F237" s="16">
        <v>37.4</v>
      </c>
      <c r="G237" s="16">
        <v>47.1</v>
      </c>
      <c r="I237">
        <f t="shared" si="99"/>
        <v>5.3688918782184718</v>
      </c>
      <c r="J237">
        <v>100</v>
      </c>
      <c r="K237">
        <f>AVERAGE(D245:F249)</f>
        <v>38.24</v>
      </c>
      <c r="L237">
        <f>AVERAGE((L236-L235), (L235-L234), (L234-L233), (L233-L232))</f>
        <v>6.4130434782610379E-2</v>
      </c>
      <c r="N237">
        <f t="shared" si="101"/>
        <v>41.199999999999996</v>
      </c>
      <c r="P237" s="5">
        <f>AVERAGE(D245:D249)</f>
        <v>10.860000000000001</v>
      </c>
      <c r="R237" s="5">
        <f>AVERAGE(E245:E249)</f>
        <v>60.58</v>
      </c>
      <c r="T237" s="5">
        <f>AVERAGE(F245:F249)</f>
        <v>43.28</v>
      </c>
      <c r="V237" s="5"/>
    </row>
    <row r="238" spans="1:23" x14ac:dyDescent="0.75">
      <c r="A238" s="7">
        <v>18</v>
      </c>
      <c r="B238">
        <v>20</v>
      </c>
      <c r="C238">
        <v>0.65</v>
      </c>
      <c r="D238" s="16">
        <v>37.700000000000003</v>
      </c>
      <c r="E238" s="16">
        <v>44.8</v>
      </c>
      <c r="F238" s="16">
        <v>38.799999999999997</v>
      </c>
      <c r="G238" s="16">
        <v>46.3</v>
      </c>
      <c r="I238">
        <f t="shared" si="99"/>
        <v>3.7087733821305378</v>
      </c>
      <c r="K238">
        <f>AVERAGE(K232:K237)</f>
        <v>38.004999999999995</v>
      </c>
      <c r="N238">
        <f t="shared" si="101"/>
        <v>41.9</v>
      </c>
      <c r="P238" s="5">
        <f>AVERAGE(P232:P237)</f>
        <v>31.116666666666671</v>
      </c>
      <c r="Q238">
        <f>AVERAGE(Q232:Q236)</f>
        <v>31.116666666666667</v>
      </c>
      <c r="R238" s="5">
        <f>AVERAGE(R232:R237)</f>
        <v>41.25333333333333</v>
      </c>
      <c r="S238">
        <f>AVERAGE(S232:S236)</f>
        <v>41.253333333333337</v>
      </c>
      <c r="T238" s="5">
        <f>AVERAGE(T232:T237)</f>
        <v>38.5</v>
      </c>
      <c r="U238">
        <f>AVERAGE(U232:U236)</f>
        <v>38.5</v>
      </c>
      <c r="V238" s="5">
        <f>AVERAGE(V232:V236)</f>
        <v>41.731999999999999</v>
      </c>
      <c r="W238">
        <f>AVERAGE(W232:W236)</f>
        <v>41.731999999999992</v>
      </c>
    </row>
    <row r="239" spans="1:23" x14ac:dyDescent="0.75">
      <c r="A239" s="7">
        <v>19</v>
      </c>
      <c r="B239">
        <v>20</v>
      </c>
      <c r="C239">
        <v>0.85</v>
      </c>
      <c r="D239" s="16">
        <v>36.6</v>
      </c>
      <c r="E239" s="16">
        <v>46.3</v>
      </c>
      <c r="F239" s="16">
        <v>38.1</v>
      </c>
      <c r="G239" s="16">
        <v>49.4</v>
      </c>
      <c r="I239">
        <f t="shared" si="99"/>
        <v>5.3893413326676427</v>
      </c>
      <c r="N239">
        <f t="shared" si="101"/>
        <v>42.6</v>
      </c>
      <c r="P239" s="5">
        <f>_xlfn.STDEV.P(P232:P237)</f>
        <v>9.5202690204753022</v>
      </c>
      <c r="Q239">
        <f>_xlfn.STDEV.P(Q232:Q236)</f>
        <v>0.94610311864569629</v>
      </c>
      <c r="R239" s="5">
        <f>_xlfn.STDEV.P(R232:R237)</f>
        <v>15.22232862898738</v>
      </c>
      <c r="S239">
        <f>_xlfn.STDEV.P(S232:S236)</f>
        <v>0.3989430480100582</v>
      </c>
      <c r="T239" s="5">
        <f>_xlfn.STDEV.P(T232:T237)</f>
        <v>5.7648012397075208</v>
      </c>
      <c r="U239">
        <f>_xlfn.STDEV.P(U232:U236)</f>
        <v>0.44309517412553046</v>
      </c>
      <c r="V239" s="5">
        <f>_xlfn.STDEV.P(V232:V236)</f>
        <v>7.580486527921547</v>
      </c>
      <c r="W239">
        <f>_xlfn.STDEV.P(W232:W236)</f>
        <v>0.7387123932898394</v>
      </c>
    </row>
    <row r="240" spans="1:23" x14ac:dyDescent="0.75">
      <c r="A240" s="7">
        <v>20</v>
      </c>
      <c r="B240">
        <v>50</v>
      </c>
      <c r="C240">
        <v>0</v>
      </c>
      <c r="D240" s="16">
        <v>35.799999999999997</v>
      </c>
      <c r="E240" s="16">
        <v>57</v>
      </c>
      <c r="F240" s="16">
        <v>45.9</v>
      </c>
      <c r="G240" s="16">
        <v>47</v>
      </c>
      <c r="I240">
        <f t="shared" si="99"/>
        <v>7.5054563485506902</v>
      </c>
      <c r="N240">
        <f t="shared" si="101"/>
        <v>46.424999999999997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 s="16">
        <v>38.200000000000003</v>
      </c>
      <c r="E241" s="16">
        <v>56</v>
      </c>
      <c r="F241" s="16">
        <v>46.7</v>
      </c>
      <c r="G241" s="16">
        <v>47.3</v>
      </c>
      <c r="I241">
        <f t="shared" si="99"/>
        <v>6.2970231061986857</v>
      </c>
      <c r="N241">
        <f t="shared" si="101"/>
        <v>47.05</v>
      </c>
      <c r="P241" s="5" cm="1">
        <f t="array" ref="P241">INDEX(LINEST(P232:P237), 1)</f>
        <v>-3.5068571428571427</v>
      </c>
      <c r="Q241" s="5" cm="1">
        <f t="array" ref="Q241">INDEX(LINEST(Q232:Q236), 1)</f>
        <v>0.33833333333333299</v>
      </c>
      <c r="R241" s="5" cm="1">
        <f t="array" ref="R241">INDEX(LINEST(R232:R237), 1)</f>
        <v>8.7062857142857144</v>
      </c>
      <c r="S241" s="5" cm="1">
        <f t="array" ref="S241">INDEX(LINEST(S232:S236), 1)</f>
        <v>-0.21500000000000122</v>
      </c>
      <c r="T241" s="5" cm="1">
        <f t="array" ref="T241">INDEX(LINEST(T232:T237), 1)</f>
        <v>2.9817142857142862</v>
      </c>
      <c r="U241" s="5" cm="1">
        <f t="array" ref="U241">INDEX(LINEST(U232:U236), 1)</f>
        <v>-4.1666666666665006E-2</v>
      </c>
      <c r="V241" s="5" cm="1">
        <f t="array" ref="V241">INDEX(LINEST(V232:V236), 1)</f>
        <v>4.6580000000000004</v>
      </c>
      <c r="W241" s="5" cm="1">
        <f t="array" ref="W241">INDEX(LINEST(W232:W236), 1)</f>
        <v>1.8000000000001303E-2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 s="16">
        <v>34.9</v>
      </c>
      <c r="E242" s="16">
        <v>53.8</v>
      </c>
      <c r="F242" s="16">
        <v>50.2</v>
      </c>
      <c r="G242" s="16">
        <v>50</v>
      </c>
      <c r="I242">
        <f t="shared" si="99"/>
        <v>7.2747422634757619</v>
      </c>
      <c r="K242" cm="1">
        <f t="array" ref="K242">INDEX(LINEST(K232:K237),1)</f>
        <v>2.5860000000000003</v>
      </c>
      <c r="L242" cm="1">
        <f t="array" ref="L242">INDEX(LINEST(L232:L236),1)</f>
        <v>2.5217391304348524E-2</v>
      </c>
      <c r="N242">
        <f t="shared" si="101"/>
        <v>47.224999999999994</v>
      </c>
    </row>
    <row r="243" spans="1:25" x14ac:dyDescent="0.75">
      <c r="A243" s="7">
        <v>23</v>
      </c>
      <c r="B243">
        <v>50</v>
      </c>
      <c r="C243">
        <v>0.65</v>
      </c>
      <c r="D243" s="16">
        <v>34.5</v>
      </c>
      <c r="E243" s="16">
        <v>55.6</v>
      </c>
      <c r="F243" s="16">
        <v>45.5</v>
      </c>
      <c r="G243" s="16">
        <v>44.5</v>
      </c>
      <c r="I243">
        <f t="shared" si="99"/>
        <v>7.4683917278086218</v>
      </c>
      <c r="N243">
        <f t="shared" si="101"/>
        <v>45.024999999999999</v>
      </c>
    </row>
    <row r="244" spans="1:25" x14ac:dyDescent="0.75">
      <c r="A244" s="7">
        <v>24</v>
      </c>
      <c r="B244">
        <v>50</v>
      </c>
      <c r="C244">
        <v>0.85</v>
      </c>
      <c r="D244" s="16">
        <v>34.200000000000003</v>
      </c>
      <c r="E244" s="16">
        <v>56</v>
      </c>
      <c r="F244" s="16">
        <v>48.4</v>
      </c>
      <c r="G244" s="16">
        <v>47</v>
      </c>
      <c r="I244">
        <f t="shared" si="99"/>
        <v>7.8319856996805184</v>
      </c>
      <c r="N244">
        <f t="shared" si="101"/>
        <v>46.4</v>
      </c>
    </row>
    <row r="245" spans="1:25" x14ac:dyDescent="0.75">
      <c r="A245" s="7">
        <v>25</v>
      </c>
      <c r="B245">
        <v>100</v>
      </c>
      <c r="C245">
        <v>0</v>
      </c>
      <c r="D245" s="16">
        <v>12.5</v>
      </c>
      <c r="E245" s="16">
        <v>61.8</v>
      </c>
      <c r="F245" s="16">
        <v>41.8</v>
      </c>
      <c r="G245" s="16">
        <v>0</v>
      </c>
      <c r="I245">
        <f>_xlfn.STDEV.P(D245:F245)</f>
        <v>20.245657970702425</v>
      </c>
      <c r="N245">
        <f>AVERAGEIF(D245:G245, "&lt;&gt;0", D245:G245)</f>
        <v>38.699999999999996</v>
      </c>
    </row>
    <row r="246" spans="1:25" x14ac:dyDescent="0.75">
      <c r="A246" s="7">
        <v>26</v>
      </c>
      <c r="B246">
        <v>100</v>
      </c>
      <c r="C246">
        <v>0.2</v>
      </c>
      <c r="D246" s="16">
        <v>14.2</v>
      </c>
      <c r="E246" s="16">
        <v>58.7</v>
      </c>
      <c r="F246" s="16">
        <v>43.2</v>
      </c>
      <c r="G246" s="16">
        <v>0</v>
      </c>
      <c r="I246">
        <f t="shared" ref="I246:I249" si="110">_xlfn.STDEV.P(D246:F246)</f>
        <v>18.443607745413225</v>
      </c>
      <c r="N246">
        <f t="shared" ref="N246:N249" si="111">AVERAGEIF(D246:G246, "&lt;&gt;0", D246:G246)</f>
        <v>38.700000000000003</v>
      </c>
    </row>
    <row r="247" spans="1:25" x14ac:dyDescent="0.75">
      <c r="A247" s="7">
        <v>27</v>
      </c>
      <c r="B247">
        <v>100</v>
      </c>
      <c r="C247">
        <v>0.45</v>
      </c>
      <c r="D247" s="16">
        <v>10.3</v>
      </c>
      <c r="E247" s="16">
        <v>62.8</v>
      </c>
      <c r="F247" s="16">
        <v>46.4</v>
      </c>
      <c r="G247" s="16">
        <v>0</v>
      </c>
      <c r="I247">
        <f t="shared" si="110"/>
        <v>21.930242943377426</v>
      </c>
      <c r="N247">
        <f t="shared" si="111"/>
        <v>39.833333333333336</v>
      </c>
    </row>
    <row r="248" spans="1:25" x14ac:dyDescent="0.75">
      <c r="A248" s="7">
        <v>28</v>
      </c>
      <c r="B248">
        <v>100</v>
      </c>
      <c r="C248">
        <v>0.65</v>
      </c>
      <c r="D248" s="16">
        <v>8.6999999999999993</v>
      </c>
      <c r="E248" s="16">
        <v>60.6</v>
      </c>
      <c r="F248" s="16">
        <v>43</v>
      </c>
      <c r="G248" s="16">
        <v>0</v>
      </c>
      <c r="I248">
        <f t="shared" si="110"/>
        <v>21.550612262506352</v>
      </c>
      <c r="N248">
        <f t="shared" si="111"/>
        <v>37.43333333333333</v>
      </c>
    </row>
    <row r="249" spans="1:25" x14ac:dyDescent="0.75">
      <c r="A249" s="7">
        <v>29</v>
      </c>
      <c r="B249">
        <v>100</v>
      </c>
      <c r="C249">
        <v>0.85</v>
      </c>
      <c r="D249" s="16">
        <v>8.6</v>
      </c>
      <c r="E249" s="16">
        <v>59</v>
      </c>
      <c r="F249" s="16">
        <v>42</v>
      </c>
      <c r="G249" s="16">
        <v>0</v>
      </c>
      <c r="I249">
        <f t="shared" si="110"/>
        <v>20.935668659544231</v>
      </c>
      <c r="N249">
        <f t="shared" si="111"/>
        <v>36.533333333333331</v>
      </c>
    </row>
    <row r="250" spans="1:25" x14ac:dyDescent="0.75">
      <c r="C250" t="s">
        <v>37</v>
      </c>
      <c r="D250" s="16">
        <f>(D249 - D220)/30</f>
        <v>-0.82666666666666655</v>
      </c>
      <c r="E250" s="16">
        <f t="shared" ref="E250" si="112">(E249 - E220)/30</f>
        <v>1.5133333333333332</v>
      </c>
      <c r="F250" s="16">
        <f t="shared" ref="F250" si="113">(F249 - F220)/30</f>
        <v>0.34666666666666662</v>
      </c>
      <c r="G250" s="16">
        <f>(G244 - G220)/25</f>
        <v>0.66799999999999993</v>
      </c>
    </row>
  </sheetData>
  <conditionalFormatting sqref="D1:D1048576">
    <cfRule type="top10" dxfId="8" priority="4" rank="1"/>
  </conditionalFormatting>
  <conditionalFormatting sqref="E1:E1048576">
    <cfRule type="top10" dxfId="7" priority="3" rank="1"/>
  </conditionalFormatting>
  <conditionalFormatting sqref="F1:F1048576">
    <cfRule type="top10" dxfId="6" priority="2" rank="1"/>
  </conditionalFormatting>
  <conditionalFormatting sqref="G1:G1048576">
    <cfRule type="top10" dxfId="5" priority="1" rank="1"/>
  </conditionalFormatting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49"/>
  <sheetViews>
    <sheetView topLeftCell="A49" zoomScale="58" workbookViewId="0">
      <selection activeCell="J88" sqref="J88"/>
    </sheetView>
  </sheetViews>
  <sheetFormatPr defaultRowHeight="14.75" x14ac:dyDescent="0.75"/>
  <sheetData>
    <row r="1" spans="1:18" x14ac:dyDescent="0.75">
      <c r="A1" s="7">
        <v>0</v>
      </c>
      <c r="B1" t="s">
        <v>0</v>
      </c>
    </row>
    <row r="3" spans="1:1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M3" s="7" t="s">
        <v>1</v>
      </c>
      <c r="N3" s="7" t="s">
        <v>2</v>
      </c>
      <c r="O3" s="7" t="s">
        <v>21</v>
      </c>
      <c r="P3" s="7" t="s">
        <v>22</v>
      </c>
      <c r="Q3" s="7" t="s">
        <v>23</v>
      </c>
      <c r="R3" s="7" t="s">
        <v>24</v>
      </c>
    </row>
    <row r="4" spans="1:18" x14ac:dyDescent="0.75">
      <c r="A4" s="7">
        <v>0</v>
      </c>
      <c r="B4">
        <v>2</v>
      </c>
      <c r="C4">
        <v>0</v>
      </c>
      <c r="D4">
        <v>100</v>
      </c>
      <c r="E4">
        <v>93.9</v>
      </c>
      <c r="F4">
        <v>0</v>
      </c>
      <c r="G4">
        <v>51.2</v>
      </c>
      <c r="L4" s="7">
        <v>0</v>
      </c>
      <c r="M4">
        <v>2</v>
      </c>
      <c r="N4">
        <v>0</v>
      </c>
      <c r="O4">
        <f>AVERAGE(D4,D40,D76,D112,D148,D184,D220)</f>
        <v>34.028571428571425</v>
      </c>
      <c r="P4">
        <f t="shared" ref="P4:R19" si="0">AVERAGE(E4,E40,E76,E112,E148,E184,E220)</f>
        <v>38.300000000000004</v>
      </c>
      <c r="Q4">
        <f t="shared" si="0"/>
        <v>19.914285714285715</v>
      </c>
      <c r="R4">
        <f t="shared" si="0"/>
        <v>47.671428571428578</v>
      </c>
    </row>
    <row r="5" spans="1:18" x14ac:dyDescent="0.75">
      <c r="A5" s="7">
        <v>1</v>
      </c>
      <c r="B5">
        <v>2</v>
      </c>
      <c r="C5">
        <v>0.2</v>
      </c>
      <c r="D5">
        <v>100</v>
      </c>
      <c r="E5">
        <v>90.3</v>
      </c>
      <c r="F5">
        <v>0.4</v>
      </c>
      <c r="G5">
        <v>51.6</v>
      </c>
      <c r="L5" s="7">
        <v>1</v>
      </c>
      <c r="M5">
        <v>2</v>
      </c>
      <c r="N5">
        <v>0.2</v>
      </c>
      <c r="O5">
        <f t="shared" ref="O5:O33" si="1">AVERAGE(D5,D41,D77,D113,D149,D185,D221)</f>
        <v>33.81428571428571</v>
      </c>
      <c r="P5">
        <f t="shared" si="0"/>
        <v>37.5</v>
      </c>
      <c r="Q5">
        <f t="shared" si="0"/>
        <v>19.228571428571431</v>
      </c>
      <c r="R5">
        <f t="shared" si="0"/>
        <v>47.957142857142863</v>
      </c>
    </row>
    <row r="6" spans="1:18" x14ac:dyDescent="0.75">
      <c r="A6" s="7">
        <v>2</v>
      </c>
      <c r="B6">
        <v>2</v>
      </c>
      <c r="C6">
        <v>0.45</v>
      </c>
      <c r="D6">
        <v>100</v>
      </c>
      <c r="E6">
        <v>92.2</v>
      </c>
      <c r="F6">
        <v>0.2</v>
      </c>
      <c r="G6">
        <v>52.4</v>
      </c>
      <c r="L6" s="7">
        <v>2</v>
      </c>
      <c r="M6">
        <v>2</v>
      </c>
      <c r="N6">
        <v>0.45</v>
      </c>
      <c r="O6">
        <f t="shared" si="1"/>
        <v>34.557142857142857</v>
      </c>
      <c r="P6">
        <f t="shared" si="0"/>
        <v>37.957142857142863</v>
      </c>
      <c r="Q6">
        <f t="shared" si="0"/>
        <v>19.414285714285715</v>
      </c>
      <c r="R6">
        <f t="shared" si="0"/>
        <v>47.171428571428571</v>
      </c>
    </row>
    <row r="7" spans="1:18" x14ac:dyDescent="0.75">
      <c r="A7" s="7">
        <v>3</v>
      </c>
      <c r="B7">
        <v>2</v>
      </c>
      <c r="C7">
        <v>0.65</v>
      </c>
      <c r="D7">
        <v>100</v>
      </c>
      <c r="E7">
        <v>91.1</v>
      </c>
      <c r="F7">
        <v>0.3</v>
      </c>
      <c r="G7">
        <v>51.9</v>
      </c>
      <c r="L7" s="7">
        <v>3</v>
      </c>
      <c r="M7">
        <v>2</v>
      </c>
      <c r="N7">
        <v>0.65</v>
      </c>
      <c r="O7">
        <f t="shared" si="1"/>
        <v>33.271428571428572</v>
      </c>
      <c r="P7">
        <f t="shared" si="0"/>
        <v>37.699999999999996</v>
      </c>
      <c r="Q7">
        <f t="shared" si="0"/>
        <v>20.014285714285712</v>
      </c>
      <c r="R7">
        <f t="shared" si="0"/>
        <v>47.171428571428578</v>
      </c>
    </row>
    <row r="8" spans="1:18" x14ac:dyDescent="0.75">
      <c r="A8" s="7">
        <v>4</v>
      </c>
      <c r="B8">
        <v>2</v>
      </c>
      <c r="C8">
        <v>0.85</v>
      </c>
      <c r="D8">
        <v>100</v>
      </c>
      <c r="E8">
        <v>90.6</v>
      </c>
      <c r="F8">
        <v>0.5</v>
      </c>
      <c r="G8">
        <v>53.7</v>
      </c>
      <c r="L8" s="7">
        <v>4</v>
      </c>
      <c r="M8">
        <v>2</v>
      </c>
      <c r="N8">
        <v>0.85</v>
      </c>
      <c r="O8">
        <f t="shared" si="1"/>
        <v>31.942857142857143</v>
      </c>
      <c r="P8">
        <f t="shared" si="0"/>
        <v>37.657142857142858</v>
      </c>
      <c r="Q8">
        <f t="shared" si="0"/>
        <v>20</v>
      </c>
      <c r="R8">
        <f t="shared" si="0"/>
        <v>47.18571428571429</v>
      </c>
    </row>
    <row r="9" spans="1:18" x14ac:dyDescent="0.75">
      <c r="A9" s="7">
        <v>5</v>
      </c>
      <c r="B9">
        <v>5</v>
      </c>
      <c r="C9">
        <v>0</v>
      </c>
      <c r="D9">
        <v>100</v>
      </c>
      <c r="E9">
        <v>32.6</v>
      </c>
      <c r="F9">
        <v>0</v>
      </c>
      <c r="G9">
        <v>9.4</v>
      </c>
      <c r="L9" s="7">
        <v>5</v>
      </c>
      <c r="M9">
        <v>5</v>
      </c>
      <c r="N9">
        <v>0</v>
      </c>
      <c r="O9">
        <f t="shared" si="1"/>
        <v>31.400000000000002</v>
      </c>
      <c r="P9">
        <f t="shared" si="0"/>
        <v>11.714285714285714</v>
      </c>
      <c r="Q9">
        <f t="shared" si="0"/>
        <v>6.1714285714285708</v>
      </c>
      <c r="R9">
        <f t="shared" si="0"/>
        <v>6.1285714285714281</v>
      </c>
    </row>
    <row r="10" spans="1:18" x14ac:dyDescent="0.75">
      <c r="A10" s="7">
        <v>6</v>
      </c>
      <c r="B10">
        <v>5</v>
      </c>
      <c r="C10">
        <v>0.2</v>
      </c>
      <c r="D10">
        <v>100</v>
      </c>
      <c r="E10">
        <v>30.2</v>
      </c>
      <c r="F10">
        <v>0</v>
      </c>
      <c r="G10">
        <v>6.4</v>
      </c>
      <c r="L10" s="7">
        <v>6</v>
      </c>
      <c r="M10">
        <v>5</v>
      </c>
      <c r="N10">
        <v>0.2</v>
      </c>
      <c r="O10">
        <f t="shared" si="1"/>
        <v>27.657142857142855</v>
      </c>
      <c r="P10">
        <f t="shared" si="0"/>
        <v>11.12857142857143</v>
      </c>
      <c r="Q10">
        <f t="shared" si="0"/>
        <v>7.1000000000000005</v>
      </c>
      <c r="R10">
        <f t="shared" si="0"/>
        <v>5.5142857142857142</v>
      </c>
    </row>
    <row r="11" spans="1:18" x14ac:dyDescent="0.75">
      <c r="A11" s="7">
        <v>7</v>
      </c>
      <c r="B11">
        <v>5</v>
      </c>
      <c r="C11">
        <v>0.45</v>
      </c>
      <c r="D11">
        <v>100</v>
      </c>
      <c r="E11">
        <v>31.9</v>
      </c>
      <c r="F11">
        <v>0</v>
      </c>
      <c r="G11">
        <v>7.3</v>
      </c>
      <c r="L11" s="7">
        <v>7</v>
      </c>
      <c r="M11">
        <v>5</v>
      </c>
      <c r="N11">
        <v>0.45</v>
      </c>
      <c r="O11">
        <f t="shared" si="1"/>
        <v>27.685714285714287</v>
      </c>
      <c r="P11">
        <f t="shared" si="0"/>
        <v>11.471428571428573</v>
      </c>
      <c r="Q11">
        <f t="shared" si="0"/>
        <v>7.1428571428571432</v>
      </c>
      <c r="R11">
        <f t="shared" si="0"/>
        <v>5.4285714285714288</v>
      </c>
    </row>
    <row r="12" spans="1:18" x14ac:dyDescent="0.75">
      <c r="A12" s="7">
        <v>8</v>
      </c>
      <c r="B12">
        <v>5</v>
      </c>
      <c r="C12">
        <v>0.65</v>
      </c>
      <c r="D12">
        <v>100</v>
      </c>
      <c r="E12">
        <v>32.700000000000003</v>
      </c>
      <c r="F12">
        <v>0</v>
      </c>
      <c r="G12">
        <v>8.6999999999999993</v>
      </c>
      <c r="L12" s="7">
        <v>8</v>
      </c>
      <c r="M12">
        <v>5</v>
      </c>
      <c r="N12">
        <v>0.65</v>
      </c>
      <c r="O12">
        <f t="shared" si="1"/>
        <v>27.871428571428574</v>
      </c>
      <c r="P12">
        <f t="shared" si="0"/>
        <v>11.257142857142856</v>
      </c>
      <c r="Q12">
        <f t="shared" si="0"/>
        <v>5.3571428571428568</v>
      </c>
      <c r="R12">
        <f t="shared" si="0"/>
        <v>5.9285714285714288</v>
      </c>
    </row>
    <row r="13" spans="1:18" x14ac:dyDescent="0.75">
      <c r="A13" s="7">
        <v>9</v>
      </c>
      <c r="B13">
        <v>5</v>
      </c>
      <c r="C13">
        <v>0.85</v>
      </c>
      <c r="D13">
        <v>100</v>
      </c>
      <c r="E13">
        <v>32.4</v>
      </c>
      <c r="F13">
        <v>0</v>
      </c>
      <c r="G13">
        <v>8.5</v>
      </c>
      <c r="L13" s="7">
        <v>9</v>
      </c>
      <c r="M13">
        <v>5</v>
      </c>
      <c r="N13">
        <v>0.85</v>
      </c>
      <c r="O13">
        <f t="shared" si="1"/>
        <v>27.685714285714287</v>
      </c>
      <c r="P13">
        <f t="shared" si="0"/>
        <v>11.857142857142858</v>
      </c>
      <c r="Q13">
        <f t="shared" si="0"/>
        <v>6.2999999999999989</v>
      </c>
      <c r="R13">
        <f t="shared" si="0"/>
        <v>5.1571428571428575</v>
      </c>
    </row>
    <row r="14" spans="1:18" x14ac:dyDescent="0.75">
      <c r="A14" s="7">
        <v>10</v>
      </c>
      <c r="B14">
        <v>10</v>
      </c>
      <c r="C14">
        <v>0</v>
      </c>
      <c r="D14">
        <v>99.3</v>
      </c>
      <c r="E14">
        <v>0.2</v>
      </c>
      <c r="F14">
        <v>0</v>
      </c>
      <c r="G14">
        <v>0.3</v>
      </c>
      <c r="L14" s="7">
        <v>10</v>
      </c>
      <c r="M14">
        <v>10</v>
      </c>
      <c r="N14">
        <v>0</v>
      </c>
      <c r="O14">
        <f t="shared" si="1"/>
        <v>28.657142857142862</v>
      </c>
      <c r="P14">
        <f t="shared" si="0"/>
        <v>4.7428571428571429</v>
      </c>
      <c r="Q14">
        <f t="shared" si="0"/>
        <v>3</v>
      </c>
      <c r="R14">
        <f t="shared" si="0"/>
        <v>1.2857142857142858</v>
      </c>
    </row>
    <row r="15" spans="1:18" x14ac:dyDescent="0.75">
      <c r="A15" s="7">
        <v>11</v>
      </c>
      <c r="B15">
        <v>10</v>
      </c>
      <c r="C15">
        <v>0.2</v>
      </c>
      <c r="D15">
        <v>99</v>
      </c>
      <c r="E15">
        <v>0.6</v>
      </c>
      <c r="F15">
        <v>0</v>
      </c>
      <c r="G15">
        <v>0.5</v>
      </c>
      <c r="L15" s="7">
        <v>11</v>
      </c>
      <c r="M15">
        <v>10</v>
      </c>
      <c r="N15">
        <v>0.2</v>
      </c>
      <c r="O15">
        <f t="shared" si="1"/>
        <v>28.871428571428574</v>
      </c>
      <c r="P15">
        <f t="shared" si="0"/>
        <v>4.7857142857142856</v>
      </c>
      <c r="Q15">
        <f t="shared" si="0"/>
        <v>3.5714285714285716</v>
      </c>
      <c r="R15">
        <f t="shared" si="0"/>
        <v>1.7571428571428573</v>
      </c>
    </row>
    <row r="16" spans="1:18" x14ac:dyDescent="0.75">
      <c r="A16" s="7">
        <v>12</v>
      </c>
      <c r="B16">
        <v>10</v>
      </c>
      <c r="C16">
        <v>0.45</v>
      </c>
      <c r="D16">
        <v>99</v>
      </c>
      <c r="E16">
        <v>0.3</v>
      </c>
      <c r="F16">
        <v>0</v>
      </c>
      <c r="G16">
        <v>0.3</v>
      </c>
      <c r="L16" s="7">
        <v>12</v>
      </c>
      <c r="M16">
        <v>10</v>
      </c>
      <c r="N16">
        <v>0.45</v>
      </c>
      <c r="O16">
        <f t="shared" si="1"/>
        <v>28.914285714285711</v>
      </c>
      <c r="P16">
        <f t="shared" si="0"/>
        <v>3.9428571428571426</v>
      </c>
      <c r="Q16">
        <f t="shared" si="0"/>
        <v>3.0857142857142859</v>
      </c>
      <c r="R16">
        <f t="shared" si="0"/>
        <v>1.4571428571428573</v>
      </c>
    </row>
    <row r="17" spans="1:18" x14ac:dyDescent="0.75">
      <c r="A17" s="7">
        <v>13</v>
      </c>
      <c r="B17">
        <v>10</v>
      </c>
      <c r="C17">
        <v>0.65</v>
      </c>
      <c r="D17">
        <v>99</v>
      </c>
      <c r="E17">
        <v>0.4</v>
      </c>
      <c r="F17">
        <v>0</v>
      </c>
      <c r="G17">
        <v>0.6</v>
      </c>
      <c r="L17" s="7">
        <v>13</v>
      </c>
      <c r="M17">
        <v>10</v>
      </c>
      <c r="N17">
        <v>0.65</v>
      </c>
      <c r="O17">
        <f t="shared" si="1"/>
        <v>28.800000000000004</v>
      </c>
      <c r="P17">
        <f t="shared" si="0"/>
        <v>4.5</v>
      </c>
      <c r="Q17">
        <f t="shared" si="0"/>
        <v>3.8142857142857145</v>
      </c>
      <c r="R17">
        <f t="shared" si="0"/>
        <v>1.4285714285714286</v>
      </c>
    </row>
    <row r="18" spans="1:18" x14ac:dyDescent="0.75">
      <c r="A18" s="7">
        <v>14</v>
      </c>
      <c r="B18">
        <v>10</v>
      </c>
      <c r="C18">
        <v>0.85</v>
      </c>
      <c r="D18">
        <v>99.1</v>
      </c>
      <c r="E18">
        <v>0.8</v>
      </c>
      <c r="F18">
        <v>0</v>
      </c>
      <c r="G18">
        <v>0.1</v>
      </c>
      <c r="L18" s="7">
        <v>14</v>
      </c>
      <c r="M18">
        <v>10</v>
      </c>
      <c r="N18">
        <v>0.85</v>
      </c>
      <c r="O18">
        <f t="shared" si="1"/>
        <v>28.25714285714286</v>
      </c>
      <c r="P18">
        <f t="shared" si="0"/>
        <v>4.4285714285714288</v>
      </c>
      <c r="Q18">
        <f t="shared" si="0"/>
        <v>3.7714285714285714</v>
      </c>
      <c r="R18">
        <f t="shared" si="0"/>
        <v>1.4</v>
      </c>
    </row>
    <row r="19" spans="1:18" x14ac:dyDescent="0.75">
      <c r="A19" s="7">
        <v>15</v>
      </c>
      <c r="B19">
        <v>20</v>
      </c>
      <c r="C19">
        <v>0</v>
      </c>
      <c r="D19">
        <v>9.3000000000000007</v>
      </c>
      <c r="E19">
        <v>0</v>
      </c>
      <c r="F19">
        <v>0</v>
      </c>
      <c r="G19">
        <v>17.899999999999999</v>
      </c>
      <c r="L19" s="7">
        <v>15</v>
      </c>
      <c r="M19">
        <v>20</v>
      </c>
      <c r="N19">
        <v>0</v>
      </c>
      <c r="O19">
        <f t="shared" si="1"/>
        <v>7.2428571428571429</v>
      </c>
      <c r="P19">
        <f t="shared" si="0"/>
        <v>1.7714285714285716</v>
      </c>
      <c r="Q19">
        <f t="shared" si="0"/>
        <v>4.0285714285714285</v>
      </c>
      <c r="R19">
        <f t="shared" si="0"/>
        <v>4.3857142857142852</v>
      </c>
    </row>
    <row r="20" spans="1:18" x14ac:dyDescent="0.75">
      <c r="A20" s="7">
        <v>16</v>
      </c>
      <c r="B20">
        <v>20</v>
      </c>
      <c r="C20">
        <v>0.2</v>
      </c>
      <c r="D20">
        <v>10.4</v>
      </c>
      <c r="E20">
        <v>0</v>
      </c>
      <c r="F20">
        <v>0</v>
      </c>
      <c r="G20">
        <v>19</v>
      </c>
      <c r="L20" s="7">
        <v>16</v>
      </c>
      <c r="M20">
        <v>20</v>
      </c>
      <c r="N20">
        <v>0.2</v>
      </c>
      <c r="O20">
        <f t="shared" si="1"/>
        <v>6.8</v>
      </c>
      <c r="P20">
        <f t="shared" ref="P20:P33" si="2">AVERAGE(E20,E56,E92,E128,E164,E200,E236)</f>
        <v>2.0714285714285716</v>
      </c>
      <c r="Q20">
        <f t="shared" ref="Q20:Q33" si="3">AVERAGE(F20,F56,F92,F128,F164,F200,F236)</f>
        <v>3.1714285714285713</v>
      </c>
      <c r="R20">
        <f t="shared" ref="R20:R33" si="4">AVERAGE(G20,G56,G92,G128,G164,G200,G236)</f>
        <v>3.9</v>
      </c>
    </row>
    <row r="21" spans="1:18" x14ac:dyDescent="0.75">
      <c r="A21" s="7">
        <v>17</v>
      </c>
      <c r="B21">
        <v>20</v>
      </c>
      <c r="C21">
        <v>0.45</v>
      </c>
      <c r="D21">
        <v>11.4</v>
      </c>
      <c r="E21">
        <v>0</v>
      </c>
      <c r="F21">
        <v>0</v>
      </c>
      <c r="G21">
        <v>17.5</v>
      </c>
      <c r="L21" s="7">
        <v>17</v>
      </c>
      <c r="M21">
        <v>20</v>
      </c>
      <c r="N21">
        <v>0.45</v>
      </c>
      <c r="O21">
        <f t="shared" si="1"/>
        <v>7.0714285714285712</v>
      </c>
      <c r="P21">
        <f t="shared" si="2"/>
        <v>1.8857142857142857</v>
      </c>
      <c r="Q21">
        <f t="shared" si="3"/>
        <v>3.8285714285714287</v>
      </c>
      <c r="R21">
        <f t="shared" si="4"/>
        <v>3.6714285714285713</v>
      </c>
    </row>
    <row r="22" spans="1:18" x14ac:dyDescent="0.75">
      <c r="A22" s="7">
        <v>18</v>
      </c>
      <c r="B22">
        <v>20</v>
      </c>
      <c r="C22">
        <v>0.65</v>
      </c>
      <c r="D22">
        <v>9.6999999999999993</v>
      </c>
      <c r="E22">
        <v>0</v>
      </c>
      <c r="F22">
        <v>0</v>
      </c>
      <c r="G22">
        <v>18.5</v>
      </c>
      <c r="L22" s="7">
        <v>18</v>
      </c>
      <c r="M22">
        <v>20</v>
      </c>
      <c r="N22">
        <v>0.65</v>
      </c>
      <c r="O22">
        <f t="shared" si="1"/>
        <v>6.6285714285714281</v>
      </c>
      <c r="P22">
        <f t="shared" si="2"/>
        <v>2.0428571428571431</v>
      </c>
      <c r="Q22">
        <f t="shared" si="3"/>
        <v>3.5571428571428569</v>
      </c>
      <c r="R22">
        <f t="shared" si="4"/>
        <v>3.9285714285714284</v>
      </c>
    </row>
    <row r="23" spans="1:18" x14ac:dyDescent="0.75">
      <c r="A23" s="7">
        <v>19</v>
      </c>
      <c r="B23">
        <v>20</v>
      </c>
      <c r="C23">
        <v>0.85</v>
      </c>
      <c r="D23">
        <v>10.9</v>
      </c>
      <c r="E23">
        <v>0</v>
      </c>
      <c r="F23">
        <v>0</v>
      </c>
      <c r="G23">
        <v>20</v>
      </c>
      <c r="L23" s="7">
        <v>19</v>
      </c>
      <c r="M23">
        <v>20</v>
      </c>
      <c r="N23">
        <v>0.85</v>
      </c>
      <c r="O23">
        <f t="shared" si="1"/>
        <v>6.9428571428571431</v>
      </c>
      <c r="P23">
        <f t="shared" si="2"/>
        <v>1.6714285714285713</v>
      </c>
      <c r="Q23">
        <f t="shared" si="3"/>
        <v>3.5428571428571431</v>
      </c>
      <c r="R23">
        <f t="shared" si="4"/>
        <v>3.9714285714285711</v>
      </c>
    </row>
    <row r="24" spans="1:18" x14ac:dyDescent="0.75">
      <c r="A24" s="7">
        <v>20</v>
      </c>
      <c r="B24">
        <v>50</v>
      </c>
      <c r="C24">
        <v>0</v>
      </c>
      <c r="D24">
        <v>2.8</v>
      </c>
      <c r="E24">
        <v>0</v>
      </c>
      <c r="F24">
        <v>0</v>
      </c>
      <c r="G24">
        <v>3.6</v>
      </c>
      <c r="L24" s="7">
        <v>20</v>
      </c>
      <c r="M24">
        <v>50</v>
      </c>
      <c r="N24">
        <v>0</v>
      </c>
      <c r="O24">
        <f t="shared" si="1"/>
        <v>5.5714285714285712</v>
      </c>
      <c r="P24">
        <f t="shared" si="2"/>
        <v>0.41428571428571426</v>
      </c>
      <c r="Q24">
        <f t="shared" si="3"/>
        <v>1.6857142857142855</v>
      </c>
      <c r="R24">
        <f t="shared" si="4"/>
        <v>1.4857142857142858</v>
      </c>
    </row>
    <row r="25" spans="1:18" x14ac:dyDescent="0.75">
      <c r="A25" s="7">
        <v>21</v>
      </c>
      <c r="B25">
        <v>50</v>
      </c>
      <c r="C25">
        <v>0.2</v>
      </c>
      <c r="D25">
        <v>2.8</v>
      </c>
      <c r="E25">
        <v>0</v>
      </c>
      <c r="F25">
        <v>0</v>
      </c>
      <c r="G25">
        <v>6.2</v>
      </c>
      <c r="L25" s="7">
        <v>21</v>
      </c>
      <c r="M25">
        <v>50</v>
      </c>
      <c r="N25">
        <v>0.2</v>
      </c>
      <c r="O25">
        <f t="shared" si="1"/>
        <v>4.9571428571428564</v>
      </c>
      <c r="P25">
        <f t="shared" si="2"/>
        <v>0.45714285714285718</v>
      </c>
      <c r="Q25">
        <f t="shared" si="3"/>
        <v>1.5571428571428572</v>
      </c>
      <c r="R25">
        <f t="shared" si="4"/>
        <v>1.842857142857143</v>
      </c>
    </row>
    <row r="26" spans="1:18" x14ac:dyDescent="0.75">
      <c r="A26" s="7">
        <v>22</v>
      </c>
      <c r="B26">
        <v>50</v>
      </c>
      <c r="C26">
        <v>0.45</v>
      </c>
      <c r="D26">
        <v>2.8</v>
      </c>
      <c r="E26">
        <v>0</v>
      </c>
      <c r="F26">
        <v>0</v>
      </c>
      <c r="G26">
        <v>5.4</v>
      </c>
      <c r="L26" s="7">
        <v>22</v>
      </c>
      <c r="M26">
        <v>50</v>
      </c>
      <c r="N26">
        <v>0.45</v>
      </c>
      <c r="O26">
        <f t="shared" si="1"/>
        <v>5.1857142857142851</v>
      </c>
      <c r="P26">
        <f t="shared" si="2"/>
        <v>0.41428571428571426</v>
      </c>
      <c r="Q26">
        <f t="shared" si="3"/>
        <v>1.5</v>
      </c>
      <c r="R26">
        <f t="shared" si="4"/>
        <v>1.4571428571428571</v>
      </c>
    </row>
    <row r="27" spans="1:18" x14ac:dyDescent="0.75">
      <c r="A27" s="7">
        <v>23</v>
      </c>
      <c r="B27">
        <v>50</v>
      </c>
      <c r="C27">
        <v>0.65</v>
      </c>
      <c r="D27">
        <v>2.2000000000000002</v>
      </c>
      <c r="E27">
        <v>0</v>
      </c>
      <c r="F27">
        <v>0</v>
      </c>
      <c r="G27">
        <v>4.9000000000000004</v>
      </c>
      <c r="L27" s="7">
        <v>23</v>
      </c>
      <c r="M27">
        <v>50</v>
      </c>
      <c r="N27">
        <v>0.65</v>
      </c>
      <c r="O27">
        <f t="shared" si="1"/>
        <v>4.9142857142857137</v>
      </c>
      <c r="P27">
        <f t="shared" si="2"/>
        <v>0.44285714285714289</v>
      </c>
      <c r="Q27">
        <f t="shared" si="3"/>
        <v>1.5571428571428572</v>
      </c>
      <c r="R27">
        <f t="shared" si="4"/>
        <v>1.5857142857142859</v>
      </c>
    </row>
    <row r="28" spans="1:18" x14ac:dyDescent="0.75">
      <c r="A28" s="7">
        <v>24</v>
      </c>
      <c r="B28">
        <v>50</v>
      </c>
      <c r="C28">
        <v>0.85</v>
      </c>
      <c r="D28">
        <v>3.1</v>
      </c>
      <c r="E28">
        <v>0</v>
      </c>
      <c r="F28">
        <v>0</v>
      </c>
      <c r="G28">
        <v>5.8</v>
      </c>
      <c r="L28" s="7">
        <v>24</v>
      </c>
      <c r="M28">
        <v>50</v>
      </c>
      <c r="N28">
        <v>0.85</v>
      </c>
      <c r="O28">
        <f t="shared" si="1"/>
        <v>5.4142857142857137</v>
      </c>
      <c r="P28">
        <f t="shared" si="2"/>
        <v>0.47142857142857142</v>
      </c>
      <c r="Q28">
        <f t="shared" si="3"/>
        <v>1.5428571428571429</v>
      </c>
      <c r="R28">
        <f t="shared" si="4"/>
        <v>1.7857142857142858</v>
      </c>
    </row>
    <row r="29" spans="1:18" x14ac:dyDescent="0.75">
      <c r="A29" s="7">
        <v>25</v>
      </c>
      <c r="B29">
        <v>100</v>
      </c>
      <c r="C29">
        <v>0</v>
      </c>
      <c r="D29">
        <v>0.5</v>
      </c>
      <c r="E29">
        <v>0</v>
      </c>
      <c r="F29">
        <v>0</v>
      </c>
      <c r="G29">
        <v>14.3</v>
      </c>
      <c r="L29" s="7">
        <v>25</v>
      </c>
      <c r="M29">
        <v>100</v>
      </c>
      <c r="N29">
        <v>0</v>
      </c>
      <c r="O29">
        <f t="shared" si="1"/>
        <v>10.928571428571429</v>
      </c>
      <c r="P29">
        <f t="shared" si="2"/>
        <v>8.5714285714285715E-2</v>
      </c>
      <c r="Q29">
        <f t="shared" si="3"/>
        <v>2.4285714285714284</v>
      </c>
      <c r="R29">
        <f t="shared" si="4"/>
        <v>16.471428571428572</v>
      </c>
    </row>
    <row r="30" spans="1:18" x14ac:dyDescent="0.75">
      <c r="A30" s="7">
        <v>26</v>
      </c>
      <c r="B30">
        <v>100</v>
      </c>
      <c r="C30">
        <v>0.2</v>
      </c>
      <c r="D30">
        <v>0.8</v>
      </c>
      <c r="E30">
        <v>0</v>
      </c>
      <c r="F30">
        <v>0</v>
      </c>
      <c r="G30">
        <v>13.6</v>
      </c>
      <c r="L30" s="7">
        <v>26</v>
      </c>
      <c r="M30">
        <v>100</v>
      </c>
      <c r="N30">
        <v>0.2</v>
      </c>
      <c r="O30">
        <f t="shared" si="1"/>
        <v>10.914285714285713</v>
      </c>
      <c r="P30">
        <f t="shared" si="2"/>
        <v>0.19999999999999998</v>
      </c>
      <c r="Q30">
        <f t="shared" si="3"/>
        <v>1.9571428571428571</v>
      </c>
      <c r="R30">
        <f t="shared" si="4"/>
        <v>16.285714285714285</v>
      </c>
    </row>
    <row r="31" spans="1:18" x14ac:dyDescent="0.75">
      <c r="A31" s="7">
        <v>27</v>
      </c>
      <c r="B31">
        <v>100</v>
      </c>
      <c r="C31">
        <v>0.45</v>
      </c>
      <c r="D31">
        <v>0.5</v>
      </c>
      <c r="E31">
        <v>0</v>
      </c>
      <c r="F31">
        <v>0</v>
      </c>
      <c r="G31">
        <v>13.1</v>
      </c>
      <c r="L31" s="7">
        <v>27</v>
      </c>
      <c r="M31">
        <v>100</v>
      </c>
      <c r="N31">
        <v>0.45</v>
      </c>
      <c r="O31">
        <f t="shared" si="1"/>
        <v>11.7</v>
      </c>
      <c r="P31">
        <f t="shared" si="2"/>
        <v>0.1142857142857143</v>
      </c>
      <c r="Q31">
        <f t="shared" si="3"/>
        <v>1.8571428571428572</v>
      </c>
      <c r="R31">
        <f t="shared" si="4"/>
        <v>16.3</v>
      </c>
    </row>
    <row r="32" spans="1:18" x14ac:dyDescent="0.75">
      <c r="A32" s="7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17.2</v>
      </c>
      <c r="L32" s="7">
        <v>28</v>
      </c>
      <c r="M32">
        <v>100</v>
      </c>
      <c r="N32">
        <v>0.65</v>
      </c>
      <c r="O32">
        <f t="shared" si="1"/>
        <v>11.7</v>
      </c>
      <c r="P32">
        <f t="shared" si="2"/>
        <v>0.1142857142857143</v>
      </c>
      <c r="Q32">
        <f t="shared" si="3"/>
        <v>1.9000000000000001</v>
      </c>
      <c r="R32">
        <f t="shared" si="4"/>
        <v>16.842857142857145</v>
      </c>
    </row>
    <row r="33" spans="1:18" x14ac:dyDescent="0.75">
      <c r="A33" s="7">
        <v>29</v>
      </c>
      <c r="B33">
        <v>100</v>
      </c>
      <c r="C33">
        <v>0.85</v>
      </c>
      <c r="D33">
        <v>0.8</v>
      </c>
      <c r="E33">
        <v>0</v>
      </c>
      <c r="F33">
        <v>0</v>
      </c>
      <c r="G33">
        <v>14.1</v>
      </c>
      <c r="L33" s="7">
        <v>29</v>
      </c>
      <c r="M33">
        <v>100</v>
      </c>
      <c r="N33">
        <v>0.85</v>
      </c>
      <c r="O33">
        <f t="shared" si="1"/>
        <v>12.057142857142855</v>
      </c>
      <c r="P33">
        <f t="shared" si="2"/>
        <v>0.21428571428571427</v>
      </c>
      <c r="Q33">
        <f t="shared" si="3"/>
        <v>1.9000000000000001</v>
      </c>
      <c r="R33">
        <f t="shared" si="4"/>
        <v>16.471428571428572</v>
      </c>
    </row>
    <row r="37" spans="1:18" x14ac:dyDescent="0.75">
      <c r="A37" s="7">
        <v>0</v>
      </c>
      <c r="B37" t="s">
        <v>7</v>
      </c>
    </row>
    <row r="39" spans="1:18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</row>
    <row r="40" spans="1:18" x14ac:dyDescent="0.75">
      <c r="A40" s="7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42.8</v>
      </c>
    </row>
    <row r="41" spans="1:18" x14ac:dyDescent="0.75">
      <c r="A41" s="7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42.7</v>
      </c>
    </row>
    <row r="42" spans="1:18" x14ac:dyDescent="0.75">
      <c r="A42" s="7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40.200000000000003</v>
      </c>
    </row>
    <row r="43" spans="1:18" x14ac:dyDescent="0.75">
      <c r="A43" s="7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41.2</v>
      </c>
    </row>
    <row r="44" spans="1:18" x14ac:dyDescent="0.75">
      <c r="A44" s="7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39.9</v>
      </c>
    </row>
    <row r="45" spans="1:18" x14ac:dyDescent="0.75">
      <c r="A45" s="7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18" x14ac:dyDescent="0.75">
      <c r="A46" s="7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18" x14ac:dyDescent="0.75">
      <c r="A47" s="7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18" x14ac:dyDescent="0.75">
      <c r="A48" s="7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18" x14ac:dyDescent="0.75">
      <c r="A49" s="7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18" x14ac:dyDescent="0.75">
      <c r="A50" s="7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18" x14ac:dyDescent="0.75">
      <c r="A51" s="7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18" x14ac:dyDescent="0.75">
      <c r="A52" s="7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18" x14ac:dyDescent="0.75">
      <c r="A53" s="7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18" x14ac:dyDescent="0.75">
      <c r="A54" s="7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18" x14ac:dyDescent="0.75">
      <c r="A55" s="7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18" x14ac:dyDescent="0.75">
      <c r="A56" s="7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18" x14ac:dyDescent="0.75">
      <c r="A57" s="7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18" x14ac:dyDescent="0.75">
      <c r="A58" s="7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  <c r="M58" s="7" t="s">
        <v>1</v>
      </c>
      <c r="N58" s="7" t="s">
        <v>2</v>
      </c>
      <c r="O58" s="7" t="s">
        <v>21</v>
      </c>
      <c r="P58" s="7" t="s">
        <v>22</v>
      </c>
      <c r="Q58" s="7" t="s">
        <v>23</v>
      </c>
      <c r="R58" s="7" t="s">
        <v>24</v>
      </c>
    </row>
    <row r="59" spans="1:18" x14ac:dyDescent="0.75">
      <c r="A59" s="7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  <c r="L59" s="7">
        <v>0</v>
      </c>
      <c r="M59">
        <v>2</v>
      </c>
      <c r="N59">
        <v>0</v>
      </c>
      <c r="O59">
        <f>AVERAGE(D4,D40,D75,D148,D184)</f>
        <v>25.3</v>
      </c>
      <c r="P59">
        <f t="shared" ref="P59:R74" si="5">AVERAGE(E4,E40,E75,E148,E184)</f>
        <v>23.475000000000001</v>
      </c>
      <c r="Q59">
        <f t="shared" si="5"/>
        <v>0</v>
      </c>
      <c r="R59">
        <f t="shared" si="5"/>
        <v>23.574999999999999</v>
      </c>
    </row>
    <row r="60" spans="1:18" x14ac:dyDescent="0.75">
      <c r="A60" s="7">
        <v>20</v>
      </c>
      <c r="B60">
        <v>50</v>
      </c>
      <c r="C60">
        <v>0</v>
      </c>
      <c r="D60">
        <v>0.1</v>
      </c>
      <c r="E60">
        <v>0</v>
      </c>
      <c r="F60">
        <v>0</v>
      </c>
      <c r="G60">
        <v>0</v>
      </c>
      <c r="L60" s="7">
        <v>1</v>
      </c>
      <c r="M60">
        <v>2</v>
      </c>
      <c r="N60">
        <v>0.2</v>
      </c>
      <c r="O60">
        <f t="shared" ref="O60:O88" si="6">AVERAGE(D5,D41,D76,D149,D185)</f>
        <v>20.02</v>
      </c>
      <c r="P60">
        <f t="shared" si="5"/>
        <v>18.66</v>
      </c>
      <c r="Q60">
        <f t="shared" si="5"/>
        <v>0.27999999999999997</v>
      </c>
      <c r="R60">
        <f t="shared" si="5"/>
        <v>37.620000000000005</v>
      </c>
    </row>
    <row r="61" spans="1:18" x14ac:dyDescent="0.75">
      <c r="A61" s="7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  <c r="L61" s="7">
        <v>2</v>
      </c>
      <c r="M61">
        <v>2</v>
      </c>
      <c r="N61">
        <v>0.45</v>
      </c>
      <c r="O61">
        <f t="shared" si="6"/>
        <v>20.119999999999997</v>
      </c>
      <c r="P61">
        <f t="shared" si="5"/>
        <v>19.14</v>
      </c>
      <c r="Q61">
        <f t="shared" si="5"/>
        <v>0.27999999999999997</v>
      </c>
      <c r="R61">
        <f t="shared" si="5"/>
        <v>37.06</v>
      </c>
    </row>
    <row r="62" spans="1:18" x14ac:dyDescent="0.75">
      <c r="A62" s="7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  <c r="L62" s="7">
        <v>3</v>
      </c>
      <c r="M62">
        <v>2</v>
      </c>
      <c r="N62">
        <v>0.65</v>
      </c>
      <c r="O62">
        <f t="shared" si="6"/>
        <v>20.100000000000001</v>
      </c>
      <c r="P62">
        <f t="shared" si="5"/>
        <v>19.059999999999999</v>
      </c>
      <c r="Q62">
        <f t="shared" si="5"/>
        <v>0.26</v>
      </c>
      <c r="R62">
        <f t="shared" si="5"/>
        <v>36.899999999999991</v>
      </c>
    </row>
    <row r="63" spans="1:18" x14ac:dyDescent="0.75">
      <c r="A63" s="7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  <c r="L63" s="7">
        <v>4</v>
      </c>
      <c r="M63">
        <v>2</v>
      </c>
      <c r="N63">
        <v>0.85</v>
      </c>
      <c r="O63">
        <f t="shared" si="6"/>
        <v>20.02</v>
      </c>
      <c r="P63">
        <f t="shared" si="5"/>
        <v>18.939999999999998</v>
      </c>
      <c r="Q63">
        <f t="shared" si="5"/>
        <v>0.2</v>
      </c>
      <c r="R63">
        <f t="shared" si="5"/>
        <v>36.92</v>
      </c>
    </row>
    <row r="64" spans="1:18" x14ac:dyDescent="0.75">
      <c r="A64" s="7">
        <v>24</v>
      </c>
      <c r="B64">
        <v>50</v>
      </c>
      <c r="C64">
        <v>0.85</v>
      </c>
      <c r="D64">
        <v>0.1</v>
      </c>
      <c r="E64">
        <v>0</v>
      </c>
      <c r="F64">
        <v>0</v>
      </c>
      <c r="G64">
        <v>0</v>
      </c>
      <c r="L64" s="7">
        <v>5</v>
      </c>
      <c r="M64">
        <v>5</v>
      </c>
      <c r="N64">
        <v>0</v>
      </c>
      <c r="O64">
        <f t="shared" si="6"/>
        <v>20</v>
      </c>
      <c r="P64">
        <f t="shared" si="5"/>
        <v>7.2600000000000007</v>
      </c>
      <c r="Q64">
        <f t="shared" si="5"/>
        <v>0.65999999999999992</v>
      </c>
      <c r="R64">
        <f t="shared" si="5"/>
        <v>20.240000000000002</v>
      </c>
    </row>
    <row r="65" spans="1:18" x14ac:dyDescent="0.75">
      <c r="A65" s="7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0.5</v>
      </c>
      <c r="L65" s="7">
        <v>6</v>
      </c>
      <c r="M65">
        <v>5</v>
      </c>
      <c r="N65">
        <v>0.2</v>
      </c>
      <c r="O65">
        <f t="shared" si="6"/>
        <v>20</v>
      </c>
      <c r="P65">
        <f t="shared" si="5"/>
        <v>6.04</v>
      </c>
      <c r="Q65">
        <f t="shared" si="5"/>
        <v>1.64</v>
      </c>
      <c r="R65">
        <f t="shared" si="5"/>
        <v>1.3</v>
      </c>
    </row>
    <row r="66" spans="1:18" x14ac:dyDescent="0.75">
      <c r="A66" s="7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0.2</v>
      </c>
      <c r="L66" s="7">
        <v>7</v>
      </c>
      <c r="M66">
        <v>5</v>
      </c>
      <c r="N66">
        <v>0.45</v>
      </c>
      <c r="O66">
        <f t="shared" si="6"/>
        <v>20</v>
      </c>
      <c r="P66">
        <f t="shared" si="5"/>
        <v>6.38</v>
      </c>
      <c r="Q66">
        <f t="shared" si="5"/>
        <v>1.24</v>
      </c>
      <c r="R66">
        <f t="shared" si="5"/>
        <v>1.46</v>
      </c>
    </row>
    <row r="67" spans="1:18" x14ac:dyDescent="0.75">
      <c r="A67" s="7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0.5</v>
      </c>
      <c r="L67" s="7">
        <v>8</v>
      </c>
      <c r="M67">
        <v>5</v>
      </c>
      <c r="N67">
        <v>0.65</v>
      </c>
      <c r="O67">
        <f t="shared" si="6"/>
        <v>20</v>
      </c>
      <c r="P67">
        <f t="shared" si="5"/>
        <v>6.5400000000000009</v>
      </c>
      <c r="Q67">
        <f t="shared" si="5"/>
        <v>1.7</v>
      </c>
      <c r="R67">
        <f t="shared" si="5"/>
        <v>1.7599999999999998</v>
      </c>
    </row>
    <row r="68" spans="1:18" x14ac:dyDescent="0.75">
      <c r="A68" s="7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0.3</v>
      </c>
      <c r="L68" s="7">
        <v>9</v>
      </c>
      <c r="M68">
        <v>5</v>
      </c>
      <c r="N68">
        <v>0.85</v>
      </c>
      <c r="O68">
        <f t="shared" si="6"/>
        <v>20.02</v>
      </c>
      <c r="P68">
        <f t="shared" si="5"/>
        <v>6.4799999999999995</v>
      </c>
      <c r="Q68">
        <f t="shared" si="5"/>
        <v>1.6600000000000001</v>
      </c>
      <c r="R68">
        <f t="shared" si="5"/>
        <v>1.7</v>
      </c>
    </row>
    <row r="69" spans="1:18" x14ac:dyDescent="0.75">
      <c r="A69" s="7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0.6</v>
      </c>
      <c r="L69" s="7">
        <v>10</v>
      </c>
      <c r="M69">
        <v>10</v>
      </c>
      <c r="N69">
        <v>0</v>
      </c>
      <c r="O69">
        <f t="shared" si="6"/>
        <v>19.86</v>
      </c>
      <c r="P69">
        <f t="shared" si="5"/>
        <v>0.04</v>
      </c>
      <c r="Q69">
        <f t="shared" si="5"/>
        <v>1.34</v>
      </c>
      <c r="R69">
        <f t="shared" si="5"/>
        <v>0.06</v>
      </c>
    </row>
    <row r="70" spans="1:18" x14ac:dyDescent="0.75">
      <c r="L70" s="7">
        <v>11</v>
      </c>
      <c r="M70">
        <v>10</v>
      </c>
      <c r="N70">
        <v>0.2</v>
      </c>
      <c r="O70">
        <f t="shared" si="6"/>
        <v>19.84</v>
      </c>
      <c r="P70">
        <f t="shared" si="5"/>
        <v>0.12</v>
      </c>
      <c r="Q70">
        <f t="shared" si="5"/>
        <v>1.22</v>
      </c>
      <c r="R70">
        <f t="shared" si="5"/>
        <v>0.1</v>
      </c>
    </row>
    <row r="71" spans="1:18" x14ac:dyDescent="0.75">
      <c r="L71" s="7">
        <v>12</v>
      </c>
      <c r="M71">
        <v>10</v>
      </c>
      <c r="N71">
        <v>0.45</v>
      </c>
      <c r="O71">
        <f t="shared" si="6"/>
        <v>19.8</v>
      </c>
      <c r="P71">
        <f t="shared" si="5"/>
        <v>0.06</v>
      </c>
      <c r="Q71">
        <f t="shared" si="5"/>
        <v>1.1000000000000001</v>
      </c>
      <c r="R71">
        <f t="shared" si="5"/>
        <v>0.06</v>
      </c>
    </row>
    <row r="72" spans="1:18" x14ac:dyDescent="0.75">
      <c r="L72" s="7">
        <v>13</v>
      </c>
      <c r="M72">
        <v>10</v>
      </c>
      <c r="N72">
        <v>0.65</v>
      </c>
      <c r="O72">
        <f t="shared" si="6"/>
        <v>19.82</v>
      </c>
      <c r="P72">
        <f t="shared" si="5"/>
        <v>0.08</v>
      </c>
      <c r="Q72">
        <f t="shared" si="5"/>
        <v>1.3800000000000001</v>
      </c>
      <c r="R72">
        <f t="shared" si="5"/>
        <v>0.12</v>
      </c>
    </row>
    <row r="73" spans="1:18" x14ac:dyDescent="0.75">
      <c r="A73" s="7">
        <v>0</v>
      </c>
      <c r="B73" t="s">
        <v>8</v>
      </c>
      <c r="L73" s="7">
        <v>14</v>
      </c>
      <c r="M73">
        <v>10</v>
      </c>
      <c r="N73">
        <v>0.85</v>
      </c>
      <c r="O73">
        <f t="shared" si="6"/>
        <v>19.82</v>
      </c>
      <c r="P73">
        <f t="shared" si="5"/>
        <v>0.16</v>
      </c>
      <c r="Q73">
        <f t="shared" si="5"/>
        <v>0.98000000000000009</v>
      </c>
      <c r="R73">
        <f t="shared" si="5"/>
        <v>0.02</v>
      </c>
    </row>
    <row r="74" spans="1:18" x14ac:dyDescent="0.75">
      <c r="L74" s="7">
        <v>15</v>
      </c>
      <c r="M74">
        <v>20</v>
      </c>
      <c r="N74">
        <v>0</v>
      </c>
      <c r="O74">
        <f t="shared" si="6"/>
        <v>1.86</v>
      </c>
      <c r="P74">
        <f t="shared" si="5"/>
        <v>0</v>
      </c>
      <c r="Q74">
        <f t="shared" si="5"/>
        <v>0</v>
      </c>
      <c r="R74">
        <f t="shared" si="5"/>
        <v>3.5799999999999996</v>
      </c>
    </row>
    <row r="75" spans="1:18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L75" s="7">
        <v>16</v>
      </c>
      <c r="M75">
        <v>20</v>
      </c>
      <c r="N75">
        <v>0.2</v>
      </c>
      <c r="O75">
        <f t="shared" si="6"/>
        <v>2.08</v>
      </c>
      <c r="P75">
        <f t="shared" ref="P75:P88" si="7">AVERAGE(E20,E56,E91,E164,E200)</f>
        <v>0</v>
      </c>
      <c r="Q75">
        <f t="shared" ref="Q75:Q88" si="8">AVERAGE(F20,F56,F91,F164,F200)</f>
        <v>0</v>
      </c>
      <c r="R75">
        <f t="shared" ref="R75:R88" si="9">AVERAGE(G20,G56,G91,G164,G200)</f>
        <v>3.8</v>
      </c>
    </row>
    <row r="76" spans="1:18" x14ac:dyDescent="0.75">
      <c r="A76" s="7">
        <v>0</v>
      </c>
      <c r="B76">
        <v>0</v>
      </c>
      <c r="C76">
        <v>0</v>
      </c>
      <c r="D76">
        <v>0</v>
      </c>
      <c r="E76">
        <v>3</v>
      </c>
      <c r="F76">
        <v>0</v>
      </c>
      <c r="G76">
        <v>93.8</v>
      </c>
      <c r="L76" s="7">
        <v>17</v>
      </c>
      <c r="M76">
        <v>20</v>
      </c>
      <c r="N76">
        <v>0.45</v>
      </c>
      <c r="O76">
        <f t="shared" si="6"/>
        <v>2.3199999999999998</v>
      </c>
      <c r="P76">
        <f t="shared" si="7"/>
        <v>0</v>
      </c>
      <c r="Q76">
        <f t="shared" si="8"/>
        <v>0</v>
      </c>
      <c r="R76">
        <f t="shared" si="9"/>
        <v>3.5</v>
      </c>
    </row>
    <row r="77" spans="1:18" x14ac:dyDescent="0.75">
      <c r="A77" s="7">
        <v>1</v>
      </c>
      <c r="B77">
        <v>0</v>
      </c>
      <c r="C77">
        <v>0.2</v>
      </c>
      <c r="D77">
        <v>0</v>
      </c>
      <c r="E77">
        <v>3.5</v>
      </c>
      <c r="F77">
        <v>0</v>
      </c>
      <c r="G77">
        <v>92.4</v>
      </c>
      <c r="L77" s="7">
        <v>18</v>
      </c>
      <c r="M77">
        <v>20</v>
      </c>
      <c r="N77">
        <v>0.65</v>
      </c>
      <c r="O77">
        <f t="shared" si="6"/>
        <v>1.94</v>
      </c>
      <c r="P77">
        <f t="shared" si="7"/>
        <v>0</v>
      </c>
      <c r="Q77">
        <f t="shared" si="8"/>
        <v>0</v>
      </c>
      <c r="R77">
        <f t="shared" si="9"/>
        <v>3.7</v>
      </c>
    </row>
    <row r="78" spans="1:18" x14ac:dyDescent="0.75">
      <c r="A78" s="7">
        <v>2</v>
      </c>
      <c r="B78">
        <v>0</v>
      </c>
      <c r="C78">
        <v>0.45</v>
      </c>
      <c r="D78">
        <v>0</v>
      </c>
      <c r="E78">
        <v>4.2</v>
      </c>
      <c r="F78">
        <v>0</v>
      </c>
      <c r="G78">
        <v>91.3</v>
      </c>
      <c r="L78" s="7">
        <v>19</v>
      </c>
      <c r="M78">
        <v>20</v>
      </c>
      <c r="N78">
        <v>0.85</v>
      </c>
      <c r="O78">
        <f t="shared" si="6"/>
        <v>2.1800000000000002</v>
      </c>
      <c r="P78">
        <f t="shared" si="7"/>
        <v>0</v>
      </c>
      <c r="Q78">
        <f t="shared" si="8"/>
        <v>0</v>
      </c>
      <c r="R78">
        <f t="shared" si="9"/>
        <v>4</v>
      </c>
    </row>
    <row r="79" spans="1:18" x14ac:dyDescent="0.75">
      <c r="A79" s="7">
        <v>3</v>
      </c>
      <c r="B79">
        <v>0</v>
      </c>
      <c r="C79">
        <v>0.65</v>
      </c>
      <c r="D79">
        <v>0</v>
      </c>
      <c r="E79">
        <v>4.0999999999999996</v>
      </c>
      <c r="F79">
        <v>0</v>
      </c>
      <c r="G79">
        <v>91</v>
      </c>
      <c r="L79" s="7">
        <v>20</v>
      </c>
      <c r="M79">
        <v>50</v>
      </c>
      <c r="N79">
        <v>0</v>
      </c>
      <c r="O79">
        <f t="shared" si="6"/>
        <v>0.57999999999999996</v>
      </c>
      <c r="P79">
        <f t="shared" si="7"/>
        <v>0</v>
      </c>
      <c r="Q79">
        <f t="shared" si="8"/>
        <v>0.02</v>
      </c>
      <c r="R79">
        <f t="shared" si="9"/>
        <v>0.72</v>
      </c>
    </row>
    <row r="80" spans="1:18" x14ac:dyDescent="0.75">
      <c r="A80" s="7">
        <v>4</v>
      </c>
      <c r="B80">
        <v>0</v>
      </c>
      <c r="C80">
        <v>0.85</v>
      </c>
      <c r="D80">
        <v>0</v>
      </c>
      <c r="E80">
        <v>3.7</v>
      </c>
      <c r="F80">
        <v>0</v>
      </c>
      <c r="G80">
        <v>91.7</v>
      </c>
      <c r="L80" s="7">
        <v>21</v>
      </c>
      <c r="M80">
        <v>50</v>
      </c>
      <c r="N80">
        <v>0.2</v>
      </c>
      <c r="O80">
        <f t="shared" si="6"/>
        <v>0.57999999999999996</v>
      </c>
      <c r="P80">
        <f t="shared" si="7"/>
        <v>0</v>
      </c>
      <c r="Q80">
        <f t="shared" si="8"/>
        <v>0.02</v>
      </c>
      <c r="R80">
        <f t="shared" si="9"/>
        <v>1.24</v>
      </c>
    </row>
    <row r="81" spans="1:18" x14ac:dyDescent="0.75">
      <c r="A81" s="7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L81" s="7">
        <v>22</v>
      </c>
      <c r="M81">
        <v>50</v>
      </c>
      <c r="N81">
        <v>0.45</v>
      </c>
      <c r="O81">
        <f t="shared" si="6"/>
        <v>0.55999999999999994</v>
      </c>
      <c r="P81">
        <f t="shared" si="7"/>
        <v>0</v>
      </c>
      <c r="Q81">
        <f t="shared" si="8"/>
        <v>0.04</v>
      </c>
      <c r="R81">
        <f t="shared" si="9"/>
        <v>1.08</v>
      </c>
    </row>
    <row r="82" spans="1:18" x14ac:dyDescent="0.75">
      <c r="A82" s="7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  <c r="L82" s="7">
        <v>23</v>
      </c>
      <c r="M82">
        <v>50</v>
      </c>
      <c r="N82">
        <v>0.65</v>
      </c>
      <c r="O82">
        <f t="shared" si="6"/>
        <v>0.44000000000000006</v>
      </c>
      <c r="P82">
        <f t="shared" si="7"/>
        <v>0</v>
      </c>
      <c r="Q82">
        <f t="shared" si="8"/>
        <v>0</v>
      </c>
      <c r="R82">
        <f t="shared" si="9"/>
        <v>0.98000000000000009</v>
      </c>
    </row>
    <row r="83" spans="1:18" x14ac:dyDescent="0.75">
      <c r="A83" s="7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  <c r="L83" s="7">
        <v>24</v>
      </c>
      <c r="M83">
        <v>50</v>
      </c>
      <c r="N83">
        <v>0.85</v>
      </c>
      <c r="O83">
        <f t="shared" si="6"/>
        <v>0.64</v>
      </c>
      <c r="P83">
        <f t="shared" si="7"/>
        <v>0</v>
      </c>
      <c r="Q83">
        <f t="shared" si="8"/>
        <v>0</v>
      </c>
      <c r="R83">
        <f t="shared" si="9"/>
        <v>1.1599999999999999</v>
      </c>
    </row>
    <row r="84" spans="1:18" x14ac:dyDescent="0.75">
      <c r="A84" s="7">
        <v>8</v>
      </c>
      <c r="B84">
        <v>5</v>
      </c>
      <c r="C84">
        <v>0.65</v>
      </c>
      <c r="D84">
        <v>0.1</v>
      </c>
      <c r="E84">
        <v>0</v>
      </c>
      <c r="F84">
        <v>0</v>
      </c>
      <c r="G84">
        <v>0</v>
      </c>
      <c r="L84" s="7">
        <v>25</v>
      </c>
      <c r="M84">
        <v>100</v>
      </c>
      <c r="N84">
        <v>0</v>
      </c>
      <c r="O84">
        <f t="shared" si="6"/>
        <v>0.1</v>
      </c>
      <c r="P84">
        <f t="shared" si="7"/>
        <v>0</v>
      </c>
      <c r="Q84">
        <f t="shared" si="8"/>
        <v>0</v>
      </c>
      <c r="R84">
        <f t="shared" si="9"/>
        <v>3.06</v>
      </c>
    </row>
    <row r="85" spans="1:18" x14ac:dyDescent="0.75">
      <c r="A85" s="7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  <c r="L85" s="7">
        <v>26</v>
      </c>
      <c r="M85">
        <v>100</v>
      </c>
      <c r="N85">
        <v>0.2</v>
      </c>
      <c r="O85">
        <f t="shared" si="6"/>
        <v>0.16</v>
      </c>
      <c r="P85">
        <f t="shared" si="7"/>
        <v>0</v>
      </c>
      <c r="Q85">
        <f t="shared" si="8"/>
        <v>0</v>
      </c>
      <c r="R85">
        <f t="shared" si="9"/>
        <v>2.8</v>
      </c>
    </row>
    <row r="86" spans="1:18" x14ac:dyDescent="0.75">
      <c r="A86" s="7">
        <v>10</v>
      </c>
      <c r="B86">
        <v>10</v>
      </c>
      <c r="C86">
        <v>0</v>
      </c>
      <c r="D86">
        <v>0.2</v>
      </c>
      <c r="E86">
        <v>0</v>
      </c>
      <c r="F86">
        <v>0</v>
      </c>
      <c r="G86">
        <v>0</v>
      </c>
      <c r="L86" s="7">
        <v>27</v>
      </c>
      <c r="M86">
        <v>100</v>
      </c>
      <c r="N86">
        <v>0.45</v>
      </c>
      <c r="O86">
        <f t="shared" si="6"/>
        <v>0.1</v>
      </c>
      <c r="P86">
        <f t="shared" si="7"/>
        <v>0</v>
      </c>
      <c r="Q86">
        <f t="shared" si="8"/>
        <v>0</v>
      </c>
      <c r="R86">
        <f t="shared" si="9"/>
        <v>2.82</v>
      </c>
    </row>
    <row r="87" spans="1:18" x14ac:dyDescent="0.75">
      <c r="A87" s="7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  <c r="L87" s="7">
        <v>28</v>
      </c>
      <c r="M87">
        <v>100</v>
      </c>
      <c r="N87">
        <v>0.65</v>
      </c>
      <c r="O87">
        <f t="shared" si="6"/>
        <v>0.06</v>
      </c>
      <c r="P87">
        <f t="shared" si="7"/>
        <v>0</v>
      </c>
      <c r="Q87">
        <f t="shared" si="8"/>
        <v>0</v>
      </c>
      <c r="R87">
        <f t="shared" si="9"/>
        <v>3.56</v>
      </c>
    </row>
    <row r="88" spans="1:18" x14ac:dyDescent="0.75">
      <c r="A88" s="7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  <c r="L88" s="7">
        <v>29</v>
      </c>
      <c r="M88">
        <v>100</v>
      </c>
      <c r="N88">
        <v>0.85</v>
      </c>
      <c r="O88">
        <f t="shared" si="6"/>
        <v>0.16</v>
      </c>
      <c r="P88">
        <f t="shared" si="7"/>
        <v>0</v>
      </c>
      <c r="Q88">
        <f t="shared" si="8"/>
        <v>0</v>
      </c>
      <c r="R88">
        <f t="shared" si="9"/>
        <v>3.0599999999999996</v>
      </c>
    </row>
    <row r="89" spans="1:18" x14ac:dyDescent="0.75">
      <c r="A89" s="7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18" x14ac:dyDescent="0.75">
      <c r="A90" s="7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18" x14ac:dyDescent="0.75">
      <c r="A91" s="7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18" x14ac:dyDescent="0.75">
      <c r="A92" s="7">
        <v>16</v>
      </c>
      <c r="B92">
        <v>20</v>
      </c>
      <c r="C92">
        <v>0.2</v>
      </c>
      <c r="D92">
        <v>0.2</v>
      </c>
      <c r="E92">
        <v>0</v>
      </c>
      <c r="F92">
        <v>0</v>
      </c>
      <c r="G92">
        <v>0</v>
      </c>
    </row>
    <row r="93" spans="1:18" x14ac:dyDescent="0.75">
      <c r="A93" s="7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18" x14ac:dyDescent="0.75">
      <c r="A94" s="7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18" x14ac:dyDescent="0.75">
      <c r="A95" s="7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18" x14ac:dyDescent="0.75">
      <c r="A96" s="7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7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75">
      <c r="A98" s="7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7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75">
      <c r="A100" s="7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7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7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7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7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7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7">
        <v>0</v>
      </c>
      <c r="B109" t="s">
        <v>9</v>
      </c>
    </row>
    <row r="111" spans="1:7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</row>
    <row r="112" spans="1:7" x14ac:dyDescent="0.75">
      <c r="A112" s="7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7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7">
        <v>2</v>
      </c>
      <c r="B114">
        <v>0</v>
      </c>
      <c r="C114">
        <v>0.45</v>
      </c>
      <c r="D114">
        <v>100</v>
      </c>
      <c r="E114">
        <v>99.9</v>
      </c>
      <c r="F114">
        <v>100</v>
      </c>
      <c r="G114">
        <v>100</v>
      </c>
    </row>
    <row r="115" spans="1:7" x14ac:dyDescent="0.75">
      <c r="A115" s="7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7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7">
        <v>5</v>
      </c>
      <c r="B117">
        <v>5</v>
      </c>
      <c r="C117">
        <v>0</v>
      </c>
      <c r="D117">
        <v>79</v>
      </c>
      <c r="E117">
        <v>18.399999999999999</v>
      </c>
      <c r="F117">
        <v>0</v>
      </c>
      <c r="G117">
        <v>1.6</v>
      </c>
    </row>
    <row r="118" spans="1:7" x14ac:dyDescent="0.75">
      <c r="A118" s="7">
        <v>6</v>
      </c>
      <c r="B118">
        <v>5</v>
      </c>
      <c r="C118">
        <v>0.2</v>
      </c>
      <c r="D118">
        <v>79</v>
      </c>
      <c r="E118">
        <v>16.3</v>
      </c>
      <c r="F118">
        <v>0</v>
      </c>
      <c r="G118">
        <v>1.4</v>
      </c>
    </row>
    <row r="119" spans="1:7" x14ac:dyDescent="0.75">
      <c r="A119" s="7">
        <v>7</v>
      </c>
      <c r="B119">
        <v>5</v>
      </c>
      <c r="C119">
        <v>0.45</v>
      </c>
      <c r="D119">
        <v>78</v>
      </c>
      <c r="E119">
        <v>16.8</v>
      </c>
      <c r="F119">
        <v>0</v>
      </c>
      <c r="G119">
        <v>1</v>
      </c>
    </row>
    <row r="120" spans="1:7" x14ac:dyDescent="0.75">
      <c r="A120" s="7">
        <v>8</v>
      </c>
      <c r="B120">
        <v>5</v>
      </c>
      <c r="C120">
        <v>0.65</v>
      </c>
      <c r="D120">
        <v>79.2</v>
      </c>
      <c r="E120">
        <v>16.899999999999999</v>
      </c>
      <c r="F120">
        <v>0</v>
      </c>
      <c r="G120">
        <v>0.8</v>
      </c>
    </row>
    <row r="121" spans="1:7" x14ac:dyDescent="0.75">
      <c r="A121" s="7">
        <v>9</v>
      </c>
      <c r="B121">
        <v>5</v>
      </c>
      <c r="C121">
        <v>0.85</v>
      </c>
      <c r="D121">
        <v>78.400000000000006</v>
      </c>
      <c r="E121">
        <v>16.600000000000001</v>
      </c>
      <c r="F121">
        <v>0</v>
      </c>
      <c r="G121">
        <v>0.8</v>
      </c>
    </row>
    <row r="122" spans="1:7" x14ac:dyDescent="0.75">
      <c r="A122" s="7">
        <v>10</v>
      </c>
      <c r="B122">
        <v>10</v>
      </c>
      <c r="C122">
        <v>0</v>
      </c>
      <c r="D122">
        <v>59.3</v>
      </c>
      <c r="E122">
        <v>2</v>
      </c>
      <c r="F122">
        <v>0</v>
      </c>
      <c r="G122">
        <v>0</v>
      </c>
    </row>
    <row r="123" spans="1:7" x14ac:dyDescent="0.75">
      <c r="A123" s="7">
        <v>11</v>
      </c>
      <c r="B123">
        <v>10</v>
      </c>
      <c r="C123">
        <v>0.2</v>
      </c>
      <c r="D123">
        <v>61.3</v>
      </c>
      <c r="E123">
        <v>2.1</v>
      </c>
      <c r="F123">
        <v>0</v>
      </c>
      <c r="G123">
        <v>0</v>
      </c>
    </row>
    <row r="124" spans="1:7" x14ac:dyDescent="0.75">
      <c r="A124" s="7">
        <v>12</v>
      </c>
      <c r="B124">
        <v>10</v>
      </c>
      <c r="C124">
        <v>0.45</v>
      </c>
      <c r="D124">
        <v>62.8</v>
      </c>
      <c r="E124">
        <v>1.1000000000000001</v>
      </c>
      <c r="F124">
        <v>0</v>
      </c>
      <c r="G124">
        <v>0</v>
      </c>
    </row>
    <row r="125" spans="1:7" x14ac:dyDescent="0.75">
      <c r="A125" s="7">
        <v>13</v>
      </c>
      <c r="B125">
        <v>10</v>
      </c>
      <c r="C125">
        <v>0.65</v>
      </c>
      <c r="D125">
        <v>60.8</v>
      </c>
      <c r="E125">
        <v>1.7</v>
      </c>
      <c r="F125">
        <v>0</v>
      </c>
      <c r="G125">
        <v>0</v>
      </c>
    </row>
    <row r="126" spans="1:7" x14ac:dyDescent="0.75">
      <c r="A126" s="7">
        <v>14</v>
      </c>
      <c r="B126">
        <v>10</v>
      </c>
      <c r="C126">
        <v>0.85</v>
      </c>
      <c r="D126">
        <v>59.7</v>
      </c>
      <c r="E126">
        <v>1.6</v>
      </c>
      <c r="F126">
        <v>0</v>
      </c>
      <c r="G126">
        <v>0</v>
      </c>
    </row>
    <row r="127" spans="1:7" x14ac:dyDescent="0.75">
      <c r="A127" s="7">
        <v>15</v>
      </c>
      <c r="B127">
        <v>20</v>
      </c>
      <c r="C127">
        <v>0</v>
      </c>
      <c r="D127">
        <v>12.7</v>
      </c>
      <c r="E127">
        <v>0</v>
      </c>
      <c r="F127">
        <v>0</v>
      </c>
      <c r="G127">
        <v>0.2</v>
      </c>
    </row>
    <row r="128" spans="1:7" x14ac:dyDescent="0.75">
      <c r="A128" s="7">
        <v>16</v>
      </c>
      <c r="B128">
        <v>20</v>
      </c>
      <c r="C128">
        <v>0.2</v>
      </c>
      <c r="D128">
        <v>9.5</v>
      </c>
      <c r="E128">
        <v>0</v>
      </c>
      <c r="F128">
        <v>0</v>
      </c>
      <c r="G128">
        <v>0.3</v>
      </c>
    </row>
    <row r="129" spans="1:7" x14ac:dyDescent="0.75">
      <c r="A129" s="7">
        <v>17</v>
      </c>
      <c r="B129">
        <v>20</v>
      </c>
      <c r="C129">
        <v>0.45</v>
      </c>
      <c r="D129">
        <v>10.199999999999999</v>
      </c>
      <c r="E129">
        <v>0.1</v>
      </c>
      <c r="F129">
        <v>0</v>
      </c>
      <c r="G129">
        <v>0.2</v>
      </c>
    </row>
    <row r="130" spans="1:7" x14ac:dyDescent="0.75">
      <c r="A130" s="7">
        <v>18</v>
      </c>
      <c r="B130">
        <v>20</v>
      </c>
      <c r="C130">
        <v>0.65</v>
      </c>
      <c r="D130">
        <v>10.6</v>
      </c>
      <c r="E130">
        <v>0</v>
      </c>
      <c r="F130">
        <v>0</v>
      </c>
      <c r="G130">
        <v>0.3</v>
      </c>
    </row>
    <row r="131" spans="1:7" x14ac:dyDescent="0.75">
      <c r="A131" s="7">
        <v>19</v>
      </c>
      <c r="B131">
        <v>20</v>
      </c>
      <c r="C131">
        <v>0.85</v>
      </c>
      <c r="D131">
        <v>10.9</v>
      </c>
      <c r="E131">
        <v>0</v>
      </c>
      <c r="F131">
        <v>0</v>
      </c>
      <c r="G131">
        <v>0.4</v>
      </c>
    </row>
    <row r="132" spans="1:7" x14ac:dyDescent="0.75">
      <c r="A132" s="7">
        <v>20</v>
      </c>
      <c r="B132">
        <v>50</v>
      </c>
      <c r="C132">
        <v>0</v>
      </c>
      <c r="D132">
        <v>4.0999999999999996</v>
      </c>
      <c r="E132">
        <v>0</v>
      </c>
      <c r="F132">
        <v>0</v>
      </c>
      <c r="G132">
        <v>0.3</v>
      </c>
    </row>
    <row r="133" spans="1:7" x14ac:dyDescent="0.75">
      <c r="A133" s="7">
        <v>21</v>
      </c>
      <c r="B133">
        <v>50</v>
      </c>
      <c r="C133">
        <v>0.2</v>
      </c>
      <c r="D133">
        <v>3.4</v>
      </c>
      <c r="E133">
        <v>0</v>
      </c>
      <c r="F133">
        <v>0</v>
      </c>
      <c r="G133">
        <v>0.5</v>
      </c>
    </row>
    <row r="134" spans="1:7" x14ac:dyDescent="0.75">
      <c r="A134" s="7">
        <v>22</v>
      </c>
      <c r="B134">
        <v>50</v>
      </c>
      <c r="C134">
        <v>0.45</v>
      </c>
      <c r="D134">
        <v>3.5</v>
      </c>
      <c r="E134">
        <v>0</v>
      </c>
      <c r="F134">
        <v>0</v>
      </c>
      <c r="G134">
        <v>0.1</v>
      </c>
    </row>
    <row r="135" spans="1:7" x14ac:dyDescent="0.75">
      <c r="A135" s="7">
        <v>23</v>
      </c>
      <c r="B135">
        <v>50</v>
      </c>
      <c r="C135">
        <v>0.65</v>
      </c>
      <c r="D135">
        <v>3.4</v>
      </c>
      <c r="E135">
        <v>0</v>
      </c>
      <c r="F135">
        <v>0</v>
      </c>
      <c r="G135">
        <v>0.2</v>
      </c>
    </row>
    <row r="136" spans="1:7" x14ac:dyDescent="0.75">
      <c r="A136" s="7">
        <v>24</v>
      </c>
      <c r="B136">
        <v>50</v>
      </c>
      <c r="C136">
        <v>0.85</v>
      </c>
      <c r="D136">
        <v>4.5</v>
      </c>
      <c r="E136">
        <v>0</v>
      </c>
      <c r="F136">
        <v>0</v>
      </c>
      <c r="G136">
        <v>0.1</v>
      </c>
    </row>
    <row r="137" spans="1:7" x14ac:dyDescent="0.75">
      <c r="A137" s="7">
        <v>25</v>
      </c>
      <c r="B137">
        <v>100</v>
      </c>
      <c r="C137">
        <v>0</v>
      </c>
      <c r="D137">
        <v>0.3</v>
      </c>
      <c r="E137">
        <v>0</v>
      </c>
      <c r="F137">
        <v>0</v>
      </c>
      <c r="G137">
        <v>0</v>
      </c>
    </row>
    <row r="138" spans="1:7" x14ac:dyDescent="0.75">
      <c r="A138" s="7">
        <v>26</v>
      </c>
      <c r="B138">
        <v>100</v>
      </c>
      <c r="C138">
        <v>0.2</v>
      </c>
      <c r="D138">
        <v>0.5</v>
      </c>
      <c r="E138">
        <v>0</v>
      </c>
      <c r="F138">
        <v>0</v>
      </c>
      <c r="G138">
        <v>0</v>
      </c>
    </row>
    <row r="139" spans="1:7" x14ac:dyDescent="0.75">
      <c r="A139" s="7">
        <v>27</v>
      </c>
      <c r="B139">
        <v>100</v>
      </c>
      <c r="C139">
        <v>0.45</v>
      </c>
      <c r="D139">
        <v>0.6</v>
      </c>
      <c r="E139">
        <v>0</v>
      </c>
      <c r="F139">
        <v>0</v>
      </c>
      <c r="G139">
        <v>0</v>
      </c>
    </row>
    <row r="140" spans="1:7" x14ac:dyDescent="0.75">
      <c r="A140" s="7">
        <v>28</v>
      </c>
      <c r="B140">
        <v>100</v>
      </c>
      <c r="C140">
        <v>0.65</v>
      </c>
      <c r="D140">
        <v>0.3</v>
      </c>
      <c r="E140">
        <v>0</v>
      </c>
      <c r="F140">
        <v>0</v>
      </c>
      <c r="G140">
        <v>0.1</v>
      </c>
    </row>
    <row r="141" spans="1:7" x14ac:dyDescent="0.75">
      <c r="A141" s="7">
        <v>29</v>
      </c>
      <c r="B141">
        <v>100</v>
      </c>
      <c r="C141">
        <v>0.85</v>
      </c>
      <c r="D141">
        <v>0.5</v>
      </c>
      <c r="E141">
        <v>0</v>
      </c>
      <c r="F141">
        <v>0</v>
      </c>
      <c r="G141">
        <v>0</v>
      </c>
    </row>
    <row r="145" spans="1:7" x14ac:dyDescent="0.75">
      <c r="A145" s="7">
        <v>0</v>
      </c>
      <c r="B145" t="s">
        <v>10</v>
      </c>
    </row>
    <row r="147" spans="1:7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</row>
    <row r="148" spans="1:7" x14ac:dyDescent="0.75">
      <c r="A148" s="7">
        <v>0</v>
      </c>
      <c r="B148">
        <v>0</v>
      </c>
      <c r="C148">
        <v>0</v>
      </c>
      <c r="D148">
        <v>1.2</v>
      </c>
      <c r="E148">
        <v>0</v>
      </c>
      <c r="F148">
        <v>0</v>
      </c>
      <c r="G148">
        <v>0</v>
      </c>
    </row>
    <row r="149" spans="1:7" x14ac:dyDescent="0.75">
      <c r="A149" s="7">
        <v>1</v>
      </c>
      <c r="B149">
        <v>0</v>
      </c>
      <c r="C149">
        <v>0.2</v>
      </c>
      <c r="D149">
        <v>0.1</v>
      </c>
      <c r="E149">
        <v>0</v>
      </c>
      <c r="F149">
        <v>0</v>
      </c>
      <c r="G149">
        <v>0</v>
      </c>
    </row>
    <row r="150" spans="1:7" x14ac:dyDescent="0.75">
      <c r="A150" s="7">
        <v>2</v>
      </c>
      <c r="B150">
        <v>0</v>
      </c>
      <c r="C150">
        <v>0.45</v>
      </c>
      <c r="D150">
        <v>0.6</v>
      </c>
      <c r="E150">
        <v>0</v>
      </c>
      <c r="F150">
        <v>0</v>
      </c>
      <c r="G150">
        <v>0</v>
      </c>
    </row>
    <row r="151" spans="1:7" x14ac:dyDescent="0.75">
      <c r="A151" s="7">
        <v>3</v>
      </c>
      <c r="B151">
        <v>0</v>
      </c>
      <c r="C151">
        <v>0.65</v>
      </c>
      <c r="D151">
        <v>0.5</v>
      </c>
      <c r="E151">
        <v>0</v>
      </c>
      <c r="F151">
        <v>0</v>
      </c>
      <c r="G151">
        <v>0</v>
      </c>
    </row>
    <row r="152" spans="1:7" x14ac:dyDescent="0.75">
      <c r="A152" s="7">
        <v>4</v>
      </c>
      <c r="B152">
        <v>0</v>
      </c>
      <c r="C152">
        <v>0.85</v>
      </c>
      <c r="D152">
        <v>0.1</v>
      </c>
      <c r="E152">
        <v>0</v>
      </c>
      <c r="F152">
        <v>0</v>
      </c>
      <c r="G152">
        <v>0</v>
      </c>
    </row>
    <row r="153" spans="1:7" x14ac:dyDescent="0.75">
      <c r="A153" s="7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75">
      <c r="A154" s="7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75">
      <c r="A155" s="7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75">
      <c r="A156" s="7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75">
      <c r="A157" s="7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75">
      <c r="A158" s="7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7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75">
      <c r="A160" s="7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75">
      <c r="A161" s="7">
        <v>13</v>
      </c>
      <c r="B161">
        <v>10</v>
      </c>
      <c r="C161">
        <v>0.65</v>
      </c>
      <c r="D161">
        <v>0</v>
      </c>
      <c r="E161">
        <v>0</v>
      </c>
      <c r="F161">
        <v>0.7</v>
      </c>
      <c r="G161">
        <v>0</v>
      </c>
    </row>
    <row r="162" spans="1:7" x14ac:dyDescent="0.75">
      <c r="A162" s="7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75">
      <c r="A163" s="7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7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75">
      <c r="A165" s="7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75">
      <c r="A166" s="7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75">
      <c r="A167" s="7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75">
      <c r="A168" s="7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7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7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7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7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7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0.5</v>
      </c>
    </row>
    <row r="174" spans="1:7" x14ac:dyDescent="0.75">
      <c r="A174" s="7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0.2</v>
      </c>
    </row>
    <row r="175" spans="1:7" x14ac:dyDescent="0.75">
      <c r="A175" s="7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0.5</v>
      </c>
    </row>
    <row r="176" spans="1:7" x14ac:dyDescent="0.75">
      <c r="A176" s="7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0.3</v>
      </c>
    </row>
    <row r="177" spans="1:7" x14ac:dyDescent="0.75">
      <c r="A177" s="7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0.6</v>
      </c>
    </row>
    <row r="181" spans="1:7" x14ac:dyDescent="0.75">
      <c r="A181" s="7">
        <v>0</v>
      </c>
      <c r="B181" t="s">
        <v>11</v>
      </c>
    </row>
    <row r="183" spans="1:7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</row>
    <row r="184" spans="1:7" x14ac:dyDescent="0.75">
      <c r="A184" s="7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0.3</v>
      </c>
    </row>
    <row r="185" spans="1:7" x14ac:dyDescent="0.75">
      <c r="A185" s="7">
        <v>1</v>
      </c>
      <c r="B185">
        <v>0</v>
      </c>
      <c r="C185">
        <v>0.2</v>
      </c>
      <c r="D185">
        <v>0</v>
      </c>
      <c r="E185">
        <v>0</v>
      </c>
      <c r="F185">
        <v>1</v>
      </c>
      <c r="G185">
        <v>0</v>
      </c>
    </row>
    <row r="186" spans="1:7" x14ac:dyDescent="0.75">
      <c r="A186" s="7">
        <v>2</v>
      </c>
      <c r="B186">
        <v>0</v>
      </c>
      <c r="C186">
        <v>0.45</v>
      </c>
      <c r="D186">
        <v>0</v>
      </c>
      <c r="E186">
        <v>0</v>
      </c>
      <c r="F186">
        <v>1.2</v>
      </c>
      <c r="G186">
        <v>0.3</v>
      </c>
    </row>
    <row r="187" spans="1:7" x14ac:dyDescent="0.75">
      <c r="A187" s="7">
        <v>3</v>
      </c>
      <c r="B187">
        <v>0</v>
      </c>
      <c r="C187">
        <v>0.65</v>
      </c>
      <c r="D187">
        <v>0</v>
      </c>
      <c r="E187">
        <v>0</v>
      </c>
      <c r="F187">
        <v>1</v>
      </c>
      <c r="G187">
        <v>0.1</v>
      </c>
    </row>
    <row r="188" spans="1:7" x14ac:dyDescent="0.75">
      <c r="A188" s="7">
        <v>4</v>
      </c>
      <c r="B188">
        <v>0</v>
      </c>
      <c r="C188">
        <v>0.85</v>
      </c>
      <c r="D188">
        <v>0</v>
      </c>
      <c r="E188">
        <v>0</v>
      </c>
      <c r="F188">
        <v>0.5</v>
      </c>
      <c r="G188">
        <v>0</v>
      </c>
    </row>
    <row r="189" spans="1:7" x14ac:dyDescent="0.75">
      <c r="A189" s="7">
        <v>5</v>
      </c>
      <c r="B189">
        <v>5</v>
      </c>
      <c r="C189">
        <v>0</v>
      </c>
      <c r="D189">
        <v>0</v>
      </c>
      <c r="E189">
        <v>0</v>
      </c>
      <c r="F189">
        <v>3.3</v>
      </c>
      <c r="G189">
        <v>0.1</v>
      </c>
    </row>
    <row r="190" spans="1:7" x14ac:dyDescent="0.75">
      <c r="A190" s="7">
        <v>6</v>
      </c>
      <c r="B190">
        <v>5</v>
      </c>
      <c r="C190">
        <v>0.2</v>
      </c>
      <c r="D190">
        <v>0</v>
      </c>
      <c r="E190">
        <v>0</v>
      </c>
      <c r="F190">
        <v>8.1999999999999993</v>
      </c>
      <c r="G190">
        <v>0.1</v>
      </c>
    </row>
    <row r="191" spans="1:7" x14ac:dyDescent="0.75">
      <c r="A191" s="7">
        <v>7</v>
      </c>
      <c r="B191">
        <v>5</v>
      </c>
      <c r="C191">
        <v>0.45</v>
      </c>
      <c r="D191">
        <v>0</v>
      </c>
      <c r="E191">
        <v>0</v>
      </c>
      <c r="F191">
        <v>6.2</v>
      </c>
      <c r="G191">
        <v>0</v>
      </c>
    </row>
    <row r="192" spans="1:7" x14ac:dyDescent="0.75">
      <c r="A192" s="7">
        <v>8</v>
      </c>
      <c r="B192">
        <v>5</v>
      </c>
      <c r="C192">
        <v>0.65</v>
      </c>
      <c r="D192">
        <v>0</v>
      </c>
      <c r="E192">
        <v>0</v>
      </c>
      <c r="F192">
        <v>8.5</v>
      </c>
      <c r="G192">
        <v>0.1</v>
      </c>
    </row>
    <row r="193" spans="1:7" x14ac:dyDescent="0.75">
      <c r="A193" s="7">
        <v>9</v>
      </c>
      <c r="B193">
        <v>5</v>
      </c>
      <c r="C193">
        <v>0.85</v>
      </c>
      <c r="D193">
        <v>0</v>
      </c>
      <c r="E193">
        <v>0</v>
      </c>
      <c r="F193">
        <v>8.3000000000000007</v>
      </c>
      <c r="G193">
        <v>0</v>
      </c>
    </row>
    <row r="194" spans="1:7" x14ac:dyDescent="0.75">
      <c r="A194" s="7">
        <v>10</v>
      </c>
      <c r="B194">
        <v>10</v>
      </c>
      <c r="C194">
        <v>0</v>
      </c>
      <c r="D194">
        <v>0</v>
      </c>
      <c r="E194">
        <v>0</v>
      </c>
      <c r="F194">
        <v>6.7</v>
      </c>
      <c r="G194">
        <v>0</v>
      </c>
    </row>
    <row r="195" spans="1:7" x14ac:dyDescent="0.75">
      <c r="A195" s="7">
        <v>11</v>
      </c>
      <c r="B195">
        <v>10</v>
      </c>
      <c r="C195">
        <v>0.2</v>
      </c>
      <c r="D195">
        <v>0</v>
      </c>
      <c r="E195">
        <v>0</v>
      </c>
      <c r="F195">
        <v>6.1</v>
      </c>
      <c r="G195">
        <v>0</v>
      </c>
    </row>
    <row r="196" spans="1:7" x14ac:dyDescent="0.75">
      <c r="A196" s="7">
        <v>12</v>
      </c>
      <c r="B196">
        <v>10</v>
      </c>
      <c r="C196">
        <v>0.45</v>
      </c>
      <c r="D196">
        <v>0</v>
      </c>
      <c r="E196">
        <v>0</v>
      </c>
      <c r="F196">
        <v>5.5</v>
      </c>
      <c r="G196">
        <v>0</v>
      </c>
    </row>
    <row r="197" spans="1:7" x14ac:dyDescent="0.75">
      <c r="A197" s="7">
        <v>13</v>
      </c>
      <c r="B197">
        <v>10</v>
      </c>
      <c r="C197">
        <v>0.65</v>
      </c>
      <c r="D197">
        <v>0</v>
      </c>
      <c r="E197">
        <v>0</v>
      </c>
      <c r="F197">
        <v>6.2</v>
      </c>
      <c r="G197">
        <v>0</v>
      </c>
    </row>
    <row r="198" spans="1:7" x14ac:dyDescent="0.75">
      <c r="A198" s="7">
        <v>14</v>
      </c>
      <c r="B198">
        <v>10</v>
      </c>
      <c r="C198">
        <v>0.85</v>
      </c>
      <c r="D198">
        <v>0</v>
      </c>
      <c r="E198">
        <v>0</v>
      </c>
      <c r="F198">
        <v>4.9000000000000004</v>
      </c>
      <c r="G198">
        <v>0</v>
      </c>
    </row>
    <row r="199" spans="1:7" x14ac:dyDescent="0.75">
      <c r="A199" s="7">
        <v>15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75">
      <c r="A200" s="7">
        <v>16</v>
      </c>
      <c r="B200">
        <v>20</v>
      </c>
      <c r="C200">
        <v>0.2</v>
      </c>
      <c r="D200">
        <v>0</v>
      </c>
      <c r="E200">
        <v>0</v>
      </c>
      <c r="F200">
        <v>0</v>
      </c>
      <c r="G200">
        <v>0</v>
      </c>
    </row>
    <row r="201" spans="1:7" x14ac:dyDescent="0.75">
      <c r="A201" s="7">
        <v>17</v>
      </c>
      <c r="B201">
        <v>20</v>
      </c>
      <c r="C201">
        <v>0.45</v>
      </c>
      <c r="D201">
        <v>0</v>
      </c>
      <c r="E201">
        <v>0</v>
      </c>
      <c r="F201">
        <v>0</v>
      </c>
      <c r="G201">
        <v>0</v>
      </c>
    </row>
    <row r="202" spans="1:7" x14ac:dyDescent="0.75">
      <c r="A202" s="7">
        <v>18</v>
      </c>
      <c r="B202">
        <v>20</v>
      </c>
      <c r="C202">
        <v>0.65</v>
      </c>
      <c r="D202">
        <v>0</v>
      </c>
      <c r="E202">
        <v>0</v>
      </c>
      <c r="F202">
        <v>0</v>
      </c>
      <c r="G202">
        <v>0</v>
      </c>
    </row>
    <row r="203" spans="1:7" x14ac:dyDescent="0.75">
      <c r="A203" s="7">
        <v>19</v>
      </c>
      <c r="B203">
        <v>20</v>
      </c>
      <c r="C203">
        <v>0.85</v>
      </c>
      <c r="D203">
        <v>0</v>
      </c>
      <c r="E203">
        <v>0</v>
      </c>
      <c r="F203">
        <v>0</v>
      </c>
      <c r="G203">
        <v>0</v>
      </c>
    </row>
    <row r="204" spans="1:7" x14ac:dyDescent="0.75">
      <c r="A204" s="7">
        <v>20</v>
      </c>
      <c r="B204">
        <v>50</v>
      </c>
      <c r="C204">
        <v>0</v>
      </c>
      <c r="D204">
        <v>0</v>
      </c>
      <c r="E204">
        <v>0</v>
      </c>
      <c r="F204">
        <v>0.1</v>
      </c>
      <c r="G204">
        <v>0</v>
      </c>
    </row>
    <row r="205" spans="1:7" x14ac:dyDescent="0.75">
      <c r="A205" s="7">
        <v>21</v>
      </c>
      <c r="B205">
        <v>50</v>
      </c>
      <c r="C205">
        <v>0.2</v>
      </c>
      <c r="D205">
        <v>0</v>
      </c>
      <c r="E205">
        <v>0</v>
      </c>
      <c r="F205">
        <v>0.1</v>
      </c>
      <c r="G205">
        <v>0</v>
      </c>
    </row>
    <row r="206" spans="1:7" x14ac:dyDescent="0.75">
      <c r="A206" s="7">
        <v>22</v>
      </c>
      <c r="B206">
        <v>50</v>
      </c>
      <c r="C206">
        <v>0.45</v>
      </c>
      <c r="D206">
        <v>0</v>
      </c>
      <c r="E206">
        <v>0</v>
      </c>
      <c r="F206">
        <v>0.2</v>
      </c>
      <c r="G206">
        <v>0</v>
      </c>
    </row>
    <row r="207" spans="1:7" x14ac:dyDescent="0.75">
      <c r="A207" s="7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</row>
    <row r="208" spans="1:7" x14ac:dyDescent="0.75">
      <c r="A208" s="7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</row>
    <row r="209" spans="1:7" x14ac:dyDescent="0.75">
      <c r="A209" s="7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75">
      <c r="A210" s="7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</row>
    <row r="211" spans="1:7" x14ac:dyDescent="0.75">
      <c r="A211" s="7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</row>
    <row r="212" spans="1:7" x14ac:dyDescent="0.75">
      <c r="A212" s="7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</row>
    <row r="213" spans="1:7" x14ac:dyDescent="0.75">
      <c r="A213" s="7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</row>
    <row r="217" spans="1:7" x14ac:dyDescent="0.75">
      <c r="A217" s="7">
        <v>0</v>
      </c>
      <c r="B217" t="s">
        <v>12</v>
      </c>
    </row>
    <row r="219" spans="1:7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</row>
    <row r="220" spans="1:7" x14ac:dyDescent="0.75">
      <c r="A220" s="7">
        <v>0</v>
      </c>
      <c r="B220">
        <v>0</v>
      </c>
      <c r="C220">
        <v>0</v>
      </c>
      <c r="D220">
        <v>37</v>
      </c>
      <c r="E220">
        <v>71.2</v>
      </c>
      <c r="F220">
        <v>39.4</v>
      </c>
      <c r="G220">
        <v>45.6</v>
      </c>
    </row>
    <row r="221" spans="1:7" x14ac:dyDescent="0.75">
      <c r="A221" s="7">
        <v>1</v>
      </c>
      <c r="B221">
        <v>0</v>
      </c>
      <c r="C221">
        <v>0.2</v>
      </c>
      <c r="D221">
        <v>36.6</v>
      </c>
      <c r="E221">
        <v>68.7</v>
      </c>
      <c r="F221">
        <v>33.200000000000003</v>
      </c>
      <c r="G221">
        <v>49</v>
      </c>
    </row>
    <row r="222" spans="1:7" x14ac:dyDescent="0.75">
      <c r="A222" s="7">
        <v>2</v>
      </c>
      <c r="B222">
        <v>0</v>
      </c>
      <c r="C222">
        <v>0.45</v>
      </c>
      <c r="D222">
        <v>41.3</v>
      </c>
      <c r="E222">
        <v>69.400000000000006</v>
      </c>
      <c r="F222">
        <v>34.5</v>
      </c>
      <c r="G222">
        <v>46</v>
      </c>
    </row>
    <row r="223" spans="1:7" x14ac:dyDescent="0.75">
      <c r="A223" s="7">
        <v>3</v>
      </c>
      <c r="B223">
        <v>0</v>
      </c>
      <c r="C223">
        <v>0.65</v>
      </c>
      <c r="D223">
        <v>32.4</v>
      </c>
      <c r="E223">
        <v>68.7</v>
      </c>
      <c r="F223">
        <v>38.799999999999997</v>
      </c>
      <c r="G223">
        <v>46</v>
      </c>
    </row>
    <row r="224" spans="1:7" x14ac:dyDescent="0.75">
      <c r="A224" s="7">
        <v>4</v>
      </c>
      <c r="B224">
        <v>0</v>
      </c>
      <c r="C224">
        <v>0.85</v>
      </c>
      <c r="D224">
        <v>23.5</v>
      </c>
      <c r="E224">
        <v>69.3</v>
      </c>
      <c r="F224">
        <v>39</v>
      </c>
      <c r="G224">
        <v>45</v>
      </c>
    </row>
    <row r="225" spans="1:7" x14ac:dyDescent="0.75">
      <c r="A225" s="7">
        <v>5</v>
      </c>
      <c r="B225">
        <v>5</v>
      </c>
      <c r="C225">
        <v>0</v>
      </c>
      <c r="D225">
        <v>40.799999999999997</v>
      </c>
      <c r="E225">
        <v>31</v>
      </c>
      <c r="F225">
        <v>39.9</v>
      </c>
      <c r="G225">
        <v>31.8</v>
      </c>
    </row>
    <row r="226" spans="1:7" x14ac:dyDescent="0.75">
      <c r="A226" s="7">
        <v>6</v>
      </c>
      <c r="B226">
        <v>5</v>
      </c>
      <c r="C226">
        <v>0.2</v>
      </c>
      <c r="D226">
        <v>14.6</v>
      </c>
      <c r="E226">
        <v>31.4</v>
      </c>
      <c r="F226">
        <v>41.5</v>
      </c>
      <c r="G226">
        <v>30.7</v>
      </c>
    </row>
    <row r="227" spans="1:7" x14ac:dyDescent="0.75">
      <c r="A227" s="7">
        <v>7</v>
      </c>
      <c r="B227">
        <v>5</v>
      </c>
      <c r="C227">
        <v>0.45</v>
      </c>
      <c r="D227">
        <v>15.8</v>
      </c>
      <c r="E227">
        <v>31.6</v>
      </c>
      <c r="F227">
        <v>43.8</v>
      </c>
      <c r="G227">
        <v>29.7</v>
      </c>
    </row>
    <row r="228" spans="1:7" x14ac:dyDescent="0.75">
      <c r="A228" s="7">
        <v>8</v>
      </c>
      <c r="B228">
        <v>5</v>
      </c>
      <c r="C228">
        <v>0.65</v>
      </c>
      <c r="D228">
        <v>15.8</v>
      </c>
      <c r="E228">
        <v>29.2</v>
      </c>
      <c r="F228">
        <v>29</v>
      </c>
      <c r="G228">
        <v>31.9</v>
      </c>
    </row>
    <row r="229" spans="1:7" x14ac:dyDescent="0.75">
      <c r="A229" s="7">
        <v>9</v>
      </c>
      <c r="B229">
        <v>5</v>
      </c>
      <c r="C229">
        <v>0.85</v>
      </c>
      <c r="D229">
        <v>15.4</v>
      </c>
      <c r="E229">
        <v>34</v>
      </c>
      <c r="F229">
        <v>35.799999999999997</v>
      </c>
      <c r="G229">
        <v>26.8</v>
      </c>
    </row>
    <row r="230" spans="1:7" x14ac:dyDescent="0.75">
      <c r="A230" s="7">
        <v>10</v>
      </c>
      <c r="B230">
        <v>10</v>
      </c>
      <c r="C230">
        <v>0</v>
      </c>
      <c r="D230">
        <v>41.8</v>
      </c>
      <c r="E230">
        <v>31</v>
      </c>
      <c r="F230">
        <v>14.3</v>
      </c>
      <c r="G230">
        <v>8.6999999999999993</v>
      </c>
    </row>
    <row r="231" spans="1:7" x14ac:dyDescent="0.75">
      <c r="A231" s="7">
        <v>11</v>
      </c>
      <c r="B231">
        <v>10</v>
      </c>
      <c r="C231">
        <v>0.2</v>
      </c>
      <c r="D231">
        <v>41.8</v>
      </c>
      <c r="E231">
        <v>30.8</v>
      </c>
      <c r="F231">
        <v>18.899999999999999</v>
      </c>
      <c r="G231">
        <v>11.8</v>
      </c>
    </row>
    <row r="232" spans="1:7" x14ac:dyDescent="0.75">
      <c r="A232" s="7">
        <v>12</v>
      </c>
      <c r="B232">
        <v>10</v>
      </c>
      <c r="C232">
        <v>0.45</v>
      </c>
      <c r="D232">
        <v>40.5</v>
      </c>
      <c r="E232">
        <v>26.2</v>
      </c>
      <c r="F232">
        <v>16.100000000000001</v>
      </c>
      <c r="G232">
        <v>9.9</v>
      </c>
    </row>
    <row r="233" spans="1:7" x14ac:dyDescent="0.75">
      <c r="A233" s="7">
        <v>13</v>
      </c>
      <c r="B233">
        <v>10</v>
      </c>
      <c r="C233">
        <v>0.65</v>
      </c>
      <c r="D233">
        <v>41.8</v>
      </c>
      <c r="E233">
        <v>29.4</v>
      </c>
      <c r="F233">
        <v>19.8</v>
      </c>
      <c r="G233">
        <v>9.4</v>
      </c>
    </row>
    <row r="234" spans="1:7" x14ac:dyDescent="0.75">
      <c r="A234" s="7">
        <v>14</v>
      </c>
      <c r="B234">
        <v>10</v>
      </c>
      <c r="C234">
        <v>0.85</v>
      </c>
      <c r="D234">
        <v>39</v>
      </c>
      <c r="E234">
        <v>28.6</v>
      </c>
      <c r="F234">
        <v>21.5</v>
      </c>
      <c r="G234">
        <v>9.6999999999999993</v>
      </c>
    </row>
    <row r="235" spans="1:7" x14ac:dyDescent="0.75">
      <c r="A235" s="7">
        <v>15</v>
      </c>
      <c r="B235">
        <v>20</v>
      </c>
      <c r="C235">
        <v>0</v>
      </c>
      <c r="D235">
        <v>28.7</v>
      </c>
      <c r="E235">
        <v>12.4</v>
      </c>
      <c r="F235">
        <v>28.2</v>
      </c>
      <c r="G235">
        <v>12.6</v>
      </c>
    </row>
    <row r="236" spans="1:7" x14ac:dyDescent="0.75">
      <c r="A236" s="7">
        <v>16</v>
      </c>
      <c r="B236">
        <v>20</v>
      </c>
      <c r="C236">
        <v>0.2</v>
      </c>
      <c r="D236">
        <v>27.5</v>
      </c>
      <c r="E236">
        <v>14.5</v>
      </c>
      <c r="F236">
        <v>22.2</v>
      </c>
      <c r="G236">
        <v>8</v>
      </c>
    </row>
    <row r="237" spans="1:7" x14ac:dyDescent="0.75">
      <c r="A237" s="7">
        <v>17</v>
      </c>
      <c r="B237">
        <v>20</v>
      </c>
      <c r="C237">
        <v>0.45</v>
      </c>
      <c r="D237">
        <v>27.9</v>
      </c>
      <c r="E237">
        <v>13.1</v>
      </c>
      <c r="F237">
        <v>26.8</v>
      </c>
      <c r="G237">
        <v>8</v>
      </c>
    </row>
    <row r="238" spans="1:7" x14ac:dyDescent="0.75">
      <c r="A238" s="7">
        <v>18</v>
      </c>
      <c r="B238">
        <v>20</v>
      </c>
      <c r="C238">
        <v>0.65</v>
      </c>
      <c r="D238">
        <v>26.1</v>
      </c>
      <c r="E238">
        <v>14.3</v>
      </c>
      <c r="F238">
        <v>24.9</v>
      </c>
      <c r="G238">
        <v>8.6999999999999993</v>
      </c>
    </row>
    <row r="239" spans="1:7" x14ac:dyDescent="0.75">
      <c r="A239" s="7">
        <v>19</v>
      </c>
      <c r="B239">
        <v>20</v>
      </c>
      <c r="C239">
        <v>0.85</v>
      </c>
      <c r="D239">
        <v>26.8</v>
      </c>
      <c r="E239">
        <v>11.7</v>
      </c>
      <c r="F239">
        <v>24.8</v>
      </c>
      <c r="G239">
        <v>7.4</v>
      </c>
    </row>
    <row r="240" spans="1:7" x14ac:dyDescent="0.75">
      <c r="A240" s="7">
        <v>20</v>
      </c>
      <c r="B240">
        <v>50</v>
      </c>
      <c r="C240">
        <v>0</v>
      </c>
      <c r="D240">
        <v>32</v>
      </c>
      <c r="E240">
        <v>2.9</v>
      </c>
      <c r="F240">
        <v>11.7</v>
      </c>
      <c r="G240">
        <v>6.5</v>
      </c>
    </row>
    <row r="241" spans="1:7" x14ac:dyDescent="0.75">
      <c r="A241" s="7">
        <v>21</v>
      </c>
      <c r="B241">
        <v>50</v>
      </c>
      <c r="C241">
        <v>0.2</v>
      </c>
      <c r="D241">
        <v>28.4</v>
      </c>
      <c r="E241">
        <v>3.2</v>
      </c>
      <c r="F241">
        <v>10.8</v>
      </c>
      <c r="G241">
        <v>6.2</v>
      </c>
    </row>
    <row r="242" spans="1:7" x14ac:dyDescent="0.75">
      <c r="A242" s="7">
        <v>22</v>
      </c>
      <c r="B242">
        <v>50</v>
      </c>
      <c r="C242">
        <v>0.45</v>
      </c>
      <c r="D242">
        <v>30</v>
      </c>
      <c r="E242">
        <v>2.9</v>
      </c>
      <c r="F242">
        <v>10.3</v>
      </c>
      <c r="G242">
        <v>4.7</v>
      </c>
    </row>
    <row r="243" spans="1:7" x14ac:dyDescent="0.75">
      <c r="A243" s="7">
        <v>23</v>
      </c>
      <c r="B243">
        <v>50</v>
      </c>
      <c r="C243">
        <v>0.65</v>
      </c>
      <c r="D243">
        <v>28.8</v>
      </c>
      <c r="E243">
        <v>3.1</v>
      </c>
      <c r="F243">
        <v>10.9</v>
      </c>
      <c r="G243">
        <v>6</v>
      </c>
    </row>
    <row r="244" spans="1:7" x14ac:dyDescent="0.75">
      <c r="A244" s="7">
        <v>24</v>
      </c>
      <c r="B244">
        <v>50</v>
      </c>
      <c r="C244">
        <v>0.85</v>
      </c>
      <c r="D244">
        <v>30.2</v>
      </c>
      <c r="E244">
        <v>3.3</v>
      </c>
      <c r="F244">
        <v>10.8</v>
      </c>
      <c r="G244">
        <v>6.6</v>
      </c>
    </row>
    <row r="245" spans="1:7" x14ac:dyDescent="0.75">
      <c r="A245" s="7">
        <v>25</v>
      </c>
      <c r="B245">
        <v>100</v>
      </c>
      <c r="C245">
        <v>0</v>
      </c>
      <c r="D245">
        <v>75.7</v>
      </c>
      <c r="E245">
        <v>0.6</v>
      </c>
      <c r="F245">
        <v>17</v>
      </c>
      <c r="G245">
        <v>100</v>
      </c>
    </row>
    <row r="246" spans="1:7" x14ac:dyDescent="0.75">
      <c r="A246" s="7">
        <v>26</v>
      </c>
      <c r="B246">
        <v>100</v>
      </c>
      <c r="C246">
        <v>0.2</v>
      </c>
      <c r="D246">
        <v>75.099999999999994</v>
      </c>
      <c r="E246">
        <v>1.4</v>
      </c>
      <c r="F246">
        <v>13.7</v>
      </c>
      <c r="G246">
        <v>100</v>
      </c>
    </row>
    <row r="247" spans="1:7" x14ac:dyDescent="0.75">
      <c r="A247" s="7">
        <v>27</v>
      </c>
      <c r="B247">
        <v>100</v>
      </c>
      <c r="C247">
        <v>0.45</v>
      </c>
      <c r="D247">
        <v>80.8</v>
      </c>
      <c r="E247">
        <v>0.8</v>
      </c>
      <c r="F247">
        <v>13</v>
      </c>
      <c r="G247">
        <v>100</v>
      </c>
    </row>
    <row r="248" spans="1:7" x14ac:dyDescent="0.75">
      <c r="A248" s="7">
        <v>28</v>
      </c>
      <c r="B248">
        <v>100</v>
      </c>
      <c r="C248">
        <v>0.65</v>
      </c>
      <c r="D248">
        <v>81.3</v>
      </c>
      <c r="E248">
        <v>0.8</v>
      </c>
      <c r="F248">
        <v>13.3</v>
      </c>
      <c r="G248">
        <v>100</v>
      </c>
    </row>
    <row r="249" spans="1:7" x14ac:dyDescent="0.75">
      <c r="A249" s="7">
        <v>29</v>
      </c>
      <c r="B249">
        <v>100</v>
      </c>
      <c r="C249">
        <v>0.85</v>
      </c>
      <c r="D249">
        <v>83.1</v>
      </c>
      <c r="E249">
        <v>1.5</v>
      </c>
      <c r="F249">
        <v>13.3</v>
      </c>
      <c r="G249">
        <v>100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84A7-3C5E-465F-9201-CE63B7A2E185}">
  <dimension ref="A1:AL249"/>
  <sheetViews>
    <sheetView topLeftCell="A73" zoomScale="83" workbookViewId="0">
      <selection activeCell="G27" sqref="G27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45.2</v>
      </c>
      <c r="F4">
        <v>68.2</v>
      </c>
      <c r="G4">
        <v>49.9</v>
      </c>
      <c r="I4">
        <f>_xlfn.STDEV.P(D4:G4)</f>
        <v>25.087683731265429</v>
      </c>
      <c r="J4">
        <v>2</v>
      </c>
      <c r="K4">
        <f>_xlfn.STDEV.P(D4:G8)</f>
        <v>24.136824045429016</v>
      </c>
      <c r="L4">
        <f>_xlfn.STDEV.P(D4:G4,D9:G9,D14:G14,D19:G19,D24:G24,D29:G29)</f>
        <v>35.289442078647596</v>
      </c>
      <c r="M4">
        <v>0</v>
      </c>
      <c r="N4">
        <f>AVERAGE(D4:G4)</f>
        <v>40.825000000000003</v>
      </c>
      <c r="P4" s="5">
        <f>_xlfn.STDEV.P(D4:D8)</f>
        <v>0</v>
      </c>
      <c r="Q4">
        <f>_xlfn.STDEV.P(D4,D9,D14,D19,D24,D29)</f>
        <v>0</v>
      </c>
      <c r="R4" s="5">
        <f>_xlfn.STDEV.P(E4:E8)</f>
        <v>6.779852505770303</v>
      </c>
      <c r="S4">
        <f>_xlfn.STDEV.P(E4,E9,E14,E19,E24,E29)</f>
        <v>17.424025558597663</v>
      </c>
      <c r="T4" s="5">
        <f>_xlfn.STDEV.P(F4:F8)</f>
        <v>3.9387307600291765</v>
      </c>
      <c r="U4">
        <f>_xlfn.STDEV.P(F4,F9,F14,F19,F24,F29)</f>
        <v>11.999548602621111</v>
      </c>
      <c r="V4" s="5">
        <f>_xlfn.STDEV.P(G4:G8)</f>
        <v>0.79347337699509302</v>
      </c>
      <c r="W4">
        <f>_xlfn.STDEV.P(G4,G9,G14,G19,G24,G29)</f>
        <v>15.612005707858991</v>
      </c>
      <c r="AA4" t="s">
        <v>34</v>
      </c>
      <c r="AB4">
        <f>AVERAGE(P25,P61,P97,P169,P205)</f>
        <v>0.52108571428571415</v>
      </c>
      <c r="AC4">
        <f>AVERAGE(R25,R61,R97,R169,R205)</f>
        <v>2.5742857142857147</v>
      </c>
      <c r="AD4">
        <f>AVERAGE(T25,T61,T97,T169,T205)</f>
        <v>3.4722285714285706</v>
      </c>
      <c r="AE4">
        <f>AVERAGE(V25,V61,V97,V169,V205)</f>
        <v>14.587599999999998</v>
      </c>
      <c r="AF4">
        <f>AVERAGE(AB4:AE4)</f>
        <v>5.2887999999999993</v>
      </c>
      <c r="AG4">
        <f>_xlfn.STDEV.P(AB4:AE4)</f>
        <v>5.4741962997469562</v>
      </c>
      <c r="AH4" t="s">
        <v>40</v>
      </c>
      <c r="AI4">
        <f>AVERAGE(K26,K62,K98,K134,K170,K206,K242)</f>
        <v>5.547517006802722</v>
      </c>
      <c r="AJ4">
        <f>AVERAGE(K12,K48,K84,K120,K156,K192,K228)</f>
        <v>-2.1715806891194025</v>
      </c>
      <c r="AK4">
        <f>AVERAGE(K26,K62,K98,K170,K206)</f>
        <v>4.4792095238095246</v>
      </c>
      <c r="AL4">
        <f>AVERAGE(K12,K48,K84,K156,K192)</f>
        <v>-2.9690734213437429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42.3</v>
      </c>
      <c r="F5">
        <v>67</v>
      </c>
      <c r="G5">
        <v>49.6</v>
      </c>
      <c r="I5">
        <f t="shared" ref="I5:I33" si="0">_xlfn.STDEV.P(D5:G5)</f>
        <v>24.627969364119323</v>
      </c>
      <c r="J5">
        <v>5</v>
      </c>
      <c r="K5">
        <f>_xlfn.STDEV.P(D9:G13)</f>
        <v>25.093425433766505</v>
      </c>
      <c r="L5">
        <f>_xlfn.STDEV.P(D5:G5,D10:G10,D15:G15,D20:G20,D25:G25,D30:G30)</f>
        <v>35.356421063459855</v>
      </c>
      <c r="M5">
        <v>0.2</v>
      </c>
      <c r="N5">
        <f t="shared" ref="N5:N33" si="1">AVERAGE(D5:G5)</f>
        <v>39.725000000000001</v>
      </c>
      <c r="P5" s="5">
        <f>_xlfn.STDEV.P(D9:D13)</f>
        <v>0</v>
      </c>
      <c r="Q5">
        <f t="shared" ref="Q5:Q8" si="2">_xlfn.STDEV.P(D5,D10,D15,D20,D25,D30)</f>
        <v>0</v>
      </c>
      <c r="R5" s="5">
        <f>_xlfn.STDEV.P(E9:E13)</f>
        <v>1.1516944039110355</v>
      </c>
      <c r="S5">
        <f t="shared" ref="S5:S8" si="3">_xlfn.STDEV.P(E5,E10,E15,E20,E25,E30)</f>
        <v>18.108991014287774</v>
      </c>
      <c r="T5" s="5">
        <f>_xlfn.STDEV.P(F9:F13)</f>
        <v>3.4897564384925204</v>
      </c>
      <c r="U5">
        <f t="shared" ref="U5:U8" si="4">_xlfn.STDEV.P(F5,F10,F15,F20,F25,F30)</f>
        <v>12.525008316697267</v>
      </c>
      <c r="V5" s="5">
        <f>_xlfn.STDEV.P(G9:G13)</f>
        <v>0.79347337699509302</v>
      </c>
      <c r="W5">
        <f t="shared" ref="W5:W8" si="5">_xlfn.STDEV.P(G5,G10,G15,G20,G25,G30)</f>
        <v>16.685189706909373</v>
      </c>
      <c r="AA5" t="s">
        <v>33</v>
      </c>
      <c r="AB5">
        <f>AVERAGE(Q25,Q61,Q97,Q169,Q205)</f>
        <v>-0.4554666666666668</v>
      </c>
      <c r="AC5">
        <f>AVERAGE(S25,S61,S97,S169,S205)</f>
        <v>-1.7680000000000002</v>
      </c>
      <c r="AD5">
        <f>AVERAGE(U25,U61,U97,U169,U205)</f>
        <v>-1.3793333333333335</v>
      </c>
      <c r="AE5">
        <f>AVERAGE(W25,W61,W97,W169,W205)</f>
        <v>-0.71966666666666712</v>
      </c>
      <c r="AH5" t="s">
        <v>29</v>
      </c>
      <c r="AI5">
        <f>_xlfn.STDEV.P(K26,K62,K98,K134,K170,K206,K242)</f>
        <v>5.3976138677917831</v>
      </c>
      <c r="AJ5">
        <f>_xlfn.STDEV.P(K12,K48,K84,K120,K156,K192,K228)</f>
        <v>3.0307076670299522</v>
      </c>
      <c r="AK5">
        <f>_xlfn.STDEV.P(K26,K62,K98,K170,K206)</f>
        <v>2.2943111577390876</v>
      </c>
      <c r="AL5">
        <f>_xlfn.STDEV.P(K12,K48,K84,K156,K192)</f>
        <v>3.2051524671077702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38.1</v>
      </c>
      <c r="F6">
        <v>66.400000000000006</v>
      </c>
      <c r="G6">
        <v>48.2</v>
      </c>
      <c r="I6">
        <f t="shared" si="0"/>
        <v>24.261530763742019</v>
      </c>
      <c r="J6">
        <v>10</v>
      </c>
      <c r="K6">
        <f>_xlfn.STDEV.P(D14:G18)</f>
        <v>34.291069901652271</v>
      </c>
      <c r="L6">
        <f t="shared" ref="L6:L8" si="6">_xlfn.STDEV.P(D6:G6,D11:G11,D16:G16,D21:G21,D26:G26,D31:G31)</f>
        <v>35.334708847046628</v>
      </c>
      <c r="M6">
        <v>0.45</v>
      </c>
      <c r="N6">
        <f t="shared" si="1"/>
        <v>38.174999999999997</v>
      </c>
      <c r="P6" s="5">
        <f>_xlfn.STDEV.P(D14:D18)</f>
        <v>0</v>
      </c>
      <c r="Q6">
        <f t="shared" si="2"/>
        <v>0</v>
      </c>
      <c r="R6" s="5">
        <f>_xlfn.STDEV.P(E14:E18)</f>
        <v>2.9438749973461875</v>
      </c>
      <c r="S6">
        <f t="shared" si="3"/>
        <v>19.890401090866799</v>
      </c>
      <c r="T6" s="5">
        <f>_xlfn.STDEV.P(F14:F18)</f>
        <v>4.7535250078231428</v>
      </c>
      <c r="U6">
        <f t="shared" si="4"/>
        <v>13.200715468825509</v>
      </c>
      <c r="V6" s="5">
        <f>_xlfn.STDEV.P(G14:G18)</f>
        <v>0.78841613377708109</v>
      </c>
      <c r="W6">
        <f t="shared" si="5"/>
        <v>16.577159654845047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35.700000000000003</v>
      </c>
      <c r="F7">
        <v>63</v>
      </c>
      <c r="G7">
        <v>50.3</v>
      </c>
      <c r="I7">
        <f t="shared" si="0"/>
        <v>23.576100186417598</v>
      </c>
      <c r="J7">
        <v>20</v>
      </c>
      <c r="K7">
        <f>_xlfn.STDEV.P(D19:G23)</f>
        <v>35.744961533060867</v>
      </c>
      <c r="L7">
        <f t="shared" si="6"/>
        <v>35.376011960397989</v>
      </c>
      <c r="M7">
        <v>0.65</v>
      </c>
      <c r="N7">
        <f t="shared" si="1"/>
        <v>37.25</v>
      </c>
      <c r="P7" s="5">
        <f>_xlfn.STDEV.P(D19:D23)</f>
        <v>0</v>
      </c>
      <c r="Q7">
        <f t="shared" si="2"/>
        <v>0</v>
      </c>
      <c r="R7" s="5">
        <f>_xlfn.STDEV.P(E19:E23)</f>
        <v>1.71976742613645</v>
      </c>
      <c r="S7">
        <f t="shared" si="3"/>
        <v>20.561020294614657</v>
      </c>
      <c r="T7" s="5">
        <f>_xlfn.STDEV.P(F19:F23)</f>
        <v>1.4133647795243816</v>
      </c>
      <c r="U7">
        <f t="shared" si="4"/>
        <v>14.813441718775421</v>
      </c>
      <c r="V7" s="5">
        <f>_xlfn.STDEV.P(G19:G23)</f>
        <v>0.89977775033615937</v>
      </c>
      <c r="W7">
        <f t="shared" si="5"/>
        <v>15.126402597959538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25.5</v>
      </c>
      <c r="F8">
        <v>57.3</v>
      </c>
      <c r="G8">
        <v>48.6</v>
      </c>
      <c r="I8">
        <f t="shared" si="0"/>
        <v>22.243032616979182</v>
      </c>
      <c r="J8">
        <v>50</v>
      </c>
      <c r="K8">
        <f>_xlfn.STDEV.P(D25:G28)</f>
        <v>39.676528010903368</v>
      </c>
      <c r="L8">
        <f t="shared" si="6"/>
        <v>35.126307804834823</v>
      </c>
      <c r="M8">
        <v>0.85</v>
      </c>
      <c r="N8" s="4">
        <f t="shared" si="1"/>
        <v>32.85</v>
      </c>
      <c r="P8" s="5">
        <f>_xlfn.STDEV.P(D24:D28)</f>
        <v>0</v>
      </c>
      <c r="Q8">
        <f t="shared" si="2"/>
        <v>0</v>
      </c>
      <c r="R8" s="5">
        <f>_xlfn.STDEV.P(E24:E28)</f>
        <v>0.69971422738143685</v>
      </c>
      <c r="S8">
        <f t="shared" si="3"/>
        <v>24.22957903059811</v>
      </c>
      <c r="T8" s="5">
        <f>_xlfn.STDEV.P(F24:F28)</f>
        <v>0.89755222689267145</v>
      </c>
      <c r="U8">
        <f t="shared" si="4"/>
        <v>16.747304924142934</v>
      </c>
      <c r="V8" s="5">
        <f>_xlfn.STDEV.P(G24:G28)</f>
        <v>2.0093780132170274</v>
      </c>
      <c r="W8">
        <f t="shared" si="5"/>
        <v>13.494741774319209</v>
      </c>
      <c r="AH8" t="s">
        <v>40</v>
      </c>
      <c r="AI8">
        <f>AVERAGE(L26,L62,L98,L134,L170,L206,L242)</f>
        <v>-0.83650881261595522</v>
      </c>
      <c r="AJ8">
        <f>AVERAGE(L12,L48,L84,L120,L156,L192,L228)</f>
        <v>8.5898846784596541E-2</v>
      </c>
      <c r="AK8">
        <f>AVERAGE(L26,L62,L98,L170,L206)</f>
        <v>-1.1597880952380955</v>
      </c>
      <c r="AL8">
        <f>AVERAGE(L12,L48,L84,L156,L192)</f>
        <v>4.5140385866690572E-2</v>
      </c>
    </row>
    <row r="9" spans="1:38" x14ac:dyDescent="0.75">
      <c r="A9" s="7">
        <v>5</v>
      </c>
      <c r="B9">
        <v>5</v>
      </c>
      <c r="C9">
        <v>0</v>
      </c>
      <c r="D9">
        <v>0</v>
      </c>
      <c r="E9">
        <v>61.3</v>
      </c>
      <c r="F9">
        <v>65.3</v>
      </c>
      <c r="G9">
        <v>49.9</v>
      </c>
      <c r="I9">
        <f t="shared" si="0"/>
        <v>26.094671390918105</v>
      </c>
      <c r="J9">
        <v>100</v>
      </c>
      <c r="K9">
        <f>_xlfn.STDEV.P(D29:G33)</f>
        <v>38.757495726633337</v>
      </c>
      <c r="L9">
        <f>AVERAGE((L8-L7), (L7-L6), (L6-L5), (L5-L4))</f>
        <v>-4.0783568453193197E-2</v>
      </c>
      <c r="N9">
        <f t="shared" si="1"/>
        <v>44.125</v>
      </c>
      <c r="P9" s="5">
        <f>_xlfn.STDEV.P(D29:D33)</f>
        <v>0</v>
      </c>
      <c r="R9" s="5">
        <f>_xlfn.STDEV.P(E29:E33)</f>
        <v>0.82559069762201254</v>
      </c>
      <c r="T9" s="5">
        <f>_xlfn.STDEV.P(F29:F33)</f>
        <v>0.64187226143525011</v>
      </c>
      <c r="V9" s="5">
        <f>_xlfn.STDEV.P(G29:G33)</f>
        <v>4.6929734710522286</v>
      </c>
      <c r="AH9" t="s">
        <v>29</v>
      </c>
      <c r="AI9">
        <f>_xlfn.STDEV.P(L26,L62,L98,L134,L170,L206,L242)</f>
        <v>1.3981495745686539</v>
      </c>
      <c r="AJ9">
        <f>_xlfn.STDEV.P(L12,L48,L84,L120,L156,L192,L228)</f>
        <v>0.27612134063007915</v>
      </c>
      <c r="AK9">
        <f>_xlfn.STDEV.P(L26,L62,L98,L170,L206)</f>
        <v>1.5331547576692039</v>
      </c>
      <c r="AL9">
        <f>_xlfn.STDEV.P(L12,L48,L84,L156,L192)</f>
        <v>0.30146403169955466</v>
      </c>
    </row>
    <row r="10" spans="1:38" x14ac:dyDescent="0.75">
      <c r="A10" s="7">
        <v>6</v>
      </c>
      <c r="B10">
        <v>5</v>
      </c>
      <c r="C10">
        <v>0.2</v>
      </c>
      <c r="D10">
        <v>0</v>
      </c>
      <c r="E10">
        <v>59.9</v>
      </c>
      <c r="F10">
        <v>64.2</v>
      </c>
      <c r="G10">
        <v>49.6</v>
      </c>
      <c r="I10">
        <f t="shared" si="0"/>
        <v>25.626585316815039</v>
      </c>
      <c r="K10">
        <f>AVERAGE(K4:K9)</f>
        <v>32.950050775240896</v>
      </c>
      <c r="N10">
        <f t="shared" si="1"/>
        <v>43.424999999999997</v>
      </c>
      <c r="P10" s="5">
        <f>AVERAGE(P4:P9)</f>
        <v>0</v>
      </c>
      <c r="Q10">
        <f>AVERAGE(Q4:Q8)</f>
        <v>0</v>
      </c>
      <c r="R10" s="5">
        <f>AVERAGE(R4:R9)</f>
        <v>2.3534157096945707</v>
      </c>
      <c r="S10">
        <f>AVERAGE(S4:S8)</f>
        <v>20.042803397793001</v>
      </c>
      <c r="T10" s="5">
        <f>AVERAGE(T4:T9)</f>
        <v>2.5224669123661907</v>
      </c>
      <c r="U10">
        <f>AVERAGE(U4:U8)</f>
        <v>13.857203806212448</v>
      </c>
      <c r="V10" s="5">
        <f>AVERAGE(V4:V9)</f>
        <v>1.6629153537287804</v>
      </c>
      <c r="W10">
        <f>AVERAGE(W4:W8)</f>
        <v>15.499099888378433</v>
      </c>
    </row>
    <row r="11" spans="1:38" x14ac:dyDescent="0.75">
      <c r="A11" s="7">
        <v>7</v>
      </c>
      <c r="B11">
        <v>5</v>
      </c>
      <c r="C11">
        <v>0.45</v>
      </c>
      <c r="D11">
        <v>0</v>
      </c>
      <c r="E11">
        <v>58.1</v>
      </c>
      <c r="F11">
        <v>61.3</v>
      </c>
      <c r="G11">
        <v>48.2</v>
      </c>
      <c r="I11">
        <f t="shared" si="0"/>
        <v>24.668299495506357</v>
      </c>
      <c r="N11">
        <f t="shared" si="1"/>
        <v>41.900000000000006</v>
      </c>
      <c r="P11" s="5">
        <f>_xlfn.STDEV.P(P4:P9)</f>
        <v>0</v>
      </c>
      <c r="Q11">
        <f>_xlfn.STDEV.P(Q4:Q8)</f>
        <v>0</v>
      </c>
      <c r="R11" s="5">
        <f>_xlfn.STDEV.P(R4:R9)</f>
        <v>2.1156798349536361</v>
      </c>
      <c r="S11">
        <f>_xlfn.STDEV.P(S4:S8)</f>
        <v>2.3840508853804865</v>
      </c>
      <c r="T11" s="5">
        <f>_xlfn.STDEV.P(T4:T9)</f>
        <v>1.598236739665867</v>
      </c>
      <c r="U11">
        <f>_xlfn.STDEV.P(U4:U8)</f>
        <v>1.7276388530086717</v>
      </c>
      <c r="V11" s="5">
        <f>_xlfn.STDEV.P(V4:V9)</f>
        <v>1.423626540330394</v>
      </c>
      <c r="W11">
        <f>_xlfn.STDEV.P(W4:W8)</f>
        <v>1.1608724616813011</v>
      </c>
    </row>
    <row r="12" spans="1:38" x14ac:dyDescent="0.75">
      <c r="A12" s="7">
        <v>8</v>
      </c>
      <c r="B12">
        <v>5</v>
      </c>
      <c r="C12">
        <v>0.65</v>
      </c>
      <c r="D12">
        <v>0</v>
      </c>
      <c r="E12">
        <v>60.8</v>
      </c>
      <c r="F12">
        <v>60</v>
      </c>
      <c r="G12">
        <v>50.3</v>
      </c>
      <c r="I12">
        <f t="shared" si="0"/>
        <v>25.039606127093933</v>
      </c>
      <c r="K12" cm="1">
        <f t="array" ref="K12">INDEX(LINEST(K4:K9),1)</f>
        <v>3.3801873648240233</v>
      </c>
      <c r="L12" cm="1">
        <f t="array" ref="L12">INDEX(LINEST(L4:L8),1)</f>
        <v>-3.06677650687412E-2</v>
      </c>
      <c r="N12">
        <f t="shared" si="1"/>
        <v>42.774999999999999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</v>
      </c>
      <c r="E13">
        <v>59.1</v>
      </c>
      <c r="F13">
        <v>55.4</v>
      </c>
      <c r="G13">
        <v>48.6</v>
      </c>
      <c r="I13">
        <f t="shared" si="0"/>
        <v>23.84076078903524</v>
      </c>
      <c r="N13">
        <f t="shared" si="1"/>
        <v>40.774999999999999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0</v>
      </c>
      <c r="E14">
        <v>75</v>
      </c>
      <c r="F14">
        <v>91.7</v>
      </c>
      <c r="G14">
        <v>50</v>
      </c>
      <c r="I14">
        <f t="shared" si="0"/>
        <v>34.619963532620893</v>
      </c>
      <c r="N14">
        <f t="shared" si="1"/>
        <v>54.174999999999997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48.699999999999996</v>
      </c>
      <c r="AD14">
        <f t="shared" ref="AD14:AE29" si="8">AVERAGE(E4,E40,E76,E112,E148,E184,E220)</f>
        <v>57.671428571428578</v>
      </c>
      <c r="AE14">
        <f t="shared" si="8"/>
        <v>52.357142857142847</v>
      </c>
      <c r="AF14">
        <f>AVERAGE(G4,G40,G76,G112,G148,G184)</f>
        <v>8.3166666666666664</v>
      </c>
    </row>
    <row r="15" spans="1:38" x14ac:dyDescent="0.75">
      <c r="A15" s="7">
        <v>11</v>
      </c>
      <c r="B15">
        <v>10</v>
      </c>
      <c r="C15">
        <v>0.2</v>
      </c>
      <c r="D15">
        <v>0</v>
      </c>
      <c r="E15">
        <v>77.099999999999994</v>
      </c>
      <c r="F15">
        <v>91.7</v>
      </c>
      <c r="G15">
        <v>49.7</v>
      </c>
      <c r="I15">
        <f t="shared" si="0"/>
        <v>34.956499753264772</v>
      </c>
      <c r="J15" s="2"/>
      <c r="K15" t="s">
        <v>26</v>
      </c>
      <c r="L15" t="s">
        <v>27</v>
      </c>
      <c r="N15">
        <f t="shared" si="1"/>
        <v>54.625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E30" si="9">AVERAGE(D5,D41,D77,D113,D149,D185,D221)</f>
        <v>48.728571428571421</v>
      </c>
      <c r="AD15">
        <f t="shared" si="8"/>
        <v>56.228571428571421</v>
      </c>
      <c r="AE15">
        <f t="shared" si="8"/>
        <v>50.9</v>
      </c>
      <c r="AF15">
        <f t="shared" ref="AF15:AF28" si="10">AVERAGE(G5,G41,G77,G113,G149,G185)</f>
        <v>8.2666666666666675</v>
      </c>
    </row>
    <row r="16" spans="1:38" x14ac:dyDescent="0.75">
      <c r="A16" s="7">
        <v>12</v>
      </c>
      <c r="B16">
        <v>10</v>
      </c>
      <c r="C16">
        <v>0.45</v>
      </c>
      <c r="D16">
        <v>0</v>
      </c>
      <c r="E16">
        <v>78.900000000000006</v>
      </c>
      <c r="F16">
        <v>89.2</v>
      </c>
      <c r="G16">
        <v>48.3</v>
      </c>
      <c r="I16">
        <f t="shared" si="0"/>
        <v>34.668068881897639</v>
      </c>
      <c r="J16">
        <v>2</v>
      </c>
      <c r="K16">
        <f>AVERAGE(D4:G8)</f>
        <v>37.765000000000001</v>
      </c>
      <c r="L16">
        <f>AVERAGE(D4:G4,D9:G9,D14:G14,D19:G19,D24:G24,D29:G29)</f>
        <v>54.966666666666661</v>
      </c>
      <c r="M16">
        <v>0</v>
      </c>
      <c r="N16">
        <f t="shared" si="1"/>
        <v>54.100000000000009</v>
      </c>
      <c r="P16" s="5">
        <f>AVERAGE(D4:D8)</f>
        <v>0</v>
      </c>
      <c r="Q16">
        <f>AVERAGE(D4,D9,D14,D19,D24,D29)</f>
        <v>0</v>
      </c>
      <c r="R16" s="5">
        <f>AVERAGE(E4:E8)</f>
        <v>37.36</v>
      </c>
      <c r="S16">
        <f>AVERAGE(E4,E9,E14,E19,E24,E29)</f>
        <v>75.2</v>
      </c>
      <c r="T16" s="5">
        <f>AVERAGE(F4:F8)</f>
        <v>64.38000000000001</v>
      </c>
      <c r="U16">
        <f>AVERAGE(F4,F9,F14,F19,F24,F29)</f>
        <v>83.65</v>
      </c>
      <c r="V16" s="5">
        <f>AVERAGE(G4:G8)</f>
        <v>49.32</v>
      </c>
      <c r="W16">
        <f>AVERAGE(G4,G9,G14,G19,G24,G29)</f>
        <v>61.016666666666673</v>
      </c>
      <c r="Z16" s="7">
        <v>2</v>
      </c>
      <c r="AA16">
        <v>2</v>
      </c>
      <c r="AB16">
        <v>0.45</v>
      </c>
      <c r="AC16">
        <f t="shared" si="9"/>
        <v>50.528571428571425</v>
      </c>
      <c r="AD16">
        <f t="shared" si="8"/>
        <v>54</v>
      </c>
      <c r="AE16">
        <f t="shared" si="8"/>
        <v>50.114285714285714</v>
      </c>
      <c r="AF16">
        <f t="shared" si="10"/>
        <v>8.0333333333333332</v>
      </c>
    </row>
    <row r="17" spans="1:32" x14ac:dyDescent="0.75">
      <c r="A17" s="7">
        <v>13</v>
      </c>
      <c r="B17">
        <v>10</v>
      </c>
      <c r="C17">
        <v>0.65</v>
      </c>
      <c r="D17">
        <v>0</v>
      </c>
      <c r="E17">
        <v>78.8</v>
      </c>
      <c r="F17">
        <v>85.9</v>
      </c>
      <c r="G17">
        <v>50.3</v>
      </c>
      <c r="I17">
        <f t="shared" si="0"/>
        <v>33.771622703092014</v>
      </c>
      <c r="J17">
        <v>5</v>
      </c>
      <c r="K17">
        <f>AVERAGE(D9:G13)</f>
        <v>42.6</v>
      </c>
      <c r="L17">
        <f t="shared" ref="L17:L20" si="11">AVERAGE(D5:G5,D10:G10,D15:G15,D20:G20,D25:G25,D30:G30)</f>
        <v>54.737500000000004</v>
      </c>
      <c r="M17">
        <v>0.2</v>
      </c>
      <c r="N17">
        <f t="shared" si="1"/>
        <v>53.75</v>
      </c>
      <c r="P17" s="5">
        <f>AVERAGE(D9:D13)</f>
        <v>0</v>
      </c>
      <c r="Q17">
        <f t="shared" ref="Q17:Q20" si="12">AVERAGE(D5,D10,D15,D20,D25,D30)</f>
        <v>0</v>
      </c>
      <c r="R17" s="5">
        <f>AVERAGE(E9:E13)</f>
        <v>59.839999999999996</v>
      </c>
      <c r="S17">
        <f t="shared" ref="S17:S20" si="13">AVERAGE(E5,E10,E15,E20,E25,E30)</f>
        <v>74.333333333333329</v>
      </c>
      <c r="T17" s="5">
        <f>AVERAGE(F9:F13)</f>
        <v>61.239999999999995</v>
      </c>
      <c r="U17">
        <f t="shared" ref="U17:U20" si="14">AVERAGE(F5,F10,F15,F20,F25,F30)</f>
        <v>83.249999999999986</v>
      </c>
      <c r="V17" s="5">
        <f>AVERAGE(G9:G13)</f>
        <v>49.32</v>
      </c>
      <c r="W17">
        <f t="shared" ref="W17:W20" si="15">AVERAGE(G5,G10,G15,G20,G25,G30)</f>
        <v>61.366666666666674</v>
      </c>
      <c r="Z17" s="7">
        <v>3</v>
      </c>
      <c r="AA17">
        <v>2</v>
      </c>
      <c r="AB17">
        <v>0.65</v>
      </c>
      <c r="AC17">
        <f t="shared" si="9"/>
        <v>50.290000000000006</v>
      </c>
      <c r="AD17">
        <f t="shared" si="8"/>
        <v>51.914285714285711</v>
      </c>
      <c r="AE17">
        <f t="shared" si="8"/>
        <v>48</v>
      </c>
      <c r="AF17">
        <f t="shared" si="10"/>
        <v>8.3833333333333329</v>
      </c>
    </row>
    <row r="18" spans="1:32" x14ac:dyDescent="0.75">
      <c r="A18" s="7">
        <v>14</v>
      </c>
      <c r="B18">
        <v>10</v>
      </c>
      <c r="C18">
        <v>0.85</v>
      </c>
      <c r="D18">
        <v>0</v>
      </c>
      <c r="E18">
        <v>83.9</v>
      </c>
      <c r="F18">
        <v>79</v>
      </c>
      <c r="G18">
        <v>48.6</v>
      </c>
      <c r="I18">
        <f t="shared" si="0"/>
        <v>33.388274513667227</v>
      </c>
      <c r="J18">
        <v>10</v>
      </c>
      <c r="K18">
        <f>AVERAGE(D14:G18)</f>
        <v>53.904999999999987</v>
      </c>
      <c r="L18">
        <f t="shared" si="11"/>
        <v>54.020833333333321</v>
      </c>
      <c r="M18">
        <v>0.45</v>
      </c>
      <c r="N18">
        <f t="shared" si="1"/>
        <v>52.875</v>
      </c>
      <c r="P18" s="5">
        <f>AVERAGE(D14:D18)</f>
        <v>0</v>
      </c>
      <c r="Q18">
        <f t="shared" si="12"/>
        <v>0</v>
      </c>
      <c r="R18" s="5">
        <f>AVERAGE(E14:E18)</f>
        <v>78.740000000000009</v>
      </c>
      <c r="S18">
        <f t="shared" si="13"/>
        <v>73.916666666666671</v>
      </c>
      <c r="T18" s="5">
        <f>AVERAGE(F14:F18)</f>
        <v>87.5</v>
      </c>
      <c r="U18">
        <f t="shared" si="14"/>
        <v>82.333333333333329</v>
      </c>
      <c r="V18" s="5">
        <f>AVERAGE(G14:G18)</f>
        <v>49.38</v>
      </c>
      <c r="W18">
        <f t="shared" si="15"/>
        <v>59.833333333333336</v>
      </c>
      <c r="Z18" s="7">
        <v>4</v>
      </c>
      <c r="AA18">
        <v>2</v>
      </c>
      <c r="AB18">
        <v>0.85</v>
      </c>
      <c r="AC18">
        <f t="shared" si="9"/>
        <v>49.31428571428571</v>
      </c>
      <c r="AD18">
        <f t="shared" si="8"/>
        <v>46.657142857142851</v>
      </c>
      <c r="AE18">
        <f t="shared" si="8"/>
        <v>45.48571428571428</v>
      </c>
      <c r="AF18">
        <f t="shared" si="10"/>
        <v>8.1</v>
      </c>
    </row>
    <row r="19" spans="1:32" x14ac:dyDescent="0.75">
      <c r="A19" s="7">
        <v>15</v>
      </c>
      <c r="B19">
        <v>20</v>
      </c>
      <c r="C19">
        <v>0</v>
      </c>
      <c r="D19">
        <v>0</v>
      </c>
      <c r="E19">
        <v>82.6</v>
      </c>
      <c r="F19">
        <v>91</v>
      </c>
      <c r="G19">
        <v>50.3</v>
      </c>
      <c r="I19">
        <f t="shared" si="0"/>
        <v>35.710808937911224</v>
      </c>
      <c r="J19">
        <v>20</v>
      </c>
      <c r="K19">
        <f>AVERAGE(D19:G23)</f>
        <v>55.614999999999995</v>
      </c>
      <c r="L19">
        <f t="shared" si="11"/>
        <v>54.116666666666674</v>
      </c>
      <c r="M19">
        <v>0.65</v>
      </c>
      <c r="N19">
        <f t="shared" si="1"/>
        <v>55.974999999999994</v>
      </c>
      <c r="P19" s="5">
        <f>AVERAGE(D19:D23)</f>
        <v>0</v>
      </c>
      <c r="Q19">
        <f t="shared" si="12"/>
        <v>0</v>
      </c>
      <c r="R19" s="5">
        <f>AVERAGE(E19:E23)</f>
        <v>80.52</v>
      </c>
      <c r="S19">
        <f t="shared" si="13"/>
        <v>73.766666666666666</v>
      </c>
      <c r="T19" s="5">
        <f>AVERAGE(F19:F23)</f>
        <v>92.419999999999987</v>
      </c>
      <c r="U19">
        <f t="shared" si="14"/>
        <v>81.983333333333334</v>
      </c>
      <c r="V19" s="5">
        <f>AVERAGE(G19:G23)</f>
        <v>49.519999999999996</v>
      </c>
      <c r="W19">
        <f t="shared" si="15"/>
        <v>60.716666666666661</v>
      </c>
      <c r="Z19" s="7">
        <v>5</v>
      </c>
      <c r="AA19">
        <v>5</v>
      </c>
      <c r="AB19">
        <v>0</v>
      </c>
      <c r="AC19">
        <f t="shared" si="9"/>
        <v>47.75714285714286</v>
      </c>
      <c r="AD19">
        <f t="shared" si="8"/>
        <v>62.257142857142853</v>
      </c>
      <c r="AE19">
        <f t="shared" si="8"/>
        <v>59.028571428571425</v>
      </c>
      <c r="AF19">
        <f t="shared" si="10"/>
        <v>49.483333333333341</v>
      </c>
    </row>
    <row r="20" spans="1:32" x14ac:dyDescent="0.75">
      <c r="A20" s="7">
        <v>16</v>
      </c>
      <c r="B20">
        <v>20</v>
      </c>
      <c r="C20">
        <v>0.2</v>
      </c>
      <c r="D20">
        <v>0</v>
      </c>
      <c r="E20">
        <v>81.2</v>
      </c>
      <c r="F20">
        <v>90.9</v>
      </c>
      <c r="G20">
        <v>49.9</v>
      </c>
      <c r="I20">
        <f t="shared" si="0"/>
        <v>35.444534134334447</v>
      </c>
      <c r="J20">
        <v>50</v>
      </c>
      <c r="K20">
        <f>AVERAGE(D24:G28)</f>
        <v>68.38</v>
      </c>
      <c r="L20">
        <f t="shared" si="11"/>
        <v>52.300000000000004</v>
      </c>
      <c r="M20">
        <v>0.85</v>
      </c>
      <c r="N20">
        <f t="shared" si="1"/>
        <v>55.500000000000007</v>
      </c>
      <c r="P20" s="5">
        <f>AVERAGE(D24:D28)</f>
        <v>0</v>
      </c>
      <c r="Q20">
        <f t="shared" si="12"/>
        <v>0</v>
      </c>
      <c r="R20" s="5">
        <f>AVERAGE(E24:E28)</f>
        <v>93.679999999999993</v>
      </c>
      <c r="S20">
        <f t="shared" si="13"/>
        <v>72.75</v>
      </c>
      <c r="T20" s="5">
        <f>AVERAGE(F24:F28)</f>
        <v>93.22</v>
      </c>
      <c r="U20">
        <f t="shared" si="14"/>
        <v>78.833333333333329</v>
      </c>
      <c r="V20" s="5">
        <f>AVERAGE(G24:G28)</f>
        <v>86.61999999999999</v>
      </c>
      <c r="W20">
        <f t="shared" si="15"/>
        <v>57.616666666666667</v>
      </c>
      <c r="Z20" s="7">
        <v>6</v>
      </c>
      <c r="AA20">
        <v>5</v>
      </c>
      <c r="AB20">
        <v>0.2</v>
      </c>
      <c r="AC20">
        <f t="shared" si="9"/>
        <v>47.271428571428565</v>
      </c>
      <c r="AD20">
        <f t="shared" si="8"/>
        <v>59.814285714285724</v>
      </c>
      <c r="AE20">
        <f t="shared" si="8"/>
        <v>57.971428571428568</v>
      </c>
      <c r="AF20">
        <f t="shared" si="10"/>
        <v>49.949999999999996</v>
      </c>
    </row>
    <row r="21" spans="1:32" x14ac:dyDescent="0.75">
      <c r="A21" s="7">
        <v>17</v>
      </c>
      <c r="B21">
        <v>20</v>
      </c>
      <c r="C21">
        <v>0.45</v>
      </c>
      <c r="D21">
        <v>0</v>
      </c>
      <c r="E21">
        <v>81.7</v>
      </c>
      <c r="F21">
        <v>92.1</v>
      </c>
      <c r="G21">
        <v>48.3</v>
      </c>
      <c r="I21">
        <f t="shared" si="0"/>
        <v>35.909913324874495</v>
      </c>
      <c r="J21">
        <v>100</v>
      </c>
      <c r="K21">
        <f>AVERAGE(D29:G33)</f>
        <v>65.905000000000001</v>
      </c>
      <c r="L21">
        <f>AVERAGE((L20-L19), (L19-L18), (L18-L17), (L17-L16))</f>
        <v>-0.6666666666666643</v>
      </c>
      <c r="N21">
        <f t="shared" si="1"/>
        <v>55.525000000000006</v>
      </c>
      <c r="P21" s="5">
        <f>AVERAGE(D29:D33)</f>
        <v>0</v>
      </c>
      <c r="R21" s="5">
        <f>AVERAGE(E29:E33)</f>
        <v>93.820000000000007</v>
      </c>
      <c r="T21" s="5">
        <f>AVERAGE(F29:F33)</f>
        <v>93.3</v>
      </c>
      <c r="V21" s="5">
        <f>AVERAGE(G29:G33)</f>
        <v>76.5</v>
      </c>
      <c r="Z21" s="7">
        <v>7</v>
      </c>
      <c r="AA21">
        <v>5</v>
      </c>
      <c r="AB21">
        <v>0.45</v>
      </c>
      <c r="AC21">
        <f t="shared" si="9"/>
        <v>47.529999999999994</v>
      </c>
      <c r="AD21">
        <f t="shared" si="8"/>
        <v>59.328571428571429</v>
      </c>
      <c r="AE21">
        <f t="shared" si="8"/>
        <v>57.228571428571421</v>
      </c>
      <c r="AF21">
        <f t="shared" si="10"/>
        <v>49.15</v>
      </c>
    </row>
    <row r="22" spans="1:32" x14ac:dyDescent="0.75">
      <c r="A22" s="7">
        <v>18</v>
      </c>
      <c r="B22">
        <v>20</v>
      </c>
      <c r="C22">
        <v>0.65</v>
      </c>
      <c r="D22">
        <v>0</v>
      </c>
      <c r="E22">
        <v>77.900000000000006</v>
      </c>
      <c r="F22">
        <v>94.4</v>
      </c>
      <c r="G22">
        <v>50.5</v>
      </c>
      <c r="I22">
        <f t="shared" si="0"/>
        <v>35.777297270755376</v>
      </c>
      <c r="K22">
        <f>AVERAGE(K16:K21)</f>
        <v>54.028333333333329</v>
      </c>
      <c r="N22">
        <f t="shared" si="1"/>
        <v>55.7</v>
      </c>
      <c r="P22" s="5">
        <f>AVERAGE(P16:P21)</f>
        <v>0</v>
      </c>
      <c r="Q22">
        <f>AVERAGE(Q16:Q20)</f>
        <v>0</v>
      </c>
      <c r="R22" s="5">
        <f>AVERAGE(R16:R21)</f>
        <v>73.993333333333325</v>
      </c>
      <c r="S22">
        <f>AVERAGE(S16:S20)</f>
        <v>73.993333333333325</v>
      </c>
      <c r="T22" s="5">
        <f>AVERAGE(T16:T21)</f>
        <v>82.01</v>
      </c>
      <c r="U22">
        <f>AVERAGE(U16:U20)</f>
        <v>82.009999999999991</v>
      </c>
      <c r="V22" s="5">
        <f>AVERAGE(V16:V21)</f>
        <v>60.110000000000007</v>
      </c>
      <c r="W22">
        <f>AVERAGE(W16:W20)</f>
        <v>60.11</v>
      </c>
      <c r="Z22" s="7">
        <v>8</v>
      </c>
      <c r="AA22">
        <v>5</v>
      </c>
      <c r="AB22">
        <v>0.65</v>
      </c>
      <c r="AC22">
        <f t="shared" si="9"/>
        <v>47.214285714285708</v>
      </c>
      <c r="AD22">
        <f t="shared" si="8"/>
        <v>58.328571428571429</v>
      </c>
      <c r="AE22">
        <f t="shared" si="8"/>
        <v>57.228571428571421</v>
      </c>
      <c r="AF22">
        <f t="shared" si="10"/>
        <v>50.566666666666663</v>
      </c>
    </row>
    <row r="23" spans="1:32" x14ac:dyDescent="0.75">
      <c r="A23" s="7">
        <v>19</v>
      </c>
      <c r="B23">
        <v>20</v>
      </c>
      <c r="C23">
        <v>0.85</v>
      </c>
      <c r="D23">
        <v>0</v>
      </c>
      <c r="E23">
        <v>79.2</v>
      </c>
      <c r="F23">
        <v>93.7</v>
      </c>
      <c r="G23">
        <v>48.6</v>
      </c>
      <c r="I23">
        <f t="shared" si="0"/>
        <v>35.877316998348697</v>
      </c>
      <c r="N23">
        <f t="shared" si="1"/>
        <v>55.375</v>
      </c>
      <c r="P23" s="5">
        <f>_xlfn.STDEV.P(P16:P21)</f>
        <v>0</v>
      </c>
      <c r="Q23">
        <f>_xlfn.STDEV.P(Q16:Q20)</f>
        <v>0</v>
      </c>
      <c r="R23" s="5">
        <f>_xlfn.STDEV.P(R16:R21)</f>
        <v>19.950387353521624</v>
      </c>
      <c r="S23">
        <f>_xlfn.STDEV.P(S16:S20)</f>
        <v>0.79684098511281165</v>
      </c>
      <c r="T23" s="5">
        <f>_xlfn.STDEV.P(T16:T21)</f>
        <v>13.746794777935177</v>
      </c>
      <c r="U23">
        <f>_xlfn.STDEV.P(U16:U20)</f>
        <v>1.6984502740243341</v>
      </c>
      <c r="V23" s="5">
        <f>_xlfn.STDEV.P(V16:V21)</f>
        <v>15.446366347245958</v>
      </c>
      <c r="W23">
        <f>_xlfn.STDEV.P(W16:W20)</f>
        <v>1.3462953283403738</v>
      </c>
      <c r="Z23" s="7">
        <v>9</v>
      </c>
      <c r="AA23">
        <v>5</v>
      </c>
      <c r="AB23">
        <v>0.85</v>
      </c>
      <c r="AC23">
        <f t="shared" si="9"/>
        <v>45.18571428571429</v>
      </c>
      <c r="AD23">
        <f t="shared" si="8"/>
        <v>56.1</v>
      </c>
      <c r="AE23">
        <f t="shared" si="8"/>
        <v>54.357142857142854</v>
      </c>
      <c r="AF23">
        <f t="shared" si="10"/>
        <v>49.68333333333333</v>
      </c>
    </row>
    <row r="24" spans="1:32" x14ac:dyDescent="0.75">
      <c r="A24" s="7">
        <v>20</v>
      </c>
      <c r="B24">
        <v>50</v>
      </c>
      <c r="C24">
        <v>0</v>
      </c>
      <c r="D24">
        <v>0</v>
      </c>
      <c r="E24">
        <v>93.3</v>
      </c>
      <c r="F24">
        <v>92.4</v>
      </c>
      <c r="G24">
        <v>85.5</v>
      </c>
      <c r="I24">
        <f t="shared" si="0"/>
        <v>39.260476308878388</v>
      </c>
      <c r="N24">
        <f t="shared" si="1"/>
        <v>67.8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52.385714285714286</v>
      </c>
      <c r="AD24">
        <f t="shared" si="8"/>
        <v>73.085714285714275</v>
      </c>
      <c r="AE24">
        <f t="shared" si="8"/>
        <v>64.928571428571431</v>
      </c>
      <c r="AF24">
        <f t="shared" si="10"/>
        <v>62.31666666666667</v>
      </c>
    </row>
    <row r="25" spans="1:32" x14ac:dyDescent="0.75">
      <c r="A25" s="7">
        <v>21</v>
      </c>
      <c r="B25">
        <v>50</v>
      </c>
      <c r="C25">
        <v>0.2</v>
      </c>
      <c r="D25">
        <v>0</v>
      </c>
      <c r="E25">
        <v>92.7</v>
      </c>
      <c r="F25">
        <v>92.7</v>
      </c>
      <c r="G25">
        <v>89</v>
      </c>
      <c r="I25">
        <f t="shared" si="0"/>
        <v>39.635022391819099</v>
      </c>
      <c r="N25">
        <f t="shared" si="1"/>
        <v>68.599999999999994</v>
      </c>
      <c r="P25" s="5" cm="1">
        <f t="array" ref="P25">INDEX(LINEST(P16:P21), 1)</f>
        <v>0</v>
      </c>
      <c r="Q25" s="5" cm="1">
        <f t="array" ref="Q25">INDEX(LINEST(Q16:Q20), 1)</f>
        <v>0</v>
      </c>
      <c r="R25" s="5" cm="1">
        <f t="array" ref="R25">INDEX(LINEST(R16:R21), 1)</f>
        <v>11.017142857142858</v>
      </c>
      <c r="S25" s="5" cm="1">
        <f t="array" ref="S25">INDEX(LINEST(S16:S20), 1)</f>
        <v>-0.54666666666666686</v>
      </c>
      <c r="T25" s="5" cm="1">
        <f t="array" ref="T25">INDEX(LINEST(T16:T21), 1)</f>
        <v>7.0131428571428538</v>
      </c>
      <c r="U25" s="5" cm="1">
        <f t="array" ref="U25">INDEX(LINEST(U16:U20), 1)</f>
        <v>-1.0900000000000003</v>
      </c>
      <c r="V25" s="5" cm="1">
        <f t="array" ref="V25">INDEX(LINEST(V16:V20), 1)</f>
        <v>7.4799999999999951</v>
      </c>
      <c r="W25" s="5" cm="1">
        <f t="array" ref="W25">INDEX(LINEST(W16:W20), 1)</f>
        <v>-0.74500000000000233</v>
      </c>
      <c r="Z25" s="7">
        <v>11</v>
      </c>
      <c r="AA25">
        <v>10</v>
      </c>
      <c r="AB25">
        <v>0.2</v>
      </c>
      <c r="AC25">
        <f t="shared" si="9"/>
        <v>51.171428571428578</v>
      </c>
      <c r="AD25">
        <f t="shared" si="8"/>
        <v>72.814285714285717</v>
      </c>
      <c r="AE25">
        <f t="shared" si="8"/>
        <v>63.885714285714293</v>
      </c>
      <c r="AF25">
        <f t="shared" si="10"/>
        <v>62.35</v>
      </c>
    </row>
    <row r="26" spans="1:32" x14ac:dyDescent="0.75">
      <c r="A26" s="7">
        <v>22</v>
      </c>
      <c r="B26">
        <v>50</v>
      </c>
      <c r="C26">
        <v>0.45</v>
      </c>
      <c r="D26">
        <v>0</v>
      </c>
      <c r="E26">
        <v>93.5</v>
      </c>
      <c r="F26">
        <v>92.4</v>
      </c>
      <c r="G26">
        <v>87.4</v>
      </c>
      <c r="I26">
        <f t="shared" si="0"/>
        <v>39.514388202273878</v>
      </c>
      <c r="K26" cm="1">
        <f t="array" ref="K26">INDEX(LINEST(K16:K21),1)</f>
        <v>6.2785714285714276</v>
      </c>
      <c r="L26" cm="1">
        <f t="array" ref="L26">INDEX(LINEST(L16:L20),1)</f>
        <v>-0.59541666666666448</v>
      </c>
      <c r="N26">
        <f t="shared" si="1"/>
        <v>68.325000000000003</v>
      </c>
      <c r="Z26" s="7">
        <v>12</v>
      </c>
      <c r="AA26">
        <v>10</v>
      </c>
      <c r="AB26">
        <v>0.45</v>
      </c>
      <c r="AC26">
        <f t="shared" si="9"/>
        <v>51.942857142857136</v>
      </c>
      <c r="AD26">
        <f t="shared" si="8"/>
        <v>72.51428571428572</v>
      </c>
      <c r="AE26">
        <f t="shared" si="8"/>
        <v>63.085714285714289</v>
      </c>
      <c r="AF26">
        <f t="shared" si="10"/>
        <v>61.433333333333337</v>
      </c>
    </row>
    <row r="27" spans="1:32" x14ac:dyDescent="0.75">
      <c r="A27" s="7">
        <v>23</v>
      </c>
      <c r="B27">
        <v>50</v>
      </c>
      <c r="C27">
        <v>0.65</v>
      </c>
      <c r="D27">
        <v>0</v>
      </c>
      <c r="E27">
        <v>94.2</v>
      </c>
      <c r="F27">
        <v>94.1</v>
      </c>
      <c r="G27">
        <v>87.9</v>
      </c>
      <c r="I27">
        <f t="shared" si="0"/>
        <v>39.947621956757303</v>
      </c>
      <c r="N27">
        <f t="shared" si="1"/>
        <v>69.050000000000011</v>
      </c>
      <c r="Z27" s="7">
        <v>13</v>
      </c>
      <c r="AA27">
        <v>10</v>
      </c>
      <c r="AB27">
        <v>0.65</v>
      </c>
      <c r="AC27">
        <f t="shared" si="9"/>
        <v>52.057142857142864</v>
      </c>
      <c r="AD27">
        <f t="shared" si="8"/>
        <v>71.271428571428572</v>
      </c>
      <c r="AE27">
        <f t="shared" si="8"/>
        <v>60.1</v>
      </c>
      <c r="AF27">
        <f t="shared" si="10"/>
        <v>60.65</v>
      </c>
    </row>
    <row r="28" spans="1:32" x14ac:dyDescent="0.75">
      <c r="A28" s="7">
        <v>24</v>
      </c>
      <c r="B28">
        <v>50</v>
      </c>
      <c r="C28">
        <v>0.85</v>
      </c>
      <c r="D28">
        <v>0</v>
      </c>
      <c r="E28">
        <v>94.7</v>
      </c>
      <c r="F28">
        <v>94.5</v>
      </c>
      <c r="G28">
        <v>83.3</v>
      </c>
      <c r="I28">
        <f t="shared" si="0"/>
        <v>39.601665053378753</v>
      </c>
      <c r="N28">
        <f t="shared" si="1"/>
        <v>68.125</v>
      </c>
      <c r="Z28" s="7">
        <v>14</v>
      </c>
      <c r="AA28">
        <v>10</v>
      </c>
      <c r="AB28">
        <v>0.85</v>
      </c>
      <c r="AC28">
        <f t="shared" si="9"/>
        <v>51.214285714285715</v>
      </c>
      <c r="AD28">
        <f t="shared" si="8"/>
        <v>71.485714285714295</v>
      </c>
      <c r="AE28">
        <f t="shared" si="8"/>
        <v>54.98571428571428</v>
      </c>
      <c r="AF28">
        <f t="shared" si="10"/>
        <v>57.099999999999994</v>
      </c>
    </row>
    <row r="29" spans="1:32" x14ac:dyDescent="0.75">
      <c r="A29" s="7">
        <v>25</v>
      </c>
      <c r="B29">
        <v>100</v>
      </c>
      <c r="C29">
        <v>0</v>
      </c>
      <c r="D29">
        <v>0</v>
      </c>
      <c r="E29">
        <v>93.8</v>
      </c>
      <c r="F29">
        <v>93.3</v>
      </c>
      <c r="G29">
        <v>80.5</v>
      </c>
      <c r="I29">
        <f t="shared" si="0"/>
        <v>38.990832255800839</v>
      </c>
      <c r="N29">
        <f t="shared" si="1"/>
        <v>66.900000000000006</v>
      </c>
      <c r="Z29" s="7">
        <v>15</v>
      </c>
      <c r="AA29">
        <v>20</v>
      </c>
      <c r="AB29">
        <v>0</v>
      </c>
      <c r="AC29">
        <f t="shared" si="9"/>
        <v>59.542857142857144</v>
      </c>
      <c r="AD29">
        <f t="shared" si="8"/>
        <v>72.357142857142861</v>
      </c>
      <c r="AE29">
        <f t="shared" si="8"/>
        <v>69.571428571428569</v>
      </c>
      <c r="AF29">
        <f>AVERAGE(G19,G55,G91,G127)</f>
        <v>70.125</v>
      </c>
    </row>
    <row r="30" spans="1:32" x14ac:dyDescent="0.75">
      <c r="A30" s="7">
        <v>26</v>
      </c>
      <c r="B30">
        <v>100</v>
      </c>
      <c r="C30">
        <v>0.2</v>
      </c>
      <c r="D30">
        <v>0</v>
      </c>
      <c r="E30">
        <v>92.8</v>
      </c>
      <c r="F30">
        <v>93</v>
      </c>
      <c r="G30">
        <v>80.400000000000006</v>
      </c>
      <c r="I30">
        <f t="shared" si="0"/>
        <v>38.760127708767911</v>
      </c>
      <c r="N30">
        <f t="shared" si="1"/>
        <v>66.550000000000011</v>
      </c>
      <c r="Z30" s="7">
        <v>16</v>
      </c>
      <c r="AA30">
        <v>20</v>
      </c>
      <c r="AB30">
        <v>0.2</v>
      </c>
      <c r="AC30">
        <f t="shared" si="9"/>
        <v>58.871428571428567</v>
      </c>
      <c r="AD30">
        <f t="shared" si="9"/>
        <v>71.628571428571433</v>
      </c>
      <c r="AE30">
        <f t="shared" si="9"/>
        <v>70.171428571428564</v>
      </c>
      <c r="AF30">
        <f t="shared" ref="AF30:AF43" si="16">AVERAGE(G20,G56,G92,G128)</f>
        <v>71.7</v>
      </c>
    </row>
    <row r="31" spans="1:32" x14ac:dyDescent="0.75">
      <c r="A31" s="7">
        <v>27</v>
      </c>
      <c r="B31">
        <v>100</v>
      </c>
      <c r="C31">
        <v>0.45</v>
      </c>
      <c r="D31">
        <v>0</v>
      </c>
      <c r="E31">
        <v>93.2</v>
      </c>
      <c r="F31">
        <v>92.6</v>
      </c>
      <c r="G31">
        <v>78.599999999999994</v>
      </c>
      <c r="I31">
        <f t="shared" si="0"/>
        <v>38.607382713672791</v>
      </c>
      <c r="N31">
        <f t="shared" si="1"/>
        <v>66.099999999999994</v>
      </c>
      <c r="Z31" s="7">
        <v>17</v>
      </c>
      <c r="AA31">
        <v>20</v>
      </c>
      <c r="AB31">
        <v>0.45</v>
      </c>
      <c r="AC31">
        <f t="shared" ref="AC31:AD33" si="17">AVERAGE(D21,D57,D93,D129,D165,D201,D237)</f>
        <v>59.042857142857137</v>
      </c>
      <c r="AD31">
        <f t="shared" si="17"/>
        <v>71.414285714285725</v>
      </c>
      <c r="AE31">
        <f>AVERAGE(F21,F57,F93,F129,F165,F201)</f>
        <v>81.75</v>
      </c>
      <c r="AF31">
        <f t="shared" si="16"/>
        <v>70.75</v>
      </c>
    </row>
    <row r="32" spans="1:32" x14ac:dyDescent="0.75">
      <c r="A32" s="7">
        <v>28</v>
      </c>
      <c r="B32">
        <v>100</v>
      </c>
      <c r="C32">
        <v>0.65</v>
      </c>
      <c r="D32">
        <v>0</v>
      </c>
      <c r="E32">
        <v>95.2</v>
      </c>
      <c r="F32">
        <v>94.5</v>
      </c>
      <c r="G32">
        <v>75</v>
      </c>
      <c r="I32">
        <f t="shared" si="0"/>
        <v>39.056905599394334</v>
      </c>
      <c r="N32">
        <f t="shared" si="1"/>
        <v>66.174999999999997</v>
      </c>
      <c r="Z32" s="7">
        <v>18</v>
      </c>
      <c r="AA32">
        <v>20</v>
      </c>
      <c r="AB32">
        <v>0.65</v>
      </c>
      <c r="AC32">
        <f t="shared" si="17"/>
        <v>58.68571428571429</v>
      </c>
      <c r="AD32">
        <f t="shared" si="17"/>
        <v>69.742857142857147</v>
      </c>
      <c r="AE32">
        <f t="shared" ref="AE32:AE43" si="18">AVERAGE(F22,F58,F94,F130,F166,F202)</f>
        <v>81.733333333333334</v>
      </c>
      <c r="AF32">
        <f t="shared" si="16"/>
        <v>72.099999999999994</v>
      </c>
    </row>
    <row r="33" spans="1:32" x14ac:dyDescent="0.75">
      <c r="A33" s="7">
        <v>29</v>
      </c>
      <c r="B33">
        <v>100</v>
      </c>
      <c r="C33">
        <v>0.85</v>
      </c>
      <c r="D33">
        <v>0</v>
      </c>
      <c r="E33">
        <v>94.1</v>
      </c>
      <c r="F33">
        <v>93.1</v>
      </c>
      <c r="G33">
        <v>68</v>
      </c>
      <c r="I33">
        <f t="shared" si="0"/>
        <v>38.29053407828102</v>
      </c>
      <c r="N33">
        <f t="shared" si="1"/>
        <v>63.8</v>
      </c>
      <c r="Z33" s="7">
        <v>19</v>
      </c>
      <c r="AA33">
        <v>20</v>
      </c>
      <c r="AB33">
        <v>0.85</v>
      </c>
      <c r="AC33">
        <f t="shared" si="17"/>
        <v>57.628571428571419</v>
      </c>
      <c r="AD33">
        <f t="shared" si="17"/>
        <v>68.828571428571422</v>
      </c>
      <c r="AE33">
        <f t="shared" si="18"/>
        <v>78.733333333333334</v>
      </c>
      <c r="AF33">
        <f t="shared" si="16"/>
        <v>70.775000000000006</v>
      </c>
    </row>
    <row r="34" spans="1:32" x14ac:dyDescent="0.75">
      <c r="Z34" s="7">
        <v>20</v>
      </c>
      <c r="AA34">
        <v>50</v>
      </c>
      <c r="AB34">
        <v>0</v>
      </c>
      <c r="AC34">
        <f>AVERAGE(D24,D60,D96,D132,D168,D204)</f>
        <v>71.466666666666669</v>
      </c>
      <c r="AD34">
        <f>AVERAGE(E24,E60,E96,E132,E168,E204)</f>
        <v>87.883333333333326</v>
      </c>
      <c r="AE34">
        <f t="shared" si="18"/>
        <v>85.11666666666666</v>
      </c>
      <c r="AF34">
        <f t="shared" si="16"/>
        <v>88.324999999999989</v>
      </c>
    </row>
    <row r="35" spans="1:32" x14ac:dyDescent="0.75">
      <c r="Z35" s="7">
        <v>21</v>
      </c>
      <c r="AA35">
        <v>50</v>
      </c>
      <c r="AB35">
        <v>0.2</v>
      </c>
      <c r="AC35">
        <f t="shared" ref="AC35:AC43" si="19">AVERAGE(D25,D61,D97,D133,D169,D205)</f>
        <v>69.11666666666666</v>
      </c>
      <c r="AD35">
        <f t="shared" ref="AD35:AD43" si="20">AVERAGE(E25,E61,E97,E133,E169,E205)</f>
        <v>87.483333333333334</v>
      </c>
      <c r="AE35">
        <f t="shared" si="18"/>
        <v>85.116666666666674</v>
      </c>
      <c r="AF35">
        <f t="shared" si="16"/>
        <v>90.7</v>
      </c>
    </row>
    <row r="36" spans="1:32" x14ac:dyDescent="0.75">
      <c r="Z36" s="7">
        <v>22</v>
      </c>
      <c r="AA36">
        <v>50</v>
      </c>
      <c r="AB36">
        <v>0.45</v>
      </c>
      <c r="AC36">
        <f t="shared" si="19"/>
        <v>70.533333333333346</v>
      </c>
      <c r="AD36">
        <f t="shared" si="20"/>
        <v>86.666666666666643</v>
      </c>
      <c r="AE36">
        <f t="shared" si="18"/>
        <v>84.166666666666671</v>
      </c>
      <c r="AF36">
        <f t="shared" si="16"/>
        <v>89.8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9"/>
        <v>70.033333333333331</v>
      </c>
      <c r="AD37">
        <f t="shared" si="20"/>
        <v>85.533333333333346</v>
      </c>
      <c r="AE37">
        <f t="shared" si="18"/>
        <v>83.8</v>
      </c>
      <c r="AF37">
        <f t="shared" si="16"/>
        <v>90.05</v>
      </c>
    </row>
    <row r="38" spans="1:32" x14ac:dyDescent="0.75">
      <c r="Z38" s="7">
        <v>24</v>
      </c>
      <c r="AA38">
        <v>50</v>
      </c>
      <c r="AB38">
        <v>0.85</v>
      </c>
      <c r="AC38">
        <f t="shared" si="19"/>
        <v>69.183333333333323</v>
      </c>
      <c r="AD38">
        <f t="shared" si="20"/>
        <v>84.433333333333323</v>
      </c>
      <c r="AE38">
        <f t="shared" si="18"/>
        <v>82.733333333333334</v>
      </c>
      <c r="AF38">
        <f t="shared" si="16"/>
        <v>87.049999999999983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9"/>
        <v>73.316666666666677</v>
      </c>
      <c r="AD39">
        <f t="shared" si="20"/>
        <v>88.433333333333337</v>
      </c>
      <c r="AE39">
        <f t="shared" si="18"/>
        <v>85.2</v>
      </c>
      <c r="AF39">
        <f t="shared" si="16"/>
        <v>78.174999999999997</v>
      </c>
    </row>
    <row r="40" spans="1:32" x14ac:dyDescent="0.75">
      <c r="A40" s="7">
        <v>0</v>
      </c>
      <c r="B40">
        <v>0</v>
      </c>
      <c r="C40">
        <v>0</v>
      </c>
      <c r="D40">
        <v>85.7</v>
      </c>
      <c r="E40">
        <v>88.8</v>
      </c>
      <c r="F40">
        <v>76.099999999999994</v>
      </c>
      <c r="G40">
        <v>0</v>
      </c>
      <c r="I40">
        <f>_xlfn.STDEV.P(D40:G40)</f>
        <v>36.472763810821903</v>
      </c>
      <c r="J40">
        <v>2</v>
      </c>
      <c r="K40">
        <f>_xlfn.STDEV.P(D40:G44)</f>
        <v>35.151359859897312</v>
      </c>
      <c r="L40">
        <f>_xlfn.STDEV.P(D40:G40,D45:G45,D50:G50,D55:G55,D60:G60,D65:G65)</f>
        <v>18.850205845471997</v>
      </c>
      <c r="M40">
        <v>0</v>
      </c>
      <c r="N40">
        <f>AVERAGE(D40:G40)</f>
        <v>62.65</v>
      </c>
      <c r="P40" s="5">
        <f>_xlfn.STDEV.P(D40:D44)</f>
        <v>1.3452137376640163</v>
      </c>
      <c r="Q40">
        <f>_xlfn.STDEV.P(D40,D45,D50,D55,D60,D65)</f>
        <v>3.5377723687842502</v>
      </c>
      <c r="R40" s="5">
        <f>_xlfn.STDEV.P(E40:E44)</f>
        <v>6.560975537220056</v>
      </c>
      <c r="S40">
        <f>_xlfn.STDEV.P(E40,E45,E50,E55,E60,E65)</f>
        <v>3.4104822076780996</v>
      </c>
      <c r="T40" s="5">
        <f>_xlfn.STDEV.P(F40:F44)</f>
        <v>2.7672368890284731</v>
      </c>
      <c r="U40">
        <f>_xlfn.STDEV.P(F40,F45,F50,F55,F60,F65)</f>
        <v>6.2502666609780242</v>
      </c>
      <c r="V40" s="5">
        <f>_xlfn.STDEV.P(G40:G44)</f>
        <v>0</v>
      </c>
      <c r="W40">
        <f>_xlfn.STDEV.P(G40,G45,G50,G55,G60,G65)</f>
        <v>32.340617736146541</v>
      </c>
      <c r="Z40" s="7">
        <v>26</v>
      </c>
      <c r="AA40">
        <v>100</v>
      </c>
      <c r="AB40">
        <v>0.2</v>
      </c>
      <c r="AC40">
        <f t="shared" si="19"/>
        <v>72.083333333333329</v>
      </c>
      <c r="AD40">
        <f t="shared" si="20"/>
        <v>87.083333333333329</v>
      </c>
      <c r="AE40">
        <f t="shared" si="18"/>
        <v>85.2</v>
      </c>
      <c r="AF40">
        <f t="shared" si="16"/>
        <v>77.099999999999994</v>
      </c>
    </row>
    <row r="41" spans="1:32" x14ac:dyDescent="0.75">
      <c r="A41" s="7">
        <v>1</v>
      </c>
      <c r="B41">
        <v>0</v>
      </c>
      <c r="C41">
        <v>0.2</v>
      </c>
      <c r="D41">
        <v>84.4</v>
      </c>
      <c r="E41">
        <v>85.6</v>
      </c>
      <c r="F41">
        <v>74.5</v>
      </c>
      <c r="G41">
        <v>0</v>
      </c>
      <c r="I41">
        <f t="shared" ref="I41:I69" si="21">_xlfn.STDEV.P(D41:G41)</f>
        <v>35.552452447053497</v>
      </c>
      <c r="J41">
        <v>5</v>
      </c>
      <c r="K41">
        <f>_xlfn.STDEV.P(D45:G49)</f>
        <v>11.675935722673239</v>
      </c>
      <c r="L41">
        <f>_xlfn.STDEV.P(D41:G41,D46:G46,D51:G51,D56:G56,D61:G61,D66:G66)</f>
        <v>19.050873047944236</v>
      </c>
      <c r="M41">
        <v>0.2</v>
      </c>
      <c r="N41">
        <f t="shared" ref="N41:N69" si="22">AVERAGE(D41:G41)</f>
        <v>61.125</v>
      </c>
      <c r="P41" s="5">
        <f>_xlfn.STDEV.P(D45:D49)</f>
        <v>1.0419213022104887</v>
      </c>
      <c r="Q41">
        <f t="shared" ref="Q41:Q44" si="23">_xlfn.STDEV.P(D41,D46,D51,D56,D61,D66)</f>
        <v>4.0655736235971505</v>
      </c>
      <c r="R41" s="5">
        <f>_xlfn.STDEV.P(E45:E49)</f>
        <v>3.2338212690252344</v>
      </c>
      <c r="S41">
        <f t="shared" ref="S41:S44" si="24">_xlfn.STDEV.P(E41,E46,E51,E56,E61,E66)</f>
        <v>4.9210432498268784</v>
      </c>
      <c r="T41" s="5">
        <f>_xlfn.STDEV.P(F45:F49)</f>
        <v>1.0965400129498235</v>
      </c>
      <c r="U41">
        <f t="shared" ref="U41:U44" si="25">_xlfn.STDEV.P(F41,F46,F51,F56,F61,F66)</f>
        <v>7.1378490379727788</v>
      </c>
      <c r="V41" s="5">
        <f>_xlfn.STDEV.P(G45:G49)</f>
        <v>0.44452221541785852</v>
      </c>
      <c r="W41">
        <f t="shared" ref="W41:W44" si="26">_xlfn.STDEV.P(G41,G46,G51,G56,G61,G66)</f>
        <v>32.722248632322838</v>
      </c>
      <c r="Z41" s="7">
        <v>27</v>
      </c>
      <c r="AA41">
        <v>100</v>
      </c>
      <c r="AB41">
        <v>0.45</v>
      </c>
      <c r="AC41">
        <f t="shared" si="19"/>
        <v>71.166666666666671</v>
      </c>
      <c r="AD41">
        <f t="shared" si="20"/>
        <v>86.516666666666666</v>
      </c>
      <c r="AE41">
        <f t="shared" si="18"/>
        <v>84.783333333333346</v>
      </c>
      <c r="AF41">
        <f t="shared" si="16"/>
        <v>75.349999999999994</v>
      </c>
    </row>
    <row r="42" spans="1:32" x14ac:dyDescent="0.75">
      <c r="A42" s="7">
        <v>2</v>
      </c>
      <c r="B42">
        <v>0</v>
      </c>
      <c r="C42">
        <v>0.45</v>
      </c>
      <c r="D42">
        <v>87.8</v>
      </c>
      <c r="E42">
        <v>82.2</v>
      </c>
      <c r="F42">
        <v>73</v>
      </c>
      <c r="G42">
        <v>0</v>
      </c>
      <c r="I42">
        <f t="shared" si="21"/>
        <v>35.469811107475607</v>
      </c>
      <c r="J42">
        <v>10</v>
      </c>
      <c r="K42">
        <f>_xlfn.STDEV.P(D50:G54)</f>
        <v>6.7623424196057993</v>
      </c>
      <c r="L42">
        <f t="shared" ref="L42:L44" si="27">_xlfn.STDEV.P(D42:G42,D47:G47,D52:G52,D57:G57,D62:G62,D67:G67)</f>
        <v>19.22166700988469</v>
      </c>
      <c r="M42">
        <v>0.45</v>
      </c>
      <c r="N42">
        <f t="shared" si="22"/>
        <v>60.75</v>
      </c>
      <c r="P42" s="5">
        <f>_xlfn.STDEV.P(D50:D54)</f>
        <v>2.7859648238985382</v>
      </c>
      <c r="Q42">
        <f t="shared" si="23"/>
        <v>3.2185227805452756</v>
      </c>
      <c r="R42" s="5">
        <f>_xlfn.STDEV.P(E50:E54)</f>
        <v>0.63055531081737981</v>
      </c>
      <c r="S42">
        <f t="shared" si="24"/>
        <v>5.3353121329080242</v>
      </c>
      <c r="T42" s="5">
        <f>_xlfn.STDEV.P(F50:F54)</f>
        <v>4.6480103270109021</v>
      </c>
      <c r="U42">
        <f t="shared" si="25"/>
        <v>7.6403897515477279</v>
      </c>
      <c r="V42" s="5">
        <f>_xlfn.STDEV.P(G50:G54)</f>
        <v>2.883747561767501</v>
      </c>
      <c r="W42">
        <f t="shared" si="26"/>
        <v>32.439572027592064</v>
      </c>
      <c r="Z42" s="7">
        <v>28</v>
      </c>
      <c r="AA42">
        <v>100</v>
      </c>
      <c r="AB42">
        <v>0.65</v>
      </c>
      <c r="AC42">
        <f t="shared" si="19"/>
        <v>70.216666666666669</v>
      </c>
      <c r="AD42">
        <f t="shared" si="20"/>
        <v>85.983333333333348</v>
      </c>
      <c r="AE42">
        <f t="shared" si="18"/>
        <v>85.649999999999991</v>
      </c>
      <c r="AF42">
        <f t="shared" si="16"/>
        <v>71.474999999999994</v>
      </c>
    </row>
    <row r="43" spans="1:32" x14ac:dyDescent="0.75">
      <c r="A43" s="7">
        <v>3</v>
      </c>
      <c r="B43">
        <v>0</v>
      </c>
      <c r="C43">
        <v>0.65</v>
      </c>
      <c r="D43">
        <v>88</v>
      </c>
      <c r="E43">
        <v>76.8</v>
      </c>
      <c r="F43">
        <v>72.099999999999994</v>
      </c>
      <c r="G43">
        <v>0</v>
      </c>
      <c r="I43">
        <f t="shared" si="21"/>
        <v>34.677973917171101</v>
      </c>
      <c r="J43">
        <v>20</v>
      </c>
      <c r="K43">
        <f>_xlfn.STDEV.P(D55:G59)</f>
        <v>3.3243946817428278</v>
      </c>
      <c r="L43">
        <f t="shared" si="27"/>
        <v>19.637547298196129</v>
      </c>
      <c r="M43">
        <v>0.65</v>
      </c>
      <c r="N43">
        <f t="shared" si="22"/>
        <v>59.225000000000001</v>
      </c>
      <c r="P43" s="5">
        <f>_xlfn.STDEV.P(D55:D59)</f>
        <v>1.8039955654047508</v>
      </c>
      <c r="Q43">
        <f t="shared" si="23"/>
        <v>3.3239868966181114</v>
      </c>
      <c r="R43" s="5">
        <f>_xlfn.STDEV.P(E55:E59)</f>
        <v>1.4650597257449958</v>
      </c>
      <c r="S43">
        <f t="shared" si="24"/>
        <v>7.7609420963064917</v>
      </c>
      <c r="T43" s="5">
        <f>_xlfn.STDEV.P(F55:F59)</f>
        <v>0.76576758876306239</v>
      </c>
      <c r="U43">
        <f t="shared" si="25"/>
        <v>9.3828596683291945</v>
      </c>
      <c r="V43" s="5">
        <f>_xlfn.STDEV.P(G55:G59)</f>
        <v>1.2702755606560316</v>
      </c>
      <c r="W43">
        <f t="shared" si="26"/>
        <v>32.107237847909339</v>
      </c>
      <c r="Z43" s="7">
        <v>29</v>
      </c>
      <c r="AA43">
        <v>100</v>
      </c>
      <c r="AB43">
        <v>0.85</v>
      </c>
      <c r="AC43">
        <f t="shared" si="19"/>
        <v>68.905000000000001</v>
      </c>
      <c r="AD43">
        <f t="shared" si="20"/>
        <v>83.350000000000009</v>
      </c>
      <c r="AE43">
        <f t="shared" si="18"/>
        <v>84.05</v>
      </c>
      <c r="AF43">
        <f t="shared" si="16"/>
        <v>65.25</v>
      </c>
    </row>
    <row r="44" spans="1:32" x14ac:dyDescent="0.75">
      <c r="A44" s="7">
        <v>4</v>
      </c>
      <c r="B44">
        <v>0</v>
      </c>
      <c r="C44">
        <v>0.85</v>
      </c>
      <c r="D44">
        <v>86.2</v>
      </c>
      <c r="E44">
        <v>70.3</v>
      </c>
      <c r="F44">
        <v>67.900000000000006</v>
      </c>
      <c r="G44">
        <v>0</v>
      </c>
      <c r="I44">
        <f t="shared" si="21"/>
        <v>33.144003982621044</v>
      </c>
      <c r="J44">
        <v>50</v>
      </c>
      <c r="K44">
        <f>_xlfn.STDEV.P(D61:G64)</f>
        <v>1.308565531412164</v>
      </c>
      <c r="L44">
        <f t="shared" si="27"/>
        <v>19.834502328994496</v>
      </c>
      <c r="M44">
        <v>0.85</v>
      </c>
      <c r="N44">
        <f t="shared" si="22"/>
        <v>56.1</v>
      </c>
      <c r="P44" s="5">
        <f>_xlfn.STDEV.P(D60:D64)</f>
        <v>1.3302631318652733</v>
      </c>
      <c r="Q44">
        <f t="shared" si="23"/>
        <v>3.8940124978399004</v>
      </c>
      <c r="R44" s="5">
        <f>_xlfn.STDEV.P(E60:E64)</f>
        <v>0.82365041127896155</v>
      </c>
      <c r="S44">
        <f t="shared" si="24"/>
        <v>9.8280918233852272</v>
      </c>
      <c r="T44" s="5">
        <f>_xlfn.STDEV.P(F60:F64)</f>
        <v>0.62737548565432344</v>
      </c>
      <c r="U44">
        <f t="shared" si="25"/>
        <v>11.004001797326058</v>
      </c>
      <c r="V44" s="5">
        <f>_xlfn.STDEV.P(G60:G64)</f>
        <v>1.1651609330903581</v>
      </c>
      <c r="W44">
        <f t="shared" si="26"/>
        <v>30.664605909020814</v>
      </c>
    </row>
    <row r="45" spans="1:32" x14ac:dyDescent="0.75">
      <c r="A45" s="7">
        <v>5</v>
      </c>
      <c r="B45">
        <v>5</v>
      </c>
      <c r="C45">
        <v>0</v>
      </c>
      <c r="D45">
        <v>86.4</v>
      </c>
      <c r="E45">
        <v>82.6</v>
      </c>
      <c r="F45">
        <v>88.7</v>
      </c>
      <c r="G45">
        <v>59</v>
      </c>
      <c r="I45">
        <f t="shared" si="21"/>
        <v>11.849973628662678</v>
      </c>
      <c r="J45">
        <v>100</v>
      </c>
      <c r="K45">
        <f>_xlfn.STDEV.P(D65:G69)</f>
        <v>7.5288295903148184</v>
      </c>
      <c r="N45">
        <f t="shared" si="22"/>
        <v>79.174999999999997</v>
      </c>
      <c r="P45" s="5">
        <f>_xlfn.STDEV.P(D65:D69)</f>
        <v>0.48989794855663799</v>
      </c>
      <c r="R45" s="5">
        <f>_xlfn.STDEV.P(E65:E69)</f>
        <v>0.54626001134990709</v>
      </c>
      <c r="T45" s="5">
        <f>_xlfn.STDEV.P(F65:F69)</f>
        <v>0.70427267446636033</v>
      </c>
      <c r="V45" s="5">
        <f>_xlfn.STDEV.P(G65:G69)</f>
        <v>5.6808450075670969</v>
      </c>
    </row>
    <row r="46" spans="1:32" x14ac:dyDescent="0.75">
      <c r="A46" s="7">
        <v>6</v>
      </c>
      <c r="B46">
        <v>5</v>
      </c>
      <c r="C46">
        <v>0.2</v>
      </c>
      <c r="D46">
        <v>85.1</v>
      </c>
      <c r="E46">
        <v>79.8</v>
      </c>
      <c r="F46">
        <v>87</v>
      </c>
      <c r="G46">
        <v>58.4</v>
      </c>
      <c r="I46">
        <f t="shared" si="21"/>
        <v>11.380767768476879</v>
      </c>
      <c r="K46">
        <f>AVERAGE(K40:K45)</f>
        <v>10.958571300941026</v>
      </c>
      <c r="N46">
        <f t="shared" si="22"/>
        <v>77.574999999999989</v>
      </c>
      <c r="P46" s="5">
        <f>AVERAGE(P40:P45)</f>
        <v>1.4662094182666177</v>
      </c>
      <c r="Q46">
        <f>AVERAGE(Q40:Q44)</f>
        <v>3.6079736334769379</v>
      </c>
      <c r="R46" s="5">
        <f>AVERAGE(R40:R45)</f>
        <v>2.2100537109060894</v>
      </c>
      <c r="S46">
        <f>AVERAGE(S40:S44)</f>
        <v>6.251174302020944</v>
      </c>
      <c r="T46" s="5">
        <f>AVERAGE(T40:T45)</f>
        <v>1.7682004963121571</v>
      </c>
      <c r="U46">
        <f>AVERAGE(U40:U44)</f>
        <v>8.2830733832307573</v>
      </c>
      <c r="V46" s="5">
        <f>AVERAGE(V40:V45)</f>
        <v>1.9074252130831411</v>
      </c>
      <c r="W46">
        <f>AVERAGE(W40:W44)</f>
        <v>32.054856430598321</v>
      </c>
    </row>
    <row r="47" spans="1:32" x14ac:dyDescent="0.75">
      <c r="A47" s="7">
        <v>7</v>
      </c>
      <c r="B47">
        <v>5</v>
      </c>
      <c r="C47">
        <v>0.45</v>
      </c>
      <c r="D47">
        <v>87</v>
      </c>
      <c r="E47">
        <v>81.2</v>
      </c>
      <c r="F47">
        <v>87.9</v>
      </c>
      <c r="G47">
        <v>58.6</v>
      </c>
      <c r="I47">
        <f t="shared" si="21"/>
        <v>11.872104910250698</v>
      </c>
      <c r="N47">
        <f t="shared" si="22"/>
        <v>78.675000000000011</v>
      </c>
      <c r="P47" s="5">
        <f>_xlfn.STDEV.P(P40:P45)</f>
        <v>0.70971586459155434</v>
      </c>
      <c r="Q47">
        <f>_xlfn.STDEV.P(Q40:Q44)</f>
        <v>0.32510448597626218</v>
      </c>
      <c r="R47" s="5">
        <f>_xlfn.STDEV.P(R40:R45)</f>
        <v>2.1493710541094471</v>
      </c>
      <c r="S47">
        <f>_xlfn.STDEV.P(S40:S44)</f>
        <v>2.2694193729229402</v>
      </c>
      <c r="T47" s="5">
        <f>_xlfn.STDEV.P(T40:T45)</f>
        <v>1.4821606991735978</v>
      </c>
      <c r="U47">
        <f>_xlfn.STDEV.P(U40:U44)</f>
        <v>1.7011681591754806</v>
      </c>
      <c r="V47" s="5">
        <f>_xlfn.STDEV.P(V40:V45)</f>
        <v>1.9116822582465778</v>
      </c>
      <c r="W47">
        <f>_xlfn.STDEV.P(W40:W44)</f>
        <v>0.72258124676296642</v>
      </c>
    </row>
    <row r="48" spans="1:32" x14ac:dyDescent="0.75">
      <c r="A48" s="7">
        <v>8</v>
      </c>
      <c r="B48">
        <v>5</v>
      </c>
      <c r="C48">
        <v>0.65</v>
      </c>
      <c r="D48">
        <v>87.1</v>
      </c>
      <c r="E48">
        <v>77.400000000000006</v>
      </c>
      <c r="F48">
        <v>90</v>
      </c>
      <c r="G48">
        <v>59.7</v>
      </c>
      <c r="I48">
        <f t="shared" si="21"/>
        <v>11.841135925239589</v>
      </c>
      <c r="K48" cm="1">
        <f t="array" ref="K48">INDEX(LINEST(K40:K45),1)</f>
        <v>-4.9329345617016775</v>
      </c>
      <c r="L48" cm="1">
        <f t="array" ref="L48">INDEX(LINEST(L40:L44),1)</f>
        <v>0.25552672172968893</v>
      </c>
      <c r="N48">
        <f t="shared" si="22"/>
        <v>78.55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84.5</v>
      </c>
      <c r="E49">
        <v>73.400000000000006</v>
      </c>
      <c r="F49">
        <v>87.2</v>
      </c>
      <c r="G49">
        <v>58.9</v>
      </c>
      <c r="I49">
        <f t="shared" si="21"/>
        <v>11.145178329663468</v>
      </c>
      <c r="N49">
        <f t="shared" si="22"/>
        <v>76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83.3</v>
      </c>
      <c r="E50">
        <v>93.1</v>
      </c>
      <c r="F50">
        <v>82.1</v>
      </c>
      <c r="G50">
        <v>91.2</v>
      </c>
      <c r="I50">
        <f t="shared" si="21"/>
        <v>4.7913333217383247</v>
      </c>
      <c r="N50">
        <f t="shared" si="22"/>
        <v>87.424999999999997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83.2</v>
      </c>
      <c r="E51">
        <v>93.7</v>
      </c>
      <c r="F51">
        <v>81.099999999999994</v>
      </c>
      <c r="G51">
        <v>92.4</v>
      </c>
      <c r="I51">
        <f t="shared" si="21"/>
        <v>5.5195108478922332</v>
      </c>
      <c r="J51" s="2"/>
      <c r="K51" t="s">
        <v>26</v>
      </c>
      <c r="L51" t="s">
        <v>27</v>
      </c>
      <c r="N51">
        <f t="shared" si="22"/>
        <v>87.6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87.1</v>
      </c>
      <c r="E52">
        <v>94.4</v>
      </c>
      <c r="F52">
        <v>80</v>
      </c>
      <c r="G52">
        <v>91.7</v>
      </c>
      <c r="I52">
        <f t="shared" si="21"/>
        <v>5.4566473223033229</v>
      </c>
      <c r="J52">
        <v>2</v>
      </c>
      <c r="K52">
        <f>AVERAGE(D40:G44)</f>
        <v>59.970000000000006</v>
      </c>
      <c r="L52">
        <f>AVERAGE(D40:G40,D45:G45,D50:G50,D55:G55,D60:G60,D65:G65)</f>
        <v>83.212500000000006</v>
      </c>
      <c r="M52">
        <v>0</v>
      </c>
      <c r="N52">
        <f t="shared" si="22"/>
        <v>88.3</v>
      </c>
      <c r="P52" s="5">
        <f>AVERAGE(D40:D44)</f>
        <v>86.42</v>
      </c>
      <c r="Q52">
        <f>AVERAGE(D40,D45,D50,D55,D60,D65)</f>
        <v>88.25</v>
      </c>
      <c r="R52" s="5">
        <f>AVERAGE(E40:E44)</f>
        <v>80.739999999999995</v>
      </c>
      <c r="S52">
        <f>AVERAGE(E40,E45,E50,E55,E60,E65)</f>
        <v>89.383333333333326</v>
      </c>
      <c r="T52" s="5">
        <f>AVERAGE(F40:F44)</f>
        <v>72.72</v>
      </c>
      <c r="U52">
        <f>AVERAGE(F40,F45,F50,F55,F60,F65)</f>
        <v>87.25</v>
      </c>
      <c r="V52" s="5">
        <f>AVERAGE(G40:G44)</f>
        <v>0</v>
      </c>
      <c r="W52">
        <f>AVERAGE(G40,G45,G50,G55,G60,G65)</f>
        <v>67.966666666666669</v>
      </c>
    </row>
    <row r="53" spans="1:32" x14ac:dyDescent="0.75">
      <c r="A53" s="7">
        <v>13</v>
      </c>
      <c r="B53">
        <v>10</v>
      </c>
      <c r="C53">
        <v>0.65</v>
      </c>
      <c r="D53">
        <v>88.9</v>
      </c>
      <c r="E53">
        <v>94.6</v>
      </c>
      <c r="F53">
        <v>75.2</v>
      </c>
      <c r="G53">
        <v>91.2</v>
      </c>
      <c r="I53">
        <f t="shared" si="21"/>
        <v>7.3713550314714853</v>
      </c>
      <c r="J53">
        <v>5</v>
      </c>
      <c r="K53">
        <f>AVERAGE(D45:G49)</f>
        <v>77.995000000000019</v>
      </c>
      <c r="L53">
        <f>AVERAGE(D41:G41,D46:G46,D51:G51,D56:G56,D61:G61,D66:G66)</f>
        <v>83.141666666666666</v>
      </c>
      <c r="M53">
        <v>0.2</v>
      </c>
      <c r="N53">
        <f t="shared" si="22"/>
        <v>87.474999999999994</v>
      </c>
      <c r="P53" s="5">
        <f>AVERAGE(D45:D49)</f>
        <v>86.02000000000001</v>
      </c>
      <c r="Q53">
        <f t="shared" ref="Q53:Q56" si="28">AVERAGE(D41,D46,D51,D56,D61,D66)</f>
        <v>88.166666666666671</v>
      </c>
      <c r="R53" s="5">
        <f>AVERAGE(E45:E49)</f>
        <v>78.88</v>
      </c>
      <c r="S53">
        <f t="shared" ref="S53:S56" si="29">AVERAGE(E41,E46,E51,E56,E61,E66)</f>
        <v>89</v>
      </c>
      <c r="T53" s="5">
        <f>AVERAGE(F45:F49)</f>
        <v>88.16</v>
      </c>
      <c r="U53">
        <f t="shared" ref="U53:U56" si="30">AVERAGE(F41,F46,F51,F56,F61,F66)</f>
        <v>86.933333333333337</v>
      </c>
      <c r="V53" s="5">
        <f>AVERAGE(G45:G49)</f>
        <v>58.919999999999995</v>
      </c>
      <c r="W53">
        <f t="shared" ref="W53:W56" si="31">AVERAGE(G41,G46,G51,G56,G61,G66)</f>
        <v>68.466666666666683</v>
      </c>
    </row>
    <row r="54" spans="1:32" x14ac:dyDescent="0.75">
      <c r="A54" s="7">
        <v>14</v>
      </c>
      <c r="B54">
        <v>10</v>
      </c>
      <c r="C54">
        <v>0.85</v>
      </c>
      <c r="D54">
        <v>89.9</v>
      </c>
      <c r="E54">
        <v>93.1</v>
      </c>
      <c r="F54">
        <v>69.599999999999994</v>
      </c>
      <c r="G54">
        <v>84.5</v>
      </c>
      <c r="I54">
        <f t="shared" si="21"/>
        <v>9.0128727384779257</v>
      </c>
      <c r="J54">
        <v>10</v>
      </c>
      <c r="K54">
        <f>AVERAGE(D50:G54)</f>
        <v>87.015000000000001</v>
      </c>
      <c r="L54">
        <f t="shared" ref="L54:L56" si="32">AVERAGE(D42:G42,D47:G47,D52:G52,D57:G57,D62:G62,D67:G67)</f>
        <v>83.554166666666674</v>
      </c>
      <c r="M54">
        <v>0.45</v>
      </c>
      <c r="N54">
        <f t="shared" si="22"/>
        <v>84.275000000000006</v>
      </c>
      <c r="P54" s="5">
        <f>AVERAGE(D50:D54)</f>
        <v>86.47999999999999</v>
      </c>
      <c r="Q54">
        <f t="shared" si="28"/>
        <v>90.466666666666683</v>
      </c>
      <c r="R54" s="5">
        <f>AVERAGE(E50:E54)</f>
        <v>93.780000000000015</v>
      </c>
      <c r="S54">
        <f t="shared" si="29"/>
        <v>89.13333333333334</v>
      </c>
      <c r="T54" s="5">
        <f>AVERAGE(F50:F54)</f>
        <v>77.599999999999994</v>
      </c>
      <c r="U54">
        <f t="shared" si="30"/>
        <v>86.566666666666663</v>
      </c>
      <c r="V54" s="5">
        <f>AVERAGE(G50:G54)</f>
        <v>90.2</v>
      </c>
      <c r="W54">
        <f t="shared" si="31"/>
        <v>68.05</v>
      </c>
    </row>
    <row r="55" spans="1:32" x14ac:dyDescent="0.75">
      <c r="A55" s="7">
        <v>15</v>
      </c>
      <c r="B55">
        <v>20</v>
      </c>
      <c r="C55">
        <v>0</v>
      </c>
      <c r="D55">
        <v>89</v>
      </c>
      <c r="E55">
        <v>88.9</v>
      </c>
      <c r="F55">
        <v>89.9</v>
      </c>
      <c r="G55">
        <v>81.900000000000006</v>
      </c>
      <c r="I55">
        <f t="shared" si="21"/>
        <v>3.2135455497005165</v>
      </c>
      <c r="J55">
        <v>20</v>
      </c>
      <c r="K55">
        <f>AVERAGE(D55:G59)</f>
        <v>89.52000000000001</v>
      </c>
      <c r="L55">
        <f t="shared" si="32"/>
        <v>83.308333333333337</v>
      </c>
      <c r="M55">
        <v>0.65</v>
      </c>
      <c r="N55">
        <f t="shared" si="22"/>
        <v>87.425000000000011</v>
      </c>
      <c r="P55" s="5">
        <f>AVERAGE(D55:D59)</f>
        <v>91.86</v>
      </c>
      <c r="Q55">
        <f t="shared" si="28"/>
        <v>91.266666666666652</v>
      </c>
      <c r="R55" s="5">
        <f>AVERAGE(E55:E59)</f>
        <v>90.96</v>
      </c>
      <c r="S55">
        <f t="shared" si="29"/>
        <v>88.033333333333317</v>
      </c>
      <c r="T55" s="5">
        <f>AVERAGE(F55:F59)</f>
        <v>90.940000000000012</v>
      </c>
      <c r="U55">
        <f t="shared" si="30"/>
        <v>86.61666666666666</v>
      </c>
      <c r="V55" s="5">
        <f>AVERAGE(G55:G59)</f>
        <v>84.320000000000007</v>
      </c>
      <c r="W55">
        <f t="shared" si="31"/>
        <v>67.316666666666663</v>
      </c>
    </row>
    <row r="56" spans="1:32" x14ac:dyDescent="0.75">
      <c r="A56" s="7">
        <v>16</v>
      </c>
      <c r="B56">
        <v>20</v>
      </c>
      <c r="C56">
        <v>0.2</v>
      </c>
      <c r="D56">
        <v>90.6</v>
      </c>
      <c r="E56">
        <v>89.6</v>
      </c>
      <c r="F56">
        <v>90.9</v>
      </c>
      <c r="G56">
        <v>85.3</v>
      </c>
      <c r="I56">
        <f t="shared" si="21"/>
        <v>2.2461077445216215</v>
      </c>
      <c r="J56">
        <v>50</v>
      </c>
      <c r="K56">
        <f>AVERAGE(D60:G64)</f>
        <v>93.010000000000019</v>
      </c>
      <c r="L56">
        <f t="shared" si="32"/>
        <v>81.054166666666674</v>
      </c>
      <c r="M56">
        <v>0.85</v>
      </c>
      <c r="N56">
        <f t="shared" si="22"/>
        <v>89.100000000000009</v>
      </c>
      <c r="P56" s="5">
        <f>AVERAGE(D60:D64)</f>
        <v>93.28</v>
      </c>
      <c r="Q56">
        <f t="shared" si="28"/>
        <v>90.399999999999991</v>
      </c>
      <c r="R56" s="5">
        <f>AVERAGE(E60:E64)</f>
        <v>92.259999999999991</v>
      </c>
      <c r="S56">
        <f t="shared" si="29"/>
        <v>85.683333333333323</v>
      </c>
      <c r="T56" s="5">
        <f>AVERAGE(F60:F64)</f>
        <v>94.320000000000007</v>
      </c>
      <c r="U56">
        <f t="shared" si="30"/>
        <v>83.916666666666671</v>
      </c>
      <c r="V56" s="5">
        <f>AVERAGE(G60:G64)</f>
        <v>92.179999999999993</v>
      </c>
      <c r="W56">
        <f t="shared" si="31"/>
        <v>64.216666666666683</v>
      </c>
    </row>
    <row r="57" spans="1:32" x14ac:dyDescent="0.75">
      <c r="A57" s="7">
        <v>17</v>
      </c>
      <c r="B57">
        <v>20</v>
      </c>
      <c r="C57">
        <v>0.45</v>
      </c>
      <c r="D57">
        <v>92.6</v>
      </c>
      <c r="E57">
        <v>91.4</v>
      </c>
      <c r="F57">
        <v>91.4</v>
      </c>
      <c r="G57">
        <v>84.6</v>
      </c>
      <c r="I57">
        <f t="shared" si="21"/>
        <v>3.1559467676119022</v>
      </c>
      <c r="J57">
        <v>100</v>
      </c>
      <c r="K57">
        <f>AVERAGE(D65:G69)</f>
        <v>89.614999999999981</v>
      </c>
      <c r="L57">
        <f>AVERAGE((L56-L55), (L55-L54), (L54-L53), (L53-L52))</f>
        <v>-0.53958333333333286</v>
      </c>
      <c r="N57">
        <f t="shared" si="22"/>
        <v>90</v>
      </c>
      <c r="P57" s="5">
        <f>AVERAGE(D65:D69)</f>
        <v>94.2</v>
      </c>
      <c r="R57" s="5">
        <f>AVERAGE(E65:E69)</f>
        <v>92.860000000000014</v>
      </c>
      <c r="T57" s="5">
        <f>AVERAGE(F65:F69)</f>
        <v>93.8</v>
      </c>
      <c r="V57" s="5">
        <f>AVERAGE(G65:G69)</f>
        <v>77.599999999999994</v>
      </c>
    </row>
    <row r="58" spans="1:32" x14ac:dyDescent="0.75">
      <c r="A58" s="7">
        <v>18</v>
      </c>
      <c r="B58">
        <v>20</v>
      </c>
      <c r="C58">
        <v>0.65</v>
      </c>
      <c r="D58">
        <v>93.9</v>
      </c>
      <c r="E58">
        <v>92.4</v>
      </c>
      <c r="F58">
        <v>92.1</v>
      </c>
      <c r="G58">
        <v>85.4</v>
      </c>
      <c r="I58">
        <f t="shared" si="21"/>
        <v>3.2760494501762323</v>
      </c>
      <c r="K58">
        <f>AVERAGE(K52:K57)</f>
        <v>82.854166666666671</v>
      </c>
      <c r="N58">
        <f t="shared" si="22"/>
        <v>90.949999999999989</v>
      </c>
      <c r="P58" s="5">
        <f>AVERAGE(P52:P57)</f>
        <v>89.71</v>
      </c>
      <c r="Q58">
        <f>AVERAGE(Q52:Q56)</f>
        <v>89.710000000000008</v>
      </c>
      <c r="R58" s="5">
        <f>AVERAGE(R52:R57)</f>
        <v>88.24666666666667</v>
      </c>
      <c r="S58">
        <f>AVERAGE(S52:S56)</f>
        <v>88.246666666666655</v>
      </c>
      <c r="T58" s="5">
        <f>AVERAGE(T52:T57)</f>
        <v>86.256666666666661</v>
      </c>
      <c r="U58">
        <f>AVERAGE(U52:U56)</f>
        <v>86.256666666666675</v>
      </c>
      <c r="V58" s="5">
        <f>AVERAGE(V52:V57)</f>
        <v>67.203333333333333</v>
      </c>
      <c r="W58">
        <f>AVERAGE(W52:W56)</f>
        <v>67.203333333333347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93.2</v>
      </c>
      <c r="E59">
        <v>92.5</v>
      </c>
      <c r="F59">
        <v>90.4</v>
      </c>
      <c r="G59">
        <v>84.4</v>
      </c>
      <c r="I59">
        <f t="shared" si="21"/>
        <v>3.4622066662751356</v>
      </c>
      <c r="N59">
        <f t="shared" si="22"/>
        <v>90.125</v>
      </c>
      <c r="P59" s="5">
        <f>_xlfn.STDEV.P(P52:P57)</f>
        <v>3.4737251858295681</v>
      </c>
      <c r="Q59">
        <f>_xlfn.STDEV.P(Q52:Q56)</f>
        <v>1.2637510303325798</v>
      </c>
      <c r="R59" s="5">
        <f>_xlfn.STDEV.P(R52:R57)</f>
        <v>6.047783799780623</v>
      </c>
      <c r="S59">
        <f>_xlfn.STDEV.P(S52:S56)</f>
        <v>1.3610208586857839</v>
      </c>
      <c r="T59" s="5">
        <f>_xlfn.STDEV.P(T52:T57)</f>
        <v>8.2224766477152293</v>
      </c>
      <c r="U59">
        <f>_xlfn.STDEV.P(U52:U56)</f>
        <v>1.1954822364961233</v>
      </c>
      <c r="V59" s="5">
        <f>_xlfn.STDEV.P(V52:V57)</f>
        <v>31.986072837338991</v>
      </c>
      <c r="W59">
        <f>_xlfn.STDEV.P(W52:W56)</f>
        <v>1.5380868347109338</v>
      </c>
      <c r="Z59" s="7">
        <v>0</v>
      </c>
      <c r="AA59">
        <v>2</v>
      </c>
      <c r="AB59">
        <v>0</v>
      </c>
      <c r="AC59">
        <f>AVERAGE(D4,D40,D76,D148,D220)</f>
        <v>51.5</v>
      </c>
      <c r="AD59">
        <f t="shared" ref="AD59:AF74" si="33">AVERAGE(E4,E40,E76,E148,E220)</f>
        <v>62.92</v>
      </c>
      <c r="AE59">
        <f t="shared" si="33"/>
        <v>58.359999999999992</v>
      </c>
      <c r="AF59">
        <f t="shared" si="33"/>
        <v>9.98</v>
      </c>
    </row>
    <row r="60" spans="1:32" x14ac:dyDescent="0.75">
      <c r="A60" s="7">
        <v>20</v>
      </c>
      <c r="B60">
        <v>50</v>
      </c>
      <c r="C60">
        <v>0</v>
      </c>
      <c r="D60">
        <v>91.3</v>
      </c>
      <c r="E60">
        <v>90.8</v>
      </c>
      <c r="F60">
        <v>93.4</v>
      </c>
      <c r="G60">
        <v>92.9</v>
      </c>
      <c r="I60">
        <f t="shared" si="21"/>
        <v>1.0793516572461492</v>
      </c>
      <c r="N60">
        <f t="shared" si="22"/>
        <v>92.1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4">AVERAGE(D5,D41,D77,D149,D221)</f>
        <v>51.56</v>
      </c>
      <c r="AD60">
        <f t="shared" si="33"/>
        <v>61.58</v>
      </c>
      <c r="AE60">
        <f t="shared" si="33"/>
        <v>56.58</v>
      </c>
      <c r="AF60">
        <f t="shared" si="33"/>
        <v>9.92</v>
      </c>
    </row>
    <row r="61" spans="1:32" x14ac:dyDescent="0.75">
      <c r="A61" s="7">
        <v>21</v>
      </c>
      <c r="B61">
        <v>50</v>
      </c>
      <c r="C61">
        <v>0.2</v>
      </c>
      <c r="D61">
        <v>92.1</v>
      </c>
      <c r="E61">
        <v>92.6</v>
      </c>
      <c r="F61">
        <v>94.2</v>
      </c>
      <c r="G61">
        <v>93.1</v>
      </c>
      <c r="I61">
        <f t="shared" si="21"/>
        <v>0.77781745930520552</v>
      </c>
      <c r="N61">
        <f t="shared" si="22"/>
        <v>93</v>
      </c>
      <c r="P61" s="5" cm="1">
        <f t="array" ref="P61">INDEX(LINEST(P52:P57), 1)</f>
        <v>1.887428571428571</v>
      </c>
      <c r="Q61" s="5" cm="1">
        <f t="array" ref="Q61">INDEX(LINEST(Q52:Q56), 1)</f>
        <v>0.73999999999999655</v>
      </c>
      <c r="R61" s="5" cm="1">
        <f t="array" ref="R61">INDEX(LINEST(R52:R57), 1)</f>
        <v>2.7977142857142874</v>
      </c>
      <c r="S61" s="5" cm="1">
        <f t="array" ref="S61">INDEX(LINEST(S52:S56), 1)</f>
        <v>-0.83666666666666889</v>
      </c>
      <c r="T61" s="5" cm="1">
        <f t="array" ref="T61">INDEX(LINEST(T52:T57), 1)</f>
        <v>3.920571428571431</v>
      </c>
      <c r="U61" s="5" cm="1">
        <f t="array" ref="U61">INDEX(LINEST(U52:U56), 1)</f>
        <v>-0.69833333333333347</v>
      </c>
      <c r="V61" s="5" cm="1">
        <f t="array" ref="V61">INDEX(LINEST(V52:V56), 1)</f>
        <v>20.975999999999999</v>
      </c>
      <c r="W61" s="5" cm="1">
        <f t="array" ref="W61">INDEX(LINEST(W52:W56), 1)</f>
        <v>-0.86499999999999899</v>
      </c>
      <c r="Z61" s="7">
        <v>2</v>
      </c>
      <c r="AA61">
        <v>2</v>
      </c>
      <c r="AB61">
        <v>0.45</v>
      </c>
      <c r="AC61">
        <f t="shared" si="34"/>
        <v>53.339999999999996</v>
      </c>
      <c r="AD61">
        <f t="shared" si="33"/>
        <v>59.120000000000005</v>
      </c>
      <c r="AE61">
        <f t="shared" si="33"/>
        <v>55.679999999999993</v>
      </c>
      <c r="AF61">
        <f t="shared" si="33"/>
        <v>9.64</v>
      </c>
    </row>
    <row r="62" spans="1:32" x14ac:dyDescent="0.75">
      <c r="A62" s="7">
        <v>22</v>
      </c>
      <c r="B62">
        <v>50</v>
      </c>
      <c r="C62">
        <v>0.45</v>
      </c>
      <c r="D62">
        <v>94.1</v>
      </c>
      <c r="E62">
        <v>92.7</v>
      </c>
      <c r="F62">
        <v>94</v>
      </c>
      <c r="G62">
        <v>92.4</v>
      </c>
      <c r="I62">
        <f t="shared" si="21"/>
        <v>0.75828754440515134</v>
      </c>
      <c r="K62" cm="1">
        <f t="array" ref="K62">INDEX(LINEST(K52:K57),1)</f>
        <v>5.5935714285714271</v>
      </c>
      <c r="L62" cm="1">
        <f t="array" ref="L62">INDEX(LINEST(L52:L56),1)</f>
        <v>-0.41499999999999909</v>
      </c>
      <c r="N62">
        <f t="shared" si="22"/>
        <v>93.300000000000011</v>
      </c>
      <c r="Z62" s="7">
        <v>3</v>
      </c>
      <c r="AA62">
        <v>2</v>
      </c>
      <c r="AB62">
        <v>0.65</v>
      </c>
      <c r="AC62">
        <f t="shared" si="34"/>
        <v>52.906000000000006</v>
      </c>
      <c r="AD62">
        <f t="shared" si="33"/>
        <v>57.279999999999994</v>
      </c>
      <c r="AE62">
        <f t="shared" si="33"/>
        <v>52.679999999999993</v>
      </c>
      <c r="AF62">
        <f t="shared" si="33"/>
        <v>10.059999999999999</v>
      </c>
    </row>
    <row r="63" spans="1:32" x14ac:dyDescent="0.75">
      <c r="A63" s="7">
        <v>23</v>
      </c>
      <c r="B63">
        <v>50</v>
      </c>
      <c r="C63">
        <v>0.65</v>
      </c>
      <c r="D63">
        <v>94.7</v>
      </c>
      <c r="E63">
        <v>93.2</v>
      </c>
      <c r="F63">
        <v>95.2</v>
      </c>
      <c r="G63">
        <v>92.6</v>
      </c>
      <c r="I63">
        <f t="shared" si="21"/>
        <v>1.0615436872781099</v>
      </c>
      <c r="N63" s="4">
        <f t="shared" si="22"/>
        <v>93.925000000000011</v>
      </c>
      <c r="Z63" s="7">
        <v>4</v>
      </c>
      <c r="AA63">
        <v>2</v>
      </c>
      <c r="AB63">
        <v>0.85</v>
      </c>
      <c r="AC63">
        <f t="shared" si="34"/>
        <v>51.8</v>
      </c>
      <c r="AD63">
        <f t="shared" si="33"/>
        <v>51.48</v>
      </c>
      <c r="AE63">
        <f t="shared" si="33"/>
        <v>50.16</v>
      </c>
      <c r="AF63">
        <f t="shared" si="33"/>
        <v>9.7200000000000006</v>
      </c>
    </row>
    <row r="64" spans="1:32" x14ac:dyDescent="0.75">
      <c r="A64" s="7">
        <v>24</v>
      </c>
      <c r="B64">
        <v>50</v>
      </c>
      <c r="C64">
        <v>0.85</v>
      </c>
      <c r="D64">
        <v>94.2</v>
      </c>
      <c r="E64">
        <v>92</v>
      </c>
      <c r="F64">
        <v>94.8</v>
      </c>
      <c r="G64">
        <v>89.9</v>
      </c>
      <c r="I64">
        <f t="shared" si="21"/>
        <v>1.9356846334049334</v>
      </c>
      <c r="N64">
        <f t="shared" si="22"/>
        <v>92.724999999999994</v>
      </c>
      <c r="Z64" s="7">
        <v>5</v>
      </c>
      <c r="AA64">
        <v>5</v>
      </c>
      <c r="AB64">
        <v>0</v>
      </c>
      <c r="AC64">
        <f t="shared" si="34"/>
        <v>50.28</v>
      </c>
      <c r="AD64">
        <f t="shared" si="33"/>
        <v>63.58</v>
      </c>
      <c r="AE64">
        <f t="shared" si="33"/>
        <v>66.64</v>
      </c>
      <c r="AF64">
        <f t="shared" si="33"/>
        <v>48.78</v>
      </c>
    </row>
    <row r="65" spans="1:32" x14ac:dyDescent="0.75">
      <c r="A65" s="7">
        <v>25</v>
      </c>
      <c r="B65">
        <v>100</v>
      </c>
      <c r="C65">
        <v>0</v>
      </c>
      <c r="D65">
        <v>93.8</v>
      </c>
      <c r="E65">
        <v>92.1</v>
      </c>
      <c r="F65">
        <v>93.3</v>
      </c>
      <c r="G65">
        <v>82.8</v>
      </c>
      <c r="I65">
        <f t="shared" si="21"/>
        <v>4.4883181705400519</v>
      </c>
      <c r="N65">
        <f t="shared" si="22"/>
        <v>90.5</v>
      </c>
      <c r="Z65" s="7">
        <v>6</v>
      </c>
      <c r="AA65">
        <v>5</v>
      </c>
      <c r="AB65">
        <v>0.2</v>
      </c>
      <c r="AC65">
        <f t="shared" si="34"/>
        <v>50.58</v>
      </c>
      <c r="AD65">
        <f t="shared" si="33"/>
        <v>61.52</v>
      </c>
      <c r="AE65">
        <f t="shared" si="33"/>
        <v>65.960000000000008</v>
      </c>
      <c r="AF65">
        <f t="shared" si="33"/>
        <v>49.36</v>
      </c>
    </row>
    <row r="66" spans="1:32" x14ac:dyDescent="0.75">
      <c r="A66" s="7">
        <v>26</v>
      </c>
      <c r="B66">
        <v>100</v>
      </c>
      <c r="C66">
        <v>0.2</v>
      </c>
      <c r="D66">
        <v>93.6</v>
      </c>
      <c r="E66">
        <v>92.7</v>
      </c>
      <c r="F66">
        <v>93.9</v>
      </c>
      <c r="G66">
        <v>81.599999999999994</v>
      </c>
      <c r="I66">
        <f t="shared" si="21"/>
        <v>5.1285962991836307</v>
      </c>
      <c r="N66">
        <f t="shared" si="22"/>
        <v>90.450000000000017</v>
      </c>
      <c r="Z66" s="7">
        <v>7</v>
      </c>
      <c r="AA66">
        <v>5</v>
      </c>
      <c r="AB66">
        <v>0.45</v>
      </c>
      <c r="AC66">
        <f t="shared" si="34"/>
        <v>51.001999999999995</v>
      </c>
      <c r="AD66">
        <f t="shared" si="33"/>
        <v>61.42</v>
      </c>
      <c r="AE66">
        <f t="shared" si="33"/>
        <v>65.94</v>
      </c>
      <c r="AF66">
        <f t="shared" si="33"/>
        <v>48.96</v>
      </c>
    </row>
    <row r="67" spans="1:32" x14ac:dyDescent="0.75">
      <c r="A67" s="7">
        <v>27</v>
      </c>
      <c r="B67">
        <v>100</v>
      </c>
      <c r="C67">
        <v>0.45</v>
      </c>
      <c r="D67">
        <v>94.2</v>
      </c>
      <c r="E67">
        <v>92.9</v>
      </c>
      <c r="F67">
        <v>93.1</v>
      </c>
      <c r="G67">
        <v>81</v>
      </c>
      <c r="I67">
        <f t="shared" si="21"/>
        <v>5.3921238858171652</v>
      </c>
      <c r="N67">
        <f t="shared" si="22"/>
        <v>90.300000000000011</v>
      </c>
      <c r="Z67" s="7">
        <v>8</v>
      </c>
      <c r="AA67">
        <v>5</v>
      </c>
      <c r="AB67">
        <v>0.65</v>
      </c>
      <c r="AC67">
        <f t="shared" si="34"/>
        <v>50.959999999999994</v>
      </c>
      <c r="AD67">
        <f t="shared" si="33"/>
        <v>61.059999999999988</v>
      </c>
      <c r="AE67">
        <f t="shared" si="33"/>
        <v>66.61999999999999</v>
      </c>
      <c r="AF67">
        <f t="shared" si="33"/>
        <v>50.339999999999996</v>
      </c>
    </row>
    <row r="68" spans="1:32" x14ac:dyDescent="0.75">
      <c r="A68" s="7">
        <v>28</v>
      </c>
      <c r="B68">
        <v>100</v>
      </c>
      <c r="C68">
        <v>0.65</v>
      </c>
      <c r="D68">
        <v>95</v>
      </c>
      <c r="E68">
        <v>93.8</v>
      </c>
      <c r="F68">
        <v>95.1</v>
      </c>
      <c r="G68">
        <v>75</v>
      </c>
      <c r="I68">
        <f t="shared" si="21"/>
        <v>8.5168582822540841</v>
      </c>
      <c r="N68">
        <f t="shared" si="22"/>
        <v>89.724999999999994</v>
      </c>
      <c r="Z68" s="7">
        <v>9</v>
      </c>
      <c r="AA68">
        <v>5</v>
      </c>
      <c r="AB68">
        <v>0.85</v>
      </c>
      <c r="AC68">
        <f t="shared" si="34"/>
        <v>48.620000000000005</v>
      </c>
      <c r="AD68">
        <f t="shared" si="33"/>
        <v>58.9</v>
      </c>
      <c r="AE68">
        <f t="shared" si="33"/>
        <v>64.320000000000007</v>
      </c>
      <c r="AF68">
        <f t="shared" si="33"/>
        <v>49.720000000000006</v>
      </c>
    </row>
    <row r="69" spans="1:32" x14ac:dyDescent="0.75">
      <c r="A69" s="7">
        <v>29</v>
      </c>
      <c r="B69">
        <v>100</v>
      </c>
      <c r="C69">
        <v>0.85</v>
      </c>
      <c r="D69">
        <v>94.4</v>
      </c>
      <c r="E69">
        <v>92.8</v>
      </c>
      <c r="F69">
        <v>93.6</v>
      </c>
      <c r="G69">
        <v>67.599999999999994</v>
      </c>
      <c r="I69">
        <f t="shared" si="21"/>
        <v>11.272532989528157</v>
      </c>
      <c r="N69">
        <f t="shared" si="22"/>
        <v>87.1</v>
      </c>
      <c r="Z69" s="7">
        <v>10</v>
      </c>
      <c r="AA69">
        <v>10</v>
      </c>
      <c r="AB69">
        <v>0</v>
      </c>
      <c r="AC69">
        <f t="shared" si="34"/>
        <v>48.419999999999995</v>
      </c>
      <c r="AD69">
        <f t="shared" si="33"/>
        <v>70.580000000000013</v>
      </c>
      <c r="AE69">
        <f t="shared" si="33"/>
        <v>66.66</v>
      </c>
      <c r="AF69">
        <f t="shared" si="33"/>
        <v>62.42</v>
      </c>
    </row>
    <row r="70" spans="1:32" x14ac:dyDescent="0.75">
      <c r="Z70" s="7">
        <v>11</v>
      </c>
      <c r="AA70">
        <v>10</v>
      </c>
      <c r="AB70">
        <v>0.2</v>
      </c>
      <c r="AC70">
        <f t="shared" si="34"/>
        <v>48.84</v>
      </c>
      <c r="AD70">
        <f t="shared" si="33"/>
        <v>71.260000000000005</v>
      </c>
      <c r="AE70">
        <f t="shared" si="33"/>
        <v>65.300000000000011</v>
      </c>
      <c r="AF70">
        <f t="shared" si="33"/>
        <v>62.879999999999995</v>
      </c>
    </row>
    <row r="71" spans="1:32" x14ac:dyDescent="0.75">
      <c r="Z71" s="7">
        <v>12</v>
      </c>
      <c r="AA71">
        <v>10</v>
      </c>
      <c r="AB71">
        <v>0.45</v>
      </c>
      <c r="AC71">
        <f t="shared" si="34"/>
        <v>50.660000000000004</v>
      </c>
      <c r="AD71">
        <f t="shared" si="33"/>
        <v>71.940000000000012</v>
      </c>
      <c r="AE71">
        <f t="shared" si="33"/>
        <v>65.319999999999993</v>
      </c>
      <c r="AF71">
        <f t="shared" si="33"/>
        <v>62.52</v>
      </c>
    </row>
    <row r="72" spans="1:32" x14ac:dyDescent="0.75">
      <c r="Z72" s="7">
        <v>13</v>
      </c>
      <c r="AA72">
        <v>10</v>
      </c>
      <c r="AB72">
        <v>0.65</v>
      </c>
      <c r="AC72">
        <f t="shared" si="34"/>
        <v>51.739999999999995</v>
      </c>
      <c r="AD72">
        <f t="shared" si="33"/>
        <v>71.679999999999993</v>
      </c>
      <c r="AE72">
        <f t="shared" si="33"/>
        <v>62.61999999999999</v>
      </c>
      <c r="AF72">
        <f t="shared" si="33"/>
        <v>61.9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4"/>
        <v>51.56</v>
      </c>
      <c r="AD73">
        <f t="shared" si="33"/>
        <v>72.66</v>
      </c>
      <c r="AE73">
        <f t="shared" si="33"/>
        <v>58.379999999999995</v>
      </c>
      <c r="AF73">
        <f t="shared" si="33"/>
        <v>58.339999999999996</v>
      </c>
    </row>
    <row r="74" spans="1:32" x14ac:dyDescent="0.75">
      <c r="Z74" s="7">
        <v>15</v>
      </c>
      <c r="AA74">
        <v>20</v>
      </c>
      <c r="AB74">
        <v>0</v>
      </c>
      <c r="AC74">
        <f t="shared" si="34"/>
        <v>52.660000000000004</v>
      </c>
      <c r="AD74">
        <f t="shared" si="33"/>
        <v>69.02</v>
      </c>
      <c r="AE74">
        <f t="shared" si="33"/>
        <v>71.58</v>
      </c>
      <c r="AF74">
        <f t="shared" si="33"/>
        <v>61.220000000000006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4"/>
        <v>52.879999999999995</v>
      </c>
      <c r="AD75">
        <f t="shared" si="34"/>
        <v>69.42</v>
      </c>
      <c r="AE75">
        <f t="shared" si="34"/>
        <v>72.179999999999993</v>
      </c>
      <c r="AF75">
        <f t="shared" si="34"/>
        <v>62.779999999999994</v>
      </c>
    </row>
    <row r="76" spans="1:32" x14ac:dyDescent="0.75">
      <c r="A76" s="7">
        <v>0</v>
      </c>
      <c r="B76">
        <v>0</v>
      </c>
      <c r="C76">
        <v>0</v>
      </c>
      <c r="D76">
        <v>86.2</v>
      </c>
      <c r="E76">
        <v>90.1</v>
      </c>
      <c r="F76">
        <v>70.2</v>
      </c>
      <c r="G76">
        <v>0</v>
      </c>
      <c r="I76">
        <f>_xlfn.STDEV.P(D76:G76)</f>
        <v>36.352192162234182</v>
      </c>
      <c r="J76">
        <v>2</v>
      </c>
      <c r="K76">
        <f>_xlfn.STDEV.P(D76:G80)</f>
        <v>35.991172528829907</v>
      </c>
      <c r="L76">
        <f>_xlfn.STDEV.P(D76:G76,D81:G81,D86:G86,D91:G91,D96:G96,D101:G101)</f>
        <v>18.798936140111667</v>
      </c>
      <c r="M76">
        <v>0</v>
      </c>
      <c r="N76">
        <f>AVERAGE(D76:G76)</f>
        <v>61.625</v>
      </c>
      <c r="P76" s="5">
        <f>_xlfn.STDEV.P(D76:D80)</f>
        <v>1.5658863304850712</v>
      </c>
      <c r="Q76">
        <f>_xlfn.STDEV.P(D76,D81,D86,D91,D96,D101)</f>
        <v>3.7894590642992867</v>
      </c>
      <c r="R76" s="5">
        <f>_xlfn.STDEV.P(E76:E80)</f>
        <v>4.0706756195992826</v>
      </c>
      <c r="S76">
        <f>_xlfn.STDEV.P(E76,E81,E86,E91,E96,E101)</f>
        <v>3.3509948771471807</v>
      </c>
      <c r="T76" s="5">
        <f>_xlfn.STDEV.P(F76:F80)</f>
        <v>3.9403553139279222</v>
      </c>
      <c r="U76">
        <f>_xlfn.STDEV.P(F76,F81,F86,F91,F96,F101)</f>
        <v>9.127750726949877</v>
      </c>
      <c r="V76" s="5">
        <f>_xlfn.STDEV.P(G76:G80)</f>
        <v>0</v>
      </c>
      <c r="W76">
        <f>_xlfn.STDEV.P(G76,G81,G86,G91,G96,G101)</f>
        <v>31.310701046127992</v>
      </c>
      <c r="Z76" s="7">
        <v>17</v>
      </c>
      <c r="AA76">
        <v>20</v>
      </c>
      <c r="AB76">
        <v>0.45</v>
      </c>
      <c r="AC76">
        <f t="shared" ref="AC76:AF88" si="35">AVERAGE(D21,D57,D93,D165,D237)</f>
        <v>54.38000000000001</v>
      </c>
      <c r="AD76">
        <f t="shared" si="35"/>
        <v>70.180000000000007</v>
      </c>
      <c r="AE76">
        <f t="shared" si="35"/>
        <v>72.72</v>
      </c>
      <c r="AF76">
        <f t="shared" si="35"/>
        <v>62.339999999999996</v>
      </c>
    </row>
    <row r="77" spans="1:32" x14ac:dyDescent="0.75">
      <c r="A77" s="7">
        <v>1</v>
      </c>
      <c r="B77">
        <v>0</v>
      </c>
      <c r="C77">
        <v>0.2</v>
      </c>
      <c r="D77">
        <v>86.8</v>
      </c>
      <c r="E77">
        <v>90.9</v>
      </c>
      <c r="F77">
        <v>67.7</v>
      </c>
      <c r="G77">
        <v>0</v>
      </c>
      <c r="I77">
        <f t="shared" ref="I77:I105" si="36">_xlfn.STDEV.P(D77:G77)</f>
        <v>36.48647009509142</v>
      </c>
      <c r="J77">
        <v>5</v>
      </c>
      <c r="K77">
        <f>_xlfn.STDEV.P(D81:G85)</f>
        <v>6.0352630431489906</v>
      </c>
      <c r="L77">
        <f>_xlfn.STDEV.P(D77:G77,D82:G82,D87:G87,D92:G92,D97:G97,D102:G102)</f>
        <v>19.204072195471721</v>
      </c>
      <c r="M77">
        <v>0.2</v>
      </c>
      <c r="N77">
        <f t="shared" ref="N77:N105" si="37">AVERAGE(D77:G77)</f>
        <v>61.349999999999994</v>
      </c>
      <c r="P77" s="5">
        <f>_xlfn.STDEV.P(D81:D85)</f>
        <v>1.964281038955477</v>
      </c>
      <c r="Q77">
        <f t="shared" ref="Q77:Q80" si="38">_xlfn.STDEV.P(D77,D82,D87,D92,D97,D102)</f>
        <v>3.3820194493165712</v>
      </c>
      <c r="R77" s="5">
        <f>_xlfn.STDEV.P(E81:E85)</f>
        <v>3.9802512483510424</v>
      </c>
      <c r="S77">
        <f t="shared" ref="S77:S80" si="39">_xlfn.STDEV.P(E77,E82,E87,E92,E97,E102)</f>
        <v>4.7005023372212262</v>
      </c>
      <c r="T77" s="5">
        <f>_xlfn.STDEV.P(F81:F85)</f>
        <v>0.9444575162494081</v>
      </c>
      <c r="U77">
        <f t="shared" ref="U77:U80" si="40">_xlfn.STDEV.P(F77,F82,F87,F92,F97,F102)</f>
        <v>10.389364219666561</v>
      </c>
      <c r="V77" s="5">
        <f>_xlfn.STDEV.P(G81:G85)</f>
        <v>2.2586721763018232</v>
      </c>
      <c r="W77">
        <f t="shared" ref="W77:W80" si="41">_xlfn.STDEV.P(G77,G82,G87,G92,G97,G102)</f>
        <v>32.151257103468488</v>
      </c>
      <c r="Z77" s="7">
        <v>18</v>
      </c>
      <c r="AA77">
        <v>20</v>
      </c>
      <c r="AB77">
        <v>0.65</v>
      </c>
      <c r="AC77">
        <f t="shared" si="35"/>
        <v>55.3</v>
      </c>
      <c r="AD77">
        <f t="shared" si="35"/>
        <v>69.78</v>
      </c>
      <c r="AE77">
        <f t="shared" si="35"/>
        <v>73.3</v>
      </c>
      <c r="AF77">
        <f t="shared" si="35"/>
        <v>63.379999999999995</v>
      </c>
    </row>
    <row r="78" spans="1:32" x14ac:dyDescent="0.75">
      <c r="A78" s="7">
        <v>2</v>
      </c>
      <c r="B78">
        <v>0</v>
      </c>
      <c r="C78">
        <v>0.45</v>
      </c>
      <c r="D78">
        <v>88.3</v>
      </c>
      <c r="E78">
        <v>88.4</v>
      </c>
      <c r="F78">
        <v>66.099999999999994</v>
      </c>
      <c r="G78">
        <v>0</v>
      </c>
      <c r="I78">
        <f t="shared" si="36"/>
        <v>36.20324571084754</v>
      </c>
      <c r="J78">
        <v>10</v>
      </c>
      <c r="K78">
        <f>_xlfn.STDEV.P(D86:G90)</f>
        <v>7.6462588891561882</v>
      </c>
      <c r="L78">
        <f t="shared" ref="L78:L80" si="42">_xlfn.STDEV.P(D78:G78,D83:G83,D88:G88,D93:G93,D98:G98,D103:G103)</f>
        <v>19.463960642399858</v>
      </c>
      <c r="M78">
        <v>0.45</v>
      </c>
      <c r="N78">
        <f t="shared" si="37"/>
        <v>60.699999999999996</v>
      </c>
      <c r="P78" s="5">
        <f>_xlfn.STDEV.P(D86:D90)</f>
        <v>1.8736061485808595</v>
      </c>
      <c r="Q78">
        <f t="shared" si="38"/>
        <v>3.1297852251481331</v>
      </c>
      <c r="R78" s="5">
        <f>_xlfn.STDEV.P(E86:E90)</f>
        <v>0.93252345814998239</v>
      </c>
      <c r="S78">
        <f t="shared" si="39"/>
        <v>5.0563491440630015</v>
      </c>
      <c r="T78" s="5">
        <f>_xlfn.STDEV.P(F86:F90)</f>
        <v>1.6156732342896569</v>
      </c>
      <c r="U78">
        <f t="shared" si="40"/>
        <v>10.583110233869034</v>
      </c>
      <c r="V78" s="5">
        <f>_xlfn.STDEV.P(G86:G90)</f>
        <v>2.6270896444544873</v>
      </c>
      <c r="W78">
        <f t="shared" si="41"/>
        <v>32.225283379497064</v>
      </c>
      <c r="Z78" s="7">
        <v>19</v>
      </c>
      <c r="AA78">
        <v>20</v>
      </c>
      <c r="AB78">
        <v>0.85</v>
      </c>
      <c r="AC78">
        <f t="shared" si="35"/>
        <v>54.879999999999995</v>
      </c>
      <c r="AD78">
        <f t="shared" si="35"/>
        <v>69.960000000000008</v>
      </c>
      <c r="AE78">
        <f t="shared" si="35"/>
        <v>71.58</v>
      </c>
      <c r="AF78">
        <f t="shared" si="35"/>
        <v>62.54</v>
      </c>
    </row>
    <row r="79" spans="1:32" x14ac:dyDescent="0.75">
      <c r="A79" s="7">
        <v>3</v>
      </c>
      <c r="B79">
        <v>0</v>
      </c>
      <c r="C79">
        <v>0.65</v>
      </c>
      <c r="D79">
        <v>90.7</v>
      </c>
      <c r="E79">
        <v>87.4</v>
      </c>
      <c r="F79">
        <v>61.9</v>
      </c>
      <c r="G79">
        <v>0</v>
      </c>
      <c r="I79">
        <f t="shared" si="36"/>
        <v>36.389765044583612</v>
      </c>
      <c r="J79">
        <v>20</v>
      </c>
      <c r="K79">
        <f>_xlfn.STDEV.P(D91:G95)</f>
        <v>2.9625158227425548</v>
      </c>
      <c r="L79">
        <f t="shared" si="42"/>
        <v>20.029571454199619</v>
      </c>
      <c r="M79">
        <v>0.65</v>
      </c>
      <c r="N79">
        <f t="shared" si="37"/>
        <v>60.000000000000007</v>
      </c>
      <c r="P79" s="5">
        <f>_xlfn.STDEV.P(D91:D95)</f>
        <v>1.2224565431948899</v>
      </c>
      <c r="Q79">
        <f t="shared" si="38"/>
        <v>3.1427164470671993</v>
      </c>
      <c r="R79" s="5">
        <f>_xlfn.STDEV.P(E91:E95)</f>
        <v>1.0480458005259137</v>
      </c>
      <c r="S79">
        <f t="shared" si="39"/>
        <v>6.4848541489638274</v>
      </c>
      <c r="T79" s="5">
        <f>_xlfn.STDEV.P(F91:F95)</f>
        <v>1.876805797092493</v>
      </c>
      <c r="U79">
        <f t="shared" si="40"/>
        <v>12.104223321726209</v>
      </c>
      <c r="V79" s="5">
        <f>_xlfn.STDEV.P(G91:G95)</f>
        <v>1.1443775600735977</v>
      </c>
      <c r="W79">
        <f t="shared" si="41"/>
        <v>32.598027377264536</v>
      </c>
      <c r="Z79" s="7">
        <v>20</v>
      </c>
      <c r="AA79">
        <v>50</v>
      </c>
      <c r="AB79">
        <v>0</v>
      </c>
      <c r="AC79">
        <f t="shared" si="35"/>
        <v>54.339999999999996</v>
      </c>
      <c r="AD79">
        <f t="shared" si="35"/>
        <v>73.400000000000006</v>
      </c>
      <c r="AE79">
        <f t="shared" si="35"/>
        <v>74.52000000000001</v>
      </c>
      <c r="AF79">
        <f t="shared" si="35"/>
        <v>72.259999999999991</v>
      </c>
    </row>
    <row r="80" spans="1:32" x14ac:dyDescent="0.75">
      <c r="A80" s="7">
        <v>4</v>
      </c>
      <c r="B80">
        <v>0</v>
      </c>
      <c r="C80">
        <v>0.85</v>
      </c>
      <c r="D80">
        <v>87.5</v>
      </c>
      <c r="E80">
        <v>79.5</v>
      </c>
      <c r="F80">
        <v>59.3</v>
      </c>
      <c r="G80">
        <v>0</v>
      </c>
      <c r="I80">
        <f t="shared" si="36"/>
        <v>34.24203374509171</v>
      </c>
      <c r="J80">
        <v>50</v>
      </c>
      <c r="K80">
        <f>_xlfn.STDEV.P(D97:G100)</f>
        <v>0.9935534396800213</v>
      </c>
      <c r="L80">
        <f t="shared" si="42"/>
        <v>20.175148009921074</v>
      </c>
      <c r="M80">
        <v>0.85</v>
      </c>
      <c r="N80">
        <f t="shared" si="37"/>
        <v>56.575000000000003</v>
      </c>
      <c r="P80" s="5">
        <f>_xlfn.STDEV.P(D96:D100)</f>
        <v>1.0725670142233541</v>
      </c>
      <c r="Q80">
        <f t="shared" si="38"/>
        <v>4.2958959743250569</v>
      </c>
      <c r="R80" s="5">
        <f>_xlfn.STDEV.P(E96:E100)</f>
        <v>0.76681158050723164</v>
      </c>
      <c r="S80">
        <f t="shared" si="39"/>
        <v>8.4528923386547952</v>
      </c>
      <c r="T80" s="5">
        <f>_xlfn.STDEV.P(F96:F100)</f>
        <v>0.54626001134990443</v>
      </c>
      <c r="U80">
        <f t="shared" si="40"/>
        <v>12.773888296921347</v>
      </c>
      <c r="V80" s="5">
        <f>_xlfn.STDEV.P(G96:G100)</f>
        <v>1.4108153670838708</v>
      </c>
      <c r="W80">
        <f t="shared" si="41"/>
        <v>32.646694574897886</v>
      </c>
      <c r="Z80" s="7">
        <v>21</v>
      </c>
      <c r="AA80">
        <v>50</v>
      </c>
      <c r="AB80">
        <v>0.2</v>
      </c>
      <c r="AC80">
        <f t="shared" si="35"/>
        <v>54.54</v>
      </c>
      <c r="AD80">
        <f t="shared" si="35"/>
        <v>73.94</v>
      </c>
      <c r="AE80">
        <f t="shared" si="35"/>
        <v>75.080000000000013</v>
      </c>
      <c r="AF80">
        <f t="shared" si="35"/>
        <v>73.56</v>
      </c>
    </row>
    <row r="81" spans="1:32" x14ac:dyDescent="0.75">
      <c r="A81" s="7">
        <v>5</v>
      </c>
      <c r="B81">
        <v>5</v>
      </c>
      <c r="C81">
        <v>0</v>
      </c>
      <c r="D81">
        <v>86.6</v>
      </c>
      <c r="E81">
        <v>82.2</v>
      </c>
      <c r="F81">
        <v>90.3</v>
      </c>
      <c r="G81">
        <v>76.099999999999994</v>
      </c>
      <c r="I81">
        <f t="shared" si="36"/>
        <v>5.2900850654786264</v>
      </c>
      <c r="J81">
        <v>100</v>
      </c>
      <c r="K81">
        <f>_xlfn.STDEV.P(D101:G105)</f>
        <v>13.999124972654682</v>
      </c>
      <c r="N81">
        <f t="shared" si="37"/>
        <v>83.800000000000011</v>
      </c>
      <c r="P81" s="5">
        <f>_xlfn.STDEV.P(D101:D105)</f>
        <v>0.47074409183759358</v>
      </c>
      <c r="R81" s="5">
        <f>_xlfn.STDEV.P(E101:E105)</f>
        <v>0.67349832961931189</v>
      </c>
      <c r="T81" s="5">
        <f>_xlfn.STDEV.P(F101:F105)</f>
        <v>0.756306816047561</v>
      </c>
      <c r="V81" s="5">
        <f>_xlfn.STDEV.P(G101:G105)</f>
        <v>3.4126822295666512</v>
      </c>
      <c r="Z81" s="7">
        <v>22</v>
      </c>
      <c r="AA81">
        <v>50</v>
      </c>
      <c r="AB81">
        <v>0.45</v>
      </c>
      <c r="AC81">
        <f t="shared" si="35"/>
        <v>55.8</v>
      </c>
      <c r="AD81">
        <f t="shared" si="35"/>
        <v>74.439999999999984</v>
      </c>
      <c r="AE81">
        <f t="shared" si="35"/>
        <v>74.820000000000007</v>
      </c>
      <c r="AF81">
        <f t="shared" si="35"/>
        <v>72.919999999999987</v>
      </c>
    </row>
    <row r="82" spans="1:32" x14ac:dyDescent="0.75">
      <c r="A82" s="7">
        <v>6</v>
      </c>
      <c r="B82">
        <v>5</v>
      </c>
      <c r="C82">
        <v>0.2</v>
      </c>
      <c r="D82">
        <v>87.5</v>
      </c>
      <c r="E82">
        <v>79.2</v>
      </c>
      <c r="F82">
        <v>91</v>
      </c>
      <c r="G82">
        <v>80.599999999999994</v>
      </c>
      <c r="I82">
        <f t="shared" si="36"/>
        <v>4.8612626960492484</v>
      </c>
      <c r="K82">
        <f>AVERAGE(K76:K81)</f>
        <v>11.271314782702056</v>
      </c>
      <c r="N82">
        <f t="shared" si="37"/>
        <v>84.574999999999989</v>
      </c>
      <c r="P82" s="5">
        <f>AVERAGE(P76:P81)</f>
        <v>1.3615901945462074</v>
      </c>
      <c r="Q82">
        <f>AVERAGE(Q76:Q80)</f>
        <v>3.5479752320312494</v>
      </c>
      <c r="R82" s="5">
        <f>AVERAGE(R76:R81)</f>
        <v>1.9119676727921275</v>
      </c>
      <c r="S82">
        <f>AVERAGE(S76:S80)</f>
        <v>5.6091185692100058</v>
      </c>
      <c r="T82" s="5">
        <f>AVERAGE(T76:T81)</f>
        <v>1.6133097814928243</v>
      </c>
      <c r="U82">
        <f>AVERAGE(U76:U80)</f>
        <v>10.995667359826607</v>
      </c>
      <c r="V82" s="5">
        <f>AVERAGE(V76:V81)</f>
        <v>1.8089394962467384</v>
      </c>
      <c r="W82">
        <f>AVERAGE(W76:W80)</f>
        <v>32.18639269625119</v>
      </c>
      <c r="Z82" s="7">
        <v>23</v>
      </c>
      <c r="AA82">
        <v>50</v>
      </c>
      <c r="AB82">
        <v>0.65</v>
      </c>
      <c r="AC82">
        <f t="shared" si="35"/>
        <v>56.339999999999996</v>
      </c>
      <c r="AD82">
        <f t="shared" si="35"/>
        <v>74.559999999999988</v>
      </c>
      <c r="AE82">
        <f t="shared" si="35"/>
        <v>75.86</v>
      </c>
      <c r="AF82">
        <f t="shared" si="35"/>
        <v>73.38</v>
      </c>
    </row>
    <row r="83" spans="1:32" x14ac:dyDescent="0.75">
      <c r="A83" s="7">
        <v>7</v>
      </c>
      <c r="B83">
        <v>5</v>
      </c>
      <c r="C83">
        <v>0.45</v>
      </c>
      <c r="D83">
        <v>88.4</v>
      </c>
      <c r="E83">
        <v>78.7</v>
      </c>
      <c r="F83">
        <v>91.8</v>
      </c>
      <c r="G83">
        <v>79.5</v>
      </c>
      <c r="I83">
        <f t="shared" si="36"/>
        <v>5.6369317895465079</v>
      </c>
      <c r="N83">
        <f t="shared" si="37"/>
        <v>84.600000000000009</v>
      </c>
      <c r="P83" s="5">
        <f>_xlfn.STDEV.P(P76:P81)</f>
        <v>0.51049532363084038</v>
      </c>
      <c r="Q83">
        <f>_xlfn.STDEV.P(Q76:Q80)</f>
        <v>0.4437023246421094</v>
      </c>
      <c r="R83" s="5">
        <f>_xlfn.STDEV.P(R76:R81)</f>
        <v>1.4993708519012889</v>
      </c>
      <c r="S83">
        <f>_xlfn.STDEV.P(S76:S80)</f>
        <v>1.7369065697667927</v>
      </c>
      <c r="T83" s="5">
        <f>_xlfn.STDEV.P(T76:T81)</f>
        <v>1.140540025137029</v>
      </c>
      <c r="U83">
        <f>_xlfn.STDEV.P(U76:U80)</f>
        <v>1.2975272982954196</v>
      </c>
      <c r="V83" s="5">
        <f>_xlfn.STDEV.P(V76:V81)</f>
        <v>1.1042363419660666</v>
      </c>
      <c r="W83">
        <f>_xlfn.STDEV.P(W76:W80)</f>
        <v>0.47977156883618038</v>
      </c>
      <c r="Z83" s="7">
        <v>24</v>
      </c>
      <c r="AA83">
        <v>50</v>
      </c>
      <c r="AB83">
        <v>0.85</v>
      </c>
      <c r="AC83">
        <f t="shared" si="35"/>
        <v>56.220000000000006</v>
      </c>
      <c r="AD83">
        <f t="shared" si="35"/>
        <v>74.5</v>
      </c>
      <c r="AE83">
        <f t="shared" si="35"/>
        <v>75.760000000000005</v>
      </c>
      <c r="AF83">
        <f t="shared" si="35"/>
        <v>71.539999999999992</v>
      </c>
    </row>
    <row r="84" spans="1:32" x14ac:dyDescent="0.75">
      <c r="A84" s="7">
        <v>8</v>
      </c>
      <c r="B84">
        <v>5</v>
      </c>
      <c r="C84">
        <v>0.65</v>
      </c>
      <c r="D84">
        <v>87.5</v>
      </c>
      <c r="E84">
        <v>75.099999999999994</v>
      </c>
      <c r="F84">
        <v>92.7</v>
      </c>
      <c r="G84">
        <v>82</v>
      </c>
      <c r="I84">
        <f t="shared" si="36"/>
        <v>6.5331366892175184</v>
      </c>
      <c r="K84" cm="1">
        <f t="array" ref="K84">INDEX(LINEST(K76:K81),1)</f>
        <v>-3.7076888473627627</v>
      </c>
      <c r="L84" cm="1">
        <f t="array" ref="L84">INDEX(LINEST(L76:L80),1)</f>
        <v>0.35779229983467103</v>
      </c>
      <c r="N84">
        <f t="shared" si="37"/>
        <v>84.325000000000003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5"/>
        <v>55.92</v>
      </c>
      <c r="AD84">
        <f t="shared" si="35"/>
        <v>73.92</v>
      </c>
      <c r="AE84">
        <f t="shared" si="35"/>
        <v>74.66</v>
      </c>
      <c r="AF84">
        <f t="shared" si="35"/>
        <v>62.4</v>
      </c>
    </row>
    <row r="85" spans="1:32" x14ac:dyDescent="0.75">
      <c r="A85" s="7">
        <v>9</v>
      </c>
      <c r="B85">
        <v>5</v>
      </c>
      <c r="C85">
        <v>0.85</v>
      </c>
      <c r="D85">
        <v>82.8</v>
      </c>
      <c r="E85">
        <v>70.599999999999994</v>
      </c>
      <c r="F85">
        <v>90.2</v>
      </c>
      <c r="G85">
        <v>82.4</v>
      </c>
      <c r="I85">
        <f t="shared" si="36"/>
        <v>7.0178344238091031</v>
      </c>
      <c r="N85">
        <f t="shared" si="37"/>
        <v>81.5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5"/>
        <v>55.92</v>
      </c>
      <c r="AD85">
        <f t="shared" si="35"/>
        <v>74.239999999999995</v>
      </c>
      <c r="AE85">
        <f t="shared" si="35"/>
        <v>74.84</v>
      </c>
      <c r="AF85">
        <f t="shared" si="35"/>
        <v>61.52</v>
      </c>
    </row>
    <row r="86" spans="1:32" x14ac:dyDescent="0.75">
      <c r="A86" s="7">
        <v>10</v>
      </c>
      <c r="B86">
        <v>10</v>
      </c>
      <c r="C86">
        <v>0</v>
      </c>
      <c r="D86">
        <v>83.6</v>
      </c>
      <c r="E86">
        <v>92.6</v>
      </c>
      <c r="F86">
        <v>74.599999999999994</v>
      </c>
      <c r="G86">
        <v>79.5</v>
      </c>
      <c r="I86">
        <f t="shared" si="36"/>
        <v>6.6069565610801462</v>
      </c>
      <c r="N86">
        <f t="shared" si="37"/>
        <v>82.574999999999989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5"/>
        <v>56.3</v>
      </c>
      <c r="AD86">
        <f t="shared" si="35"/>
        <v>74.36</v>
      </c>
      <c r="AE86">
        <f t="shared" si="35"/>
        <v>74.34</v>
      </c>
      <c r="AF86">
        <f t="shared" si="35"/>
        <v>60.48</v>
      </c>
    </row>
    <row r="87" spans="1:32" x14ac:dyDescent="0.75">
      <c r="A87" s="7">
        <v>11</v>
      </c>
      <c r="B87">
        <v>10</v>
      </c>
      <c r="C87">
        <v>0.2</v>
      </c>
      <c r="D87">
        <v>84.8</v>
      </c>
      <c r="E87">
        <v>92.8</v>
      </c>
      <c r="F87">
        <v>72.8</v>
      </c>
      <c r="G87">
        <v>79.7</v>
      </c>
      <c r="I87">
        <f t="shared" si="36"/>
        <v>7.3025252481590224</v>
      </c>
      <c r="J87" s="2"/>
      <c r="K87" t="s">
        <v>26</v>
      </c>
      <c r="L87" t="s">
        <v>27</v>
      </c>
      <c r="N87">
        <f t="shared" si="37"/>
        <v>82.524999999999991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5"/>
        <v>56.820000000000007</v>
      </c>
      <c r="AD87">
        <f t="shared" si="35"/>
        <v>75.2</v>
      </c>
      <c r="AE87">
        <f t="shared" si="35"/>
        <v>75.900000000000006</v>
      </c>
      <c r="AF87">
        <f t="shared" si="35"/>
        <v>56.940000000000012</v>
      </c>
    </row>
    <row r="88" spans="1:32" x14ac:dyDescent="0.75">
      <c r="A88" s="7">
        <v>12</v>
      </c>
      <c r="B88">
        <v>10</v>
      </c>
      <c r="C88">
        <v>0.45</v>
      </c>
      <c r="D88">
        <v>87</v>
      </c>
      <c r="E88">
        <v>93.9</v>
      </c>
      <c r="F88">
        <v>74.099999999999994</v>
      </c>
      <c r="G88">
        <v>81.099999999999994</v>
      </c>
      <c r="I88">
        <f t="shared" si="36"/>
        <v>7.3045790433124935</v>
      </c>
      <c r="J88">
        <v>2</v>
      </c>
      <c r="K88">
        <f>AVERAGE(D76:G80)</f>
        <v>60.05</v>
      </c>
      <c r="L88">
        <f>AVERAGE(D76:G76,D81:G81,D86:G86,D91:G91,D96:G96,D101:G101)</f>
        <v>82.600000000000009</v>
      </c>
      <c r="M88">
        <v>0</v>
      </c>
      <c r="N88">
        <f t="shared" si="37"/>
        <v>84.025000000000006</v>
      </c>
      <c r="P88" s="5">
        <f>AVERAGE(D76:D80)</f>
        <v>87.9</v>
      </c>
      <c r="Q88">
        <f>AVERAGE(D76,D81,D86,D91,D96,D101)</f>
        <v>89</v>
      </c>
      <c r="R88" s="5">
        <f>AVERAGE(E76:E80)</f>
        <v>87.259999999999991</v>
      </c>
      <c r="S88">
        <f>AVERAGE(E76,E81,E86,E91,E96,E101)</f>
        <v>89.25</v>
      </c>
      <c r="T88" s="5">
        <f>AVERAGE(F76:F80)</f>
        <v>65.039999999999992</v>
      </c>
      <c r="U88">
        <f>AVERAGE(F76,F81,F86,F91,F96,F101)</f>
        <v>84.85</v>
      </c>
      <c r="V88" s="5">
        <f>AVERAGE(G76:G80)</f>
        <v>0</v>
      </c>
      <c r="W88">
        <f>AVERAGE(G76,G81,G86,G91,G96,G101)</f>
        <v>67.3</v>
      </c>
      <c r="Z88" s="7">
        <v>29</v>
      </c>
      <c r="AA88">
        <v>100</v>
      </c>
      <c r="AB88">
        <v>0.85</v>
      </c>
      <c r="AC88">
        <f t="shared" si="35"/>
        <v>56.54</v>
      </c>
      <c r="AD88">
        <f t="shared" si="35"/>
        <v>74.34</v>
      </c>
      <c r="AE88">
        <f t="shared" si="35"/>
        <v>74.599999999999994</v>
      </c>
      <c r="AF88">
        <f t="shared" si="35"/>
        <v>51.92</v>
      </c>
    </row>
    <row r="89" spans="1:32" x14ac:dyDescent="0.75">
      <c r="A89" s="7">
        <v>13</v>
      </c>
      <c r="B89">
        <v>10</v>
      </c>
      <c r="C89">
        <v>0.65</v>
      </c>
      <c r="D89">
        <v>88.6</v>
      </c>
      <c r="E89">
        <v>93.9</v>
      </c>
      <c r="F89">
        <v>75.7</v>
      </c>
      <c r="G89">
        <v>77.2</v>
      </c>
      <c r="I89">
        <f t="shared" si="36"/>
        <v>7.6519605330921561</v>
      </c>
      <c r="J89">
        <v>5</v>
      </c>
      <c r="K89">
        <f>AVERAGE(D81:G85)</f>
        <v>83.76</v>
      </c>
      <c r="L89">
        <f>AVERAGE(D77:G77,D82:G82,D87:G87,D92:G92,D97:G97,D102:G102)</f>
        <v>82.983333333333334</v>
      </c>
      <c r="M89">
        <v>0.2</v>
      </c>
      <c r="N89">
        <f t="shared" si="37"/>
        <v>83.85</v>
      </c>
      <c r="P89" s="5">
        <f>AVERAGE(D81:D85)</f>
        <v>86.56</v>
      </c>
      <c r="Q89">
        <f t="shared" ref="Q89:Q92" si="43">AVERAGE(D77,D82,D87,D92,D97,D102)</f>
        <v>89.516666666666666</v>
      </c>
      <c r="R89" s="5">
        <f>AVERAGE(E81:E85)</f>
        <v>77.160000000000011</v>
      </c>
      <c r="S89">
        <f t="shared" ref="S89:S92" si="44">AVERAGE(E77,E82,E87,E92,E97,E102)</f>
        <v>89.483333333333348</v>
      </c>
      <c r="T89" s="5">
        <f>AVERAGE(F81:F85)</f>
        <v>91.2</v>
      </c>
      <c r="U89">
        <f t="shared" ref="U89:U92" si="45">AVERAGE(F77,F82,F87,F92,F97,F102)</f>
        <v>84.533333333333346</v>
      </c>
      <c r="V89" s="5">
        <f>AVERAGE(G81:G85)</f>
        <v>80.12</v>
      </c>
      <c r="W89">
        <f t="shared" ref="W89:W92" si="46">AVERAGE(G77,G82,G87,G92,G97,G102)</f>
        <v>68.400000000000006</v>
      </c>
    </row>
    <row r="90" spans="1:32" x14ac:dyDescent="0.75">
      <c r="A90" s="7">
        <v>14</v>
      </c>
      <c r="B90">
        <v>10</v>
      </c>
      <c r="C90">
        <v>0.85</v>
      </c>
      <c r="D90">
        <v>87.8</v>
      </c>
      <c r="E90">
        <v>91.4</v>
      </c>
      <c r="F90">
        <v>71</v>
      </c>
      <c r="G90">
        <v>73.599999999999994</v>
      </c>
      <c r="I90">
        <f t="shared" si="36"/>
        <v>8.7913309572556351</v>
      </c>
      <c r="J90">
        <v>10</v>
      </c>
      <c r="K90">
        <f>AVERAGE(D86:G90)</f>
        <v>82.784999999999997</v>
      </c>
      <c r="L90">
        <f t="shared" ref="L90:L92" si="47">AVERAGE(D78:G78,D83:G83,D88:G88,D93:G93,D98:G98,D103:G103)</f>
        <v>83.24166666666666</v>
      </c>
      <c r="M90">
        <v>0.45</v>
      </c>
      <c r="N90">
        <f t="shared" si="37"/>
        <v>80.949999999999989</v>
      </c>
      <c r="P90" s="5">
        <f>AVERAGE(D86:D90)</f>
        <v>86.36</v>
      </c>
      <c r="Q90">
        <f t="shared" si="43"/>
        <v>90.966666666666654</v>
      </c>
      <c r="R90" s="5">
        <f>AVERAGE(E86:E90)</f>
        <v>92.919999999999987</v>
      </c>
      <c r="S90">
        <f t="shared" si="44"/>
        <v>89.399999999999991</v>
      </c>
      <c r="T90" s="5">
        <f>AVERAGE(F86:F90)</f>
        <v>73.64</v>
      </c>
      <c r="U90">
        <f t="shared" si="45"/>
        <v>84.533333333333317</v>
      </c>
      <c r="V90" s="5">
        <f>AVERAGE(G86:G90)</f>
        <v>78.22</v>
      </c>
      <c r="W90">
        <f t="shared" si="46"/>
        <v>68.066666666666663</v>
      </c>
    </row>
    <row r="91" spans="1:32" x14ac:dyDescent="0.75">
      <c r="A91" s="7">
        <v>15</v>
      </c>
      <c r="B91">
        <v>20</v>
      </c>
      <c r="C91">
        <v>0</v>
      </c>
      <c r="D91">
        <v>91</v>
      </c>
      <c r="E91">
        <v>88.8</v>
      </c>
      <c r="F91">
        <v>87.3</v>
      </c>
      <c r="G91">
        <v>92</v>
      </c>
      <c r="I91">
        <f t="shared" si="36"/>
        <v>1.8389874931603001</v>
      </c>
      <c r="J91">
        <v>20</v>
      </c>
      <c r="K91">
        <f>AVERAGE(D91:G95)</f>
        <v>91.050000000000011</v>
      </c>
      <c r="L91">
        <f t="shared" si="47"/>
        <v>83.304166666666674</v>
      </c>
      <c r="M91">
        <v>0.65</v>
      </c>
      <c r="N91">
        <f t="shared" si="37"/>
        <v>89.775000000000006</v>
      </c>
      <c r="P91" s="5">
        <f>AVERAGE(D91:D95)</f>
        <v>92.66</v>
      </c>
      <c r="Q91">
        <f t="shared" si="43"/>
        <v>91.899999999999991</v>
      </c>
      <c r="R91" s="5">
        <f>AVERAGE(E91:E95)</f>
        <v>90.46</v>
      </c>
      <c r="S91">
        <f t="shared" si="44"/>
        <v>88.8</v>
      </c>
      <c r="T91" s="5">
        <f>AVERAGE(F91:F95)</f>
        <v>87.059999999999988</v>
      </c>
      <c r="U91">
        <f t="shared" si="45"/>
        <v>84.63333333333334</v>
      </c>
      <c r="V91" s="5">
        <f>AVERAGE(G91:G95)</f>
        <v>94.02000000000001</v>
      </c>
      <c r="W91">
        <f t="shared" si="46"/>
        <v>67.88333333333334</v>
      </c>
    </row>
    <row r="92" spans="1:32" x14ac:dyDescent="0.75">
      <c r="A92" s="7">
        <v>16</v>
      </c>
      <c r="B92">
        <v>20</v>
      </c>
      <c r="C92">
        <v>0.2</v>
      </c>
      <c r="D92">
        <v>91.5</v>
      </c>
      <c r="E92">
        <v>89.8</v>
      </c>
      <c r="F92">
        <v>88.1</v>
      </c>
      <c r="G92">
        <v>93.8</v>
      </c>
      <c r="I92">
        <f t="shared" si="36"/>
        <v>2.1083168642308028</v>
      </c>
      <c r="J92">
        <v>50</v>
      </c>
      <c r="K92">
        <f>AVERAGE(D96:G100)</f>
        <v>93.01</v>
      </c>
      <c r="L92">
        <f t="shared" si="47"/>
        <v>81.291666666666671</v>
      </c>
      <c r="M92">
        <v>0.85</v>
      </c>
      <c r="N92">
        <f t="shared" si="37"/>
        <v>90.8</v>
      </c>
      <c r="P92" s="5">
        <f>AVERAGE(D96:D100)</f>
        <v>93.339999999999989</v>
      </c>
      <c r="Q92">
        <f t="shared" si="43"/>
        <v>89.983333333333334</v>
      </c>
      <c r="R92" s="5">
        <f>AVERAGE(E96:E100)</f>
        <v>92.1</v>
      </c>
      <c r="S92">
        <f t="shared" si="44"/>
        <v>86.416666666666671</v>
      </c>
      <c r="T92" s="5">
        <f>AVERAGE(F96:F100)</f>
        <v>94.16</v>
      </c>
      <c r="U92">
        <f t="shared" si="45"/>
        <v>81.86666666666666</v>
      </c>
      <c r="V92" s="5">
        <f>AVERAGE(G96:G100)</f>
        <v>92.440000000000012</v>
      </c>
      <c r="W92">
        <f t="shared" si="46"/>
        <v>66.899999999999991</v>
      </c>
    </row>
    <row r="93" spans="1:32" x14ac:dyDescent="0.75">
      <c r="A93" s="7">
        <v>17</v>
      </c>
      <c r="B93">
        <v>20</v>
      </c>
      <c r="C93">
        <v>0.45</v>
      </c>
      <c r="D93">
        <v>93.6</v>
      </c>
      <c r="E93">
        <v>91.3</v>
      </c>
      <c r="F93">
        <v>88.6</v>
      </c>
      <c r="G93">
        <v>94.1</v>
      </c>
      <c r="I93">
        <f t="shared" si="36"/>
        <v>2.1783020910791961</v>
      </c>
      <c r="J93">
        <v>100</v>
      </c>
      <c r="K93">
        <f>AVERAGE(D101:G105)</f>
        <v>85.449999999999989</v>
      </c>
      <c r="L93">
        <f>AVERAGE((L92-L91), (L91-L90), (L90-L89), (L89-L88))</f>
        <v>-0.32708333333333428</v>
      </c>
      <c r="N93">
        <f t="shared" si="37"/>
        <v>91.9</v>
      </c>
      <c r="P93" s="5">
        <f>AVERAGE(D101:D105)</f>
        <v>94.820000000000007</v>
      </c>
      <c r="R93" s="5">
        <f>AVERAGE(E101:E105)</f>
        <v>92.12</v>
      </c>
      <c r="T93" s="5">
        <f>AVERAGE(F101:F105)</f>
        <v>93.4</v>
      </c>
      <c r="V93" s="5">
        <f>AVERAGE(G101:G105)</f>
        <v>61.459999999999994</v>
      </c>
    </row>
    <row r="94" spans="1:32" x14ac:dyDescent="0.75">
      <c r="A94" s="7">
        <v>18</v>
      </c>
      <c r="B94">
        <v>20</v>
      </c>
      <c r="C94">
        <v>0.65</v>
      </c>
      <c r="D94">
        <v>94.2</v>
      </c>
      <c r="E94">
        <v>90.7</v>
      </c>
      <c r="F94">
        <v>87.9</v>
      </c>
      <c r="G94">
        <v>95.3</v>
      </c>
      <c r="I94">
        <f t="shared" si="36"/>
        <v>2.9252136674096105</v>
      </c>
      <c r="K94">
        <f>AVERAGE(K88:K93)</f>
        <v>82.684166666666655</v>
      </c>
      <c r="N94">
        <f t="shared" si="37"/>
        <v>92.025000000000006</v>
      </c>
      <c r="P94" s="5">
        <f>AVERAGE(P88:P93)</f>
        <v>90.273333333333326</v>
      </c>
      <c r="Q94">
        <f>AVERAGE(Q88:Q92)</f>
        <v>90.273333333333326</v>
      </c>
      <c r="R94" s="5">
        <f>AVERAGE(R88:R93)</f>
        <v>88.67</v>
      </c>
      <c r="S94">
        <f>AVERAGE(S88:S92)</f>
        <v>88.67</v>
      </c>
      <c r="T94" s="5">
        <f>AVERAGE(T88:T93)</f>
        <v>84.083333333333329</v>
      </c>
      <c r="U94">
        <f>AVERAGE(U88:U92)</f>
        <v>84.083333333333329</v>
      </c>
      <c r="V94" s="5">
        <f>AVERAGE(V88:V93)</f>
        <v>67.709999999999994</v>
      </c>
      <c r="W94">
        <f>AVERAGE(W88:W92)</f>
        <v>67.709999999999994</v>
      </c>
    </row>
    <row r="95" spans="1:32" x14ac:dyDescent="0.75">
      <c r="A95" s="7">
        <v>19</v>
      </c>
      <c r="B95">
        <v>20</v>
      </c>
      <c r="C95">
        <v>0.85</v>
      </c>
      <c r="D95">
        <v>93</v>
      </c>
      <c r="E95">
        <v>91.7</v>
      </c>
      <c r="F95">
        <v>83.4</v>
      </c>
      <c r="G95">
        <v>94.9</v>
      </c>
      <c r="I95">
        <f t="shared" si="36"/>
        <v>4.3934610502427347</v>
      </c>
      <c r="N95">
        <f t="shared" si="37"/>
        <v>90.75</v>
      </c>
      <c r="P95" s="5">
        <f>_xlfn.STDEV.P(P88:P93)</f>
        <v>3.4280347463557326</v>
      </c>
      <c r="Q95">
        <f>_xlfn.STDEV.P(Q88:Q92)</f>
        <v>1.0396901247754287</v>
      </c>
      <c r="R95" s="5">
        <f>_xlfn.STDEV.P(R88:R93)</f>
        <v>5.4681227735546152</v>
      </c>
      <c r="S95">
        <f>_xlfn.STDEV.P(S88:S92)</f>
        <v>1.151105748593257</v>
      </c>
      <c r="T95" s="5">
        <f>_xlfn.STDEV.P(T88:T93)</f>
        <v>10.951093806353539</v>
      </c>
      <c r="U95">
        <f>_xlfn.STDEV.P(U88:U92)</f>
        <v>1.1143508324481042</v>
      </c>
      <c r="V95" s="5">
        <f>_xlfn.STDEV.P(V88:V93)</f>
        <v>32.124662903549165</v>
      </c>
      <c r="W95">
        <f>_xlfn.STDEV.P(W88:W92)</f>
        <v>0.53991768920004446</v>
      </c>
    </row>
    <row r="96" spans="1:32" x14ac:dyDescent="0.75">
      <c r="A96" s="7">
        <v>20</v>
      </c>
      <c r="B96">
        <v>50</v>
      </c>
      <c r="C96">
        <v>0</v>
      </c>
      <c r="D96">
        <v>92.2</v>
      </c>
      <c r="E96">
        <v>90.7</v>
      </c>
      <c r="F96">
        <v>93.4</v>
      </c>
      <c r="G96">
        <v>90</v>
      </c>
      <c r="I96">
        <f t="shared" si="36"/>
        <v>1.319801121381553</v>
      </c>
      <c r="N96">
        <f t="shared" si="37"/>
        <v>91.575000000000003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92</v>
      </c>
      <c r="E97">
        <v>92.2</v>
      </c>
      <c r="F97">
        <v>94.2</v>
      </c>
      <c r="G97">
        <v>92.5</v>
      </c>
      <c r="I97">
        <f t="shared" si="36"/>
        <v>0.86998563206526647</v>
      </c>
      <c r="N97">
        <f t="shared" si="37"/>
        <v>92.724999999999994</v>
      </c>
      <c r="P97" s="5" cm="1">
        <f t="array" ref="P97">INDEX(LINEST(P88:P93), 1)</f>
        <v>1.7497142857142849</v>
      </c>
      <c r="Q97" s="5" cm="1">
        <f t="array" ref="Q97">INDEX(LINEST(Q88:Q92), 1)</f>
        <v>0.43499999999999933</v>
      </c>
      <c r="R97" s="5" cm="1">
        <f t="array" ref="R97">INDEX(LINEST(R88:R93), 1)</f>
        <v>1.9045714285714295</v>
      </c>
      <c r="S97" s="5" cm="1">
        <f t="array" ref="S97">INDEX(LINEST(S88:S92), 1)</f>
        <v>-0.63500000000000056</v>
      </c>
      <c r="T97" s="5" cm="1">
        <f t="array" ref="T97">INDEX(LINEST(T88:T93), 1)</f>
        <v>4.6885714285714304</v>
      </c>
      <c r="U97" s="5" cm="1">
        <f t="array" ref="U97">INDEX(LINEST(U88:U92), 1)</f>
        <v>-0.58666666666666722</v>
      </c>
      <c r="V97" s="5" cm="1">
        <f t="array" ref="V97">INDEX(LINEST(V88:V92), 1)</f>
        <v>19.878</v>
      </c>
      <c r="W97" s="5" cm="1">
        <f t="array" ref="W97">INDEX(LINEST(W88:W92), 1)</f>
        <v>-0.13166666666666768</v>
      </c>
    </row>
    <row r="98" spans="1:23" x14ac:dyDescent="0.75">
      <c r="A98" s="7">
        <v>22</v>
      </c>
      <c r="B98">
        <v>50</v>
      </c>
      <c r="C98">
        <v>0.45</v>
      </c>
      <c r="D98">
        <v>93.6</v>
      </c>
      <c r="E98">
        <v>92.1</v>
      </c>
      <c r="F98">
        <v>93.7</v>
      </c>
      <c r="G98">
        <v>92.1</v>
      </c>
      <c r="I98">
        <f t="shared" si="36"/>
        <v>0.77580603245914725</v>
      </c>
      <c r="K98" cm="1">
        <f t="array" ref="K98">INDEX(LINEST(K88:K93),1)</f>
        <v>4.6575714285714289</v>
      </c>
      <c r="L98" cm="1">
        <f t="array" ref="L98">INDEX(LINEST(L88:L92),1)</f>
        <v>-0.22958333333333339</v>
      </c>
      <c r="N98">
        <f t="shared" si="37"/>
        <v>92.875</v>
      </c>
    </row>
    <row r="99" spans="1:23" x14ac:dyDescent="0.75">
      <c r="A99" s="7">
        <v>23</v>
      </c>
      <c r="B99">
        <v>50</v>
      </c>
      <c r="C99">
        <v>0.65</v>
      </c>
      <c r="D99">
        <v>94.7</v>
      </c>
      <c r="E99">
        <v>92.5</v>
      </c>
      <c r="F99">
        <v>94.8</v>
      </c>
      <c r="G99">
        <v>93.5</v>
      </c>
      <c r="I99">
        <f t="shared" si="36"/>
        <v>0.94439133837620504</v>
      </c>
      <c r="N99">
        <f t="shared" si="37"/>
        <v>93.875</v>
      </c>
    </row>
    <row r="100" spans="1:23" x14ac:dyDescent="0.75">
      <c r="A100" s="7">
        <v>24</v>
      </c>
      <c r="B100">
        <v>50</v>
      </c>
      <c r="C100">
        <v>0.85</v>
      </c>
      <c r="D100">
        <v>94.2</v>
      </c>
      <c r="E100">
        <v>93</v>
      </c>
      <c r="F100">
        <v>94.7</v>
      </c>
      <c r="G100">
        <v>94.1</v>
      </c>
      <c r="I100">
        <f t="shared" si="36"/>
        <v>0.62048368229954365</v>
      </c>
      <c r="N100">
        <f t="shared" si="37"/>
        <v>94</v>
      </c>
    </row>
    <row r="101" spans="1:23" x14ac:dyDescent="0.75">
      <c r="A101" s="7">
        <v>25</v>
      </c>
      <c r="B101">
        <v>100</v>
      </c>
      <c r="C101">
        <v>0</v>
      </c>
      <c r="D101">
        <v>94.4</v>
      </c>
      <c r="E101">
        <v>91.1</v>
      </c>
      <c r="F101">
        <v>93.3</v>
      </c>
      <c r="G101">
        <v>66.2</v>
      </c>
      <c r="I101">
        <f t="shared" si="36"/>
        <v>11.636687673045126</v>
      </c>
      <c r="N101">
        <f t="shared" si="37"/>
        <v>86.25</v>
      </c>
    </row>
    <row r="102" spans="1:23" x14ac:dyDescent="0.75">
      <c r="A102" s="7">
        <v>26</v>
      </c>
      <c r="B102">
        <v>100</v>
      </c>
      <c r="C102">
        <v>0.2</v>
      </c>
      <c r="D102">
        <v>94.5</v>
      </c>
      <c r="E102">
        <v>92</v>
      </c>
      <c r="F102">
        <v>93.4</v>
      </c>
      <c r="G102">
        <v>63.8</v>
      </c>
      <c r="I102">
        <f t="shared" si="36"/>
        <v>12.804564615792321</v>
      </c>
      <c r="N102">
        <f t="shared" si="37"/>
        <v>85.924999999999997</v>
      </c>
    </row>
    <row r="103" spans="1:23" x14ac:dyDescent="0.75">
      <c r="A103" s="7">
        <v>27</v>
      </c>
      <c r="B103">
        <v>100</v>
      </c>
      <c r="C103">
        <v>0.45</v>
      </c>
      <c r="D103">
        <v>94.9</v>
      </c>
      <c r="E103">
        <v>92</v>
      </c>
      <c r="F103">
        <v>92.9</v>
      </c>
      <c r="G103">
        <v>61.6</v>
      </c>
      <c r="I103">
        <f t="shared" si="36"/>
        <v>13.752181645106365</v>
      </c>
      <c r="N103">
        <f t="shared" si="37"/>
        <v>85.350000000000009</v>
      </c>
    </row>
    <row r="104" spans="1:23" x14ac:dyDescent="0.75">
      <c r="A104" s="7">
        <v>28</v>
      </c>
      <c r="B104">
        <v>100</v>
      </c>
      <c r="C104">
        <v>0.65</v>
      </c>
      <c r="D104">
        <v>95.7</v>
      </c>
      <c r="E104">
        <v>93.2</v>
      </c>
      <c r="F104">
        <v>94.8</v>
      </c>
      <c r="G104">
        <v>59.3</v>
      </c>
      <c r="I104">
        <f t="shared" si="36"/>
        <v>15.297140255616364</v>
      </c>
      <c r="N104">
        <f t="shared" si="37"/>
        <v>85.75</v>
      </c>
    </row>
    <row r="105" spans="1:23" x14ac:dyDescent="0.75">
      <c r="A105" s="7">
        <v>29</v>
      </c>
      <c r="B105">
        <v>100</v>
      </c>
      <c r="C105">
        <v>0.85</v>
      </c>
      <c r="D105">
        <v>94.6</v>
      </c>
      <c r="E105">
        <v>92.3</v>
      </c>
      <c r="F105">
        <v>92.6</v>
      </c>
      <c r="G105">
        <v>56.4</v>
      </c>
      <c r="I105">
        <f t="shared" si="36"/>
        <v>15.944963938497938</v>
      </c>
      <c r="N105">
        <f t="shared" si="37"/>
        <v>83.974999999999994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34.152951515531157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35.43098534083159</v>
      </c>
      <c r="R112" s="5">
        <f>_xlfn.STDEV.P(E112:E116)</f>
        <v>0</v>
      </c>
      <c r="S112">
        <f>_xlfn.STDEV.P(E112,E117,E122,E127,E132,E137)</f>
        <v>35.314464301315532</v>
      </c>
      <c r="T112" s="5">
        <f>_xlfn.STDEV.P(F112:F116)</f>
        <v>0</v>
      </c>
      <c r="U112">
        <f>_xlfn.STDEV.P(F112,F117,F122,F127,F132,F137)</f>
        <v>34.523683497306934</v>
      </c>
      <c r="V112" s="5">
        <f>_xlfn.STDEV.P(G112:G116)</f>
        <v>0</v>
      </c>
      <c r="W112">
        <f>_xlfn.STDEV.P(G112,G117,G122,G127,G132,G137)</f>
        <v>28.170714699252251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8">_xlfn.STDEV.P(D113:G113)</f>
        <v>0</v>
      </c>
      <c r="J113">
        <v>5</v>
      </c>
      <c r="K113">
        <f>_xlfn.STDEV.P(D117:G121)</f>
        <v>6.4225306538777653</v>
      </c>
      <c r="L113">
        <f>_xlfn.STDEV.P(D113:G113,D118:G118,D123:G123,D128:G128,D133:G133,D138:G138)</f>
        <v>33.939476359477858</v>
      </c>
      <c r="M113">
        <v>0.2</v>
      </c>
      <c r="N113">
        <f t="shared" ref="N113:N141" si="49">AVERAGE(D113:G113)</f>
        <v>0</v>
      </c>
      <c r="P113" s="5">
        <f>_xlfn.STDEV.P(D117:D121)</f>
        <v>1.3673331708109777</v>
      </c>
      <c r="Q113">
        <f t="shared" ref="Q113:Q116" si="50">_xlfn.STDEV.P(D113,D118,D123,D128,D133,D138)</f>
        <v>34.089428957767339</v>
      </c>
      <c r="R113" s="5">
        <f>_xlfn.STDEV.P(E117:E121)</f>
        <v>0.57758116312774721</v>
      </c>
      <c r="S113">
        <f t="shared" ref="S113:S116" si="51">_xlfn.STDEV.P(E113,E118,E123,E128,E133,E138)</f>
        <v>35.306581854127728</v>
      </c>
      <c r="T113" s="5">
        <f>_xlfn.STDEV.P(F117:F121)</f>
        <v>1.0965400129498237</v>
      </c>
      <c r="U113">
        <f t="shared" ref="U113:U116" si="52">_xlfn.STDEV.P(F113,F118,F123,F128,F133,F138)</f>
        <v>34.550659263689255</v>
      </c>
      <c r="V113" s="5">
        <f>_xlfn.STDEV.P(G117:G121)</f>
        <v>0.79347337699509302</v>
      </c>
      <c r="W113">
        <f t="shared" ref="W113:W116" si="53">_xlfn.STDEV.P(G113,G118,G123,G128,G133,G138)</f>
        <v>28.732545426165558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8"/>
        <v>0</v>
      </c>
      <c r="J114">
        <v>10</v>
      </c>
      <c r="K114">
        <f>_xlfn.STDEV.P(D122:G126)</f>
        <v>19.41373933584147</v>
      </c>
      <c r="L114">
        <f t="shared" ref="L114:L116" si="54">_xlfn.STDEV.P(D114:G114,D119:G119,D124:G124,D129:G129,D134:G134,D139:G139)</f>
        <v>34.350895336463452</v>
      </c>
      <c r="M114">
        <v>0.45</v>
      </c>
      <c r="N114">
        <f t="shared" si="49"/>
        <v>0</v>
      </c>
      <c r="P114" s="5">
        <f>_xlfn.STDEV.P(D122:D126)</f>
        <v>4.2421692564064424</v>
      </c>
      <c r="Q114">
        <f t="shared" si="50"/>
        <v>35.679265687510998</v>
      </c>
      <c r="R114" s="5">
        <f>_xlfn.STDEV.P(E122:E126)</f>
        <v>0.45166359162544556</v>
      </c>
      <c r="S114">
        <f t="shared" si="51"/>
        <v>35.627271857384741</v>
      </c>
      <c r="T114" s="5">
        <f>_xlfn.STDEV.P(F122:F126)</f>
        <v>3.4602890052710911</v>
      </c>
      <c r="U114">
        <f t="shared" si="52"/>
        <v>34.503224486995443</v>
      </c>
      <c r="V114" s="5">
        <f>_xlfn.STDEV.P(G122:G126)</f>
        <v>0.7657675887630655</v>
      </c>
      <c r="W114">
        <f t="shared" si="53"/>
        <v>28.218773301946829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8"/>
        <v>0</v>
      </c>
      <c r="J115">
        <v>20</v>
      </c>
      <c r="K115">
        <f>_xlfn.STDEV.P(D127:G131)</f>
        <v>15.844144028630913</v>
      </c>
      <c r="L115">
        <f t="shared" si="54"/>
        <v>34.388236845371004</v>
      </c>
      <c r="M115">
        <v>0.65</v>
      </c>
      <c r="N115">
        <f t="shared" si="49"/>
        <v>0</v>
      </c>
      <c r="P115" s="5">
        <f>_xlfn.STDEV.P(D127:D131)</f>
        <v>0.55136195008360844</v>
      </c>
      <c r="Q115">
        <f t="shared" si="50"/>
        <v>35.828092640025112</v>
      </c>
      <c r="R115" s="5">
        <f>_xlfn.STDEV.P(E127:E131)</f>
        <v>0.83570329663105092</v>
      </c>
      <c r="S115">
        <f t="shared" si="51"/>
        <v>35.896367039948004</v>
      </c>
      <c r="T115" s="5">
        <f>_xlfn.STDEV.P(F127:F131)</f>
        <v>1.204989626511364</v>
      </c>
      <c r="U115">
        <f t="shared" si="52"/>
        <v>34.721879109415845</v>
      </c>
      <c r="V115" s="5">
        <f>_xlfn.STDEV.P(G127:G131)</f>
        <v>0.91214034007930933</v>
      </c>
      <c r="W115">
        <f t="shared" si="53"/>
        <v>27.382095731822062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8"/>
        <v>0</v>
      </c>
      <c r="J116">
        <v>50</v>
      </c>
      <c r="K116">
        <f>_xlfn.STDEV.P(D133:G136)</f>
        <v>4.466607878188996</v>
      </c>
      <c r="L116">
        <f t="shared" si="54"/>
        <v>34.075190296607282</v>
      </c>
      <c r="M116">
        <v>0.85</v>
      </c>
      <c r="N116">
        <f t="shared" si="49"/>
        <v>0</v>
      </c>
      <c r="P116" s="5">
        <f>_xlfn.STDEV.P(D132:D136)</f>
        <v>4.5095454316372088</v>
      </c>
      <c r="Q116">
        <f t="shared" si="50"/>
        <v>35.950865389058741</v>
      </c>
      <c r="R116" s="5">
        <f>_xlfn.STDEV.P(E132:E136)</f>
        <v>0.61318838867023606</v>
      </c>
      <c r="S116">
        <f t="shared" si="51"/>
        <v>35.832779065480743</v>
      </c>
      <c r="T116" s="5">
        <f>_xlfn.STDEV.P(F132:F136)</f>
        <v>0.55497747702046507</v>
      </c>
      <c r="U116">
        <f t="shared" si="52"/>
        <v>34.315727686684234</v>
      </c>
      <c r="V116" s="5">
        <f>_xlfn.STDEV.P(G132:G136)</f>
        <v>2.5510782034269335</v>
      </c>
      <c r="W116">
        <f t="shared" si="53"/>
        <v>25.316463681433351</v>
      </c>
    </row>
    <row r="117" spans="1:23" x14ac:dyDescent="0.75">
      <c r="A117" s="7">
        <v>5</v>
      </c>
      <c r="B117">
        <v>5</v>
      </c>
      <c r="C117">
        <v>0</v>
      </c>
      <c r="D117">
        <v>33.799999999999997</v>
      </c>
      <c r="E117">
        <v>48.9</v>
      </c>
      <c r="F117">
        <v>52.5</v>
      </c>
      <c r="G117">
        <v>49.9</v>
      </c>
      <c r="I117">
        <f t="shared" si="48"/>
        <v>7.3213301387111542</v>
      </c>
      <c r="J117">
        <v>100</v>
      </c>
      <c r="K117">
        <f>_xlfn.STDEV.P(D137:G141)</f>
        <v>7.2859041992054774</v>
      </c>
      <c r="N117">
        <f t="shared" si="49"/>
        <v>46.274999999999999</v>
      </c>
      <c r="P117" s="5">
        <f>_xlfn.STDEV.P(D137:D141)</f>
        <v>0.59866518188383055</v>
      </c>
      <c r="R117" s="5">
        <f>_xlfn.STDEV.P(E137:E141)</f>
        <v>0.59866518188383122</v>
      </c>
      <c r="T117" s="5">
        <f>_xlfn.STDEV.P(F137:F141)</f>
        <v>0.54037024344425322</v>
      </c>
      <c r="V117" s="5">
        <f>_xlfn.STDEV.P(G137:G141)</f>
        <v>5.2055355151991805</v>
      </c>
    </row>
    <row r="118" spans="1:23" x14ac:dyDescent="0.75">
      <c r="A118" s="7">
        <v>6</v>
      </c>
      <c r="B118">
        <v>5</v>
      </c>
      <c r="C118">
        <v>0.2</v>
      </c>
      <c r="D118">
        <v>34.5</v>
      </c>
      <c r="E118">
        <v>48.6</v>
      </c>
      <c r="F118">
        <v>52.8</v>
      </c>
      <c r="G118">
        <v>49.6</v>
      </c>
      <c r="I118">
        <f t="shared" si="48"/>
        <v>7.0293580788006693</v>
      </c>
      <c r="K118">
        <f>AVERAGE(K112:K117)</f>
        <v>8.9054876826241038</v>
      </c>
      <c r="N118">
        <f t="shared" si="49"/>
        <v>46.374999999999993</v>
      </c>
      <c r="P118" s="5">
        <f>AVERAGE(P112:P117)</f>
        <v>1.8781791651370112</v>
      </c>
      <c r="Q118">
        <f>AVERAGE(Q112:Q116)</f>
        <v>35.395727603038758</v>
      </c>
      <c r="R118" s="5">
        <f>AVERAGE(R112:R117)</f>
        <v>0.51280027032305175</v>
      </c>
      <c r="S118">
        <f>AVERAGE(S112:S116)</f>
        <v>35.595492823651348</v>
      </c>
      <c r="T118" s="5">
        <f>AVERAGE(T112:T117)</f>
        <v>1.1428610608661662</v>
      </c>
      <c r="U118">
        <f>AVERAGE(U112:U116)</f>
        <v>34.523034808818338</v>
      </c>
      <c r="V118" s="5">
        <f>AVERAGE(V112:V117)</f>
        <v>1.704665837410597</v>
      </c>
      <c r="W118">
        <f>AVERAGE(W112:W116)</f>
        <v>27.564118568124012</v>
      </c>
    </row>
    <row r="119" spans="1:23" x14ac:dyDescent="0.75">
      <c r="A119" s="7">
        <v>7</v>
      </c>
      <c r="B119">
        <v>5</v>
      </c>
      <c r="C119">
        <v>0.45</v>
      </c>
      <c r="D119">
        <v>34.799999999999997</v>
      </c>
      <c r="E119">
        <v>47.8</v>
      </c>
      <c r="F119">
        <v>50.9</v>
      </c>
      <c r="G119">
        <v>48.2</v>
      </c>
      <c r="I119">
        <f t="shared" si="48"/>
        <v>6.2491499421921102</v>
      </c>
      <c r="N119">
        <f t="shared" si="49"/>
        <v>45.424999999999997</v>
      </c>
      <c r="P119" s="5">
        <f>_xlfn.STDEV.P(P112:P117)</f>
        <v>1.8119353438552681</v>
      </c>
      <c r="Q119">
        <f>_xlfn.STDEV.P(Q112:Q116)</f>
        <v>0.67574708149333196</v>
      </c>
      <c r="R119" s="5">
        <f>_xlfn.STDEV.P(R112:R117)</f>
        <v>0.25580438377128339</v>
      </c>
      <c r="S119">
        <f>_xlfn.STDEV.P(S112:S116)</f>
        <v>0.24911304271595397</v>
      </c>
      <c r="T119" s="5">
        <f>_xlfn.STDEV.P(T112:T117)</f>
        <v>1.1098957588692104</v>
      </c>
      <c r="U119">
        <f>_xlfn.STDEV.P(U112:U116)</f>
        <v>0.12936095154414509</v>
      </c>
      <c r="V119" s="5">
        <f>_xlfn.STDEV.P(V112:V117)</f>
        <v>1.7425214631194339</v>
      </c>
      <c r="W119">
        <f>_xlfn.STDEV.P(W112:W116)</f>
        <v>1.2038968238191363</v>
      </c>
    </row>
    <row r="120" spans="1:23" x14ac:dyDescent="0.75">
      <c r="A120" s="7">
        <v>8</v>
      </c>
      <c r="B120">
        <v>5</v>
      </c>
      <c r="C120">
        <v>0.65</v>
      </c>
      <c r="D120">
        <v>37.5</v>
      </c>
      <c r="E120">
        <v>48.7</v>
      </c>
      <c r="F120">
        <v>52.5</v>
      </c>
      <c r="G120">
        <v>50.3</v>
      </c>
      <c r="I120">
        <f t="shared" si="48"/>
        <v>5.7885663164552383</v>
      </c>
      <c r="K120" cm="1">
        <f t="array" ref="K120">INDEX(LINEST(K112:K117),1)</f>
        <v>0.77120449605001518</v>
      </c>
      <c r="L120" cm="1">
        <f t="array" ref="L120">INDEX(LINEST(L112:L116),1)</f>
        <v>2.9323804804539558E-2</v>
      </c>
      <c r="N120">
        <f t="shared" si="49"/>
        <v>47.25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36.5</v>
      </c>
      <c r="E121">
        <v>47.4</v>
      </c>
      <c r="F121">
        <v>50</v>
      </c>
      <c r="G121">
        <v>48.6</v>
      </c>
      <c r="I121">
        <f t="shared" si="48"/>
        <v>5.3480720825359382</v>
      </c>
      <c r="N121">
        <f t="shared" si="49"/>
        <v>45.625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60.4</v>
      </c>
      <c r="E122">
        <v>92.2</v>
      </c>
      <c r="F122">
        <v>89.7</v>
      </c>
      <c r="G122">
        <v>50</v>
      </c>
      <c r="I122">
        <f t="shared" si="48"/>
        <v>18.270656118486812</v>
      </c>
      <c r="N122">
        <f t="shared" si="49"/>
        <v>73.075000000000003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56.3</v>
      </c>
      <c r="E123">
        <v>92.6</v>
      </c>
      <c r="F123">
        <v>90</v>
      </c>
      <c r="G123">
        <v>49.7</v>
      </c>
      <c r="I123">
        <f t="shared" si="48"/>
        <v>19.313531525849971</v>
      </c>
      <c r="J123" s="2"/>
      <c r="K123" t="s">
        <v>26</v>
      </c>
      <c r="L123" t="s">
        <v>27</v>
      </c>
      <c r="N123">
        <f t="shared" si="49"/>
        <v>72.149999999999991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53.1</v>
      </c>
      <c r="E124">
        <v>93.1</v>
      </c>
      <c r="F124">
        <v>88.7</v>
      </c>
      <c r="G124">
        <v>48.4</v>
      </c>
      <c r="I124">
        <f t="shared" si="48"/>
        <v>20.203635192707331</v>
      </c>
      <c r="J124">
        <v>2</v>
      </c>
      <c r="K124">
        <f>AVERAGE(D112:G116)</f>
        <v>0</v>
      </c>
      <c r="L124">
        <f>AVERAGE(D112:G112,D117:G117,D122:G122,D127:G127,D132:G132,D137:G137)</f>
        <v>64.141666666666666</v>
      </c>
      <c r="M124">
        <v>0</v>
      </c>
      <c r="N124">
        <f t="shared" si="49"/>
        <v>70.824999999999989</v>
      </c>
      <c r="P124" s="5">
        <f>AVERAGE(D112:D116)</f>
        <v>0</v>
      </c>
      <c r="Q124">
        <f>AVERAGE(D112,D117,D122,D127,D132,D137)</f>
        <v>62.216666666666661</v>
      </c>
      <c r="R124" s="5">
        <f>AVERAGE(E112:E116)</f>
        <v>0</v>
      </c>
      <c r="S124">
        <f>AVERAGE(E112,E117,E122,E127,E132,E137)</f>
        <v>70.216666666666654</v>
      </c>
      <c r="T124" s="5">
        <f>AVERAGE(F112:F116)</f>
        <v>0</v>
      </c>
      <c r="U124">
        <f>AVERAGE(F112,F117,F122,F127,F132,F137)</f>
        <v>70.083333333333329</v>
      </c>
      <c r="V124" s="5">
        <f>AVERAGE(G112:G116)</f>
        <v>0</v>
      </c>
      <c r="W124">
        <f>AVERAGE(G112,G117,G122,G127,G132,G137)</f>
        <v>54.050000000000004</v>
      </c>
    </row>
    <row r="125" spans="1:23" x14ac:dyDescent="0.75">
      <c r="A125" s="7">
        <v>13</v>
      </c>
      <c r="B125">
        <v>10</v>
      </c>
      <c r="C125">
        <v>0.65</v>
      </c>
      <c r="D125">
        <v>52.6</v>
      </c>
      <c r="E125">
        <v>93.1</v>
      </c>
      <c r="F125">
        <v>86</v>
      </c>
      <c r="G125">
        <v>50.4</v>
      </c>
      <c r="I125">
        <f t="shared" si="48"/>
        <v>19.20564695603877</v>
      </c>
      <c r="J125">
        <v>5</v>
      </c>
      <c r="K125">
        <f>AVERAGE(D117:G121)</f>
        <v>46.190000000000005</v>
      </c>
      <c r="L125">
        <f>AVERAGE(D113:G113,D118:G118,D123:G123,D128:G128,D133:G133,D138:G138)</f>
        <v>63.733333333333327</v>
      </c>
      <c r="M125">
        <v>0.2</v>
      </c>
      <c r="N125">
        <f t="shared" si="49"/>
        <v>70.524999999999991</v>
      </c>
      <c r="P125" s="5">
        <f>AVERAGE(D117:D121)</f>
        <v>35.42</v>
      </c>
      <c r="Q125">
        <f t="shared" ref="Q125:Q128" si="55">AVERAGE(D113,D118,D123,D128,D133,D138)</f>
        <v>59.949999999999996</v>
      </c>
      <c r="R125" s="5">
        <f>AVERAGE(E117:E121)</f>
        <v>48.28</v>
      </c>
      <c r="S125">
        <f t="shared" ref="S125:S128" si="56">AVERAGE(E113,E118,E123,E128,E133,E138)</f>
        <v>70.11666666666666</v>
      </c>
      <c r="T125" s="5">
        <f>AVERAGE(F117:F121)</f>
        <v>51.739999999999995</v>
      </c>
      <c r="U125">
        <f t="shared" ref="U125:U128" si="57">AVERAGE(F113,F118,F123,F128,F133,F138)</f>
        <v>70.216666666666669</v>
      </c>
      <c r="V125" s="5">
        <f>AVERAGE(G117:G121)</f>
        <v>49.32</v>
      </c>
      <c r="W125">
        <f t="shared" ref="W125:W128" si="58">AVERAGE(G113,G118,G123,G128,G133,G138)</f>
        <v>54.65</v>
      </c>
    </row>
    <row r="126" spans="1:23" x14ac:dyDescent="0.75">
      <c r="A126" s="7">
        <v>14</v>
      </c>
      <c r="B126">
        <v>10</v>
      </c>
      <c r="C126">
        <v>0.85</v>
      </c>
      <c r="D126">
        <v>47.6</v>
      </c>
      <c r="E126">
        <v>92</v>
      </c>
      <c r="F126">
        <v>80.7</v>
      </c>
      <c r="G126">
        <v>48.7</v>
      </c>
      <c r="I126">
        <f t="shared" si="48"/>
        <v>19.517235972339929</v>
      </c>
      <c r="J126">
        <v>10</v>
      </c>
      <c r="K126">
        <f>AVERAGE(D122:G126)</f>
        <v>70.765000000000015</v>
      </c>
      <c r="L126">
        <f t="shared" ref="L126:L128" si="59">AVERAGE(D114:G114,D119:G119,D124:G124,D129:G129,D134:G134,D139:G139)</f>
        <v>63.662499999999994</v>
      </c>
      <c r="M126">
        <v>0.45</v>
      </c>
      <c r="N126">
        <f t="shared" si="49"/>
        <v>67.25</v>
      </c>
      <c r="P126" s="5">
        <f>AVERAGE(D122:D126)</f>
        <v>54</v>
      </c>
      <c r="Q126">
        <f t="shared" si="55"/>
        <v>61.4</v>
      </c>
      <c r="R126" s="5">
        <f>AVERAGE(E122:E126)</f>
        <v>92.6</v>
      </c>
      <c r="S126">
        <f t="shared" si="56"/>
        <v>70.350000000000009</v>
      </c>
      <c r="T126" s="5">
        <f>AVERAGE(F122:F126)</f>
        <v>87.02</v>
      </c>
      <c r="U126">
        <f t="shared" si="57"/>
        <v>69.55</v>
      </c>
      <c r="V126" s="5">
        <f>AVERAGE(G122:G126)</f>
        <v>49.44</v>
      </c>
      <c r="W126">
        <f t="shared" si="58"/>
        <v>53.349999999999994</v>
      </c>
    </row>
    <row r="127" spans="1:23" x14ac:dyDescent="0.75">
      <c r="A127" s="7">
        <v>15</v>
      </c>
      <c r="B127">
        <v>20</v>
      </c>
      <c r="C127">
        <v>0</v>
      </c>
      <c r="D127">
        <v>92.5</v>
      </c>
      <c r="E127">
        <v>92.3</v>
      </c>
      <c r="F127">
        <v>91.6</v>
      </c>
      <c r="G127">
        <v>56.3</v>
      </c>
      <c r="I127">
        <f t="shared" si="48"/>
        <v>15.519886436440174</v>
      </c>
      <c r="J127">
        <v>20</v>
      </c>
      <c r="K127">
        <f>AVERAGE(D127:G131)</f>
        <v>83.89</v>
      </c>
      <c r="L127">
        <f t="shared" si="59"/>
        <v>64.250000000000014</v>
      </c>
      <c r="M127">
        <v>0.65</v>
      </c>
      <c r="N127">
        <f t="shared" si="49"/>
        <v>83.174999999999997</v>
      </c>
      <c r="P127" s="5">
        <f>AVERAGE(D127:D131)</f>
        <v>93.3</v>
      </c>
      <c r="Q127">
        <f t="shared" si="55"/>
        <v>62.266666666666673</v>
      </c>
      <c r="R127" s="5">
        <f>AVERAGE(E127:E131)</f>
        <v>93.36</v>
      </c>
      <c r="S127">
        <f t="shared" si="56"/>
        <v>71.050000000000011</v>
      </c>
      <c r="T127" s="5">
        <f>AVERAGE(F127:F131)</f>
        <v>92.4</v>
      </c>
      <c r="U127">
        <f t="shared" si="57"/>
        <v>70.233333333333334</v>
      </c>
      <c r="V127" s="5">
        <f>AVERAGE(G127:G131)</f>
        <v>56.5</v>
      </c>
      <c r="W127">
        <f t="shared" si="58"/>
        <v>53.449999999999989</v>
      </c>
    </row>
    <row r="128" spans="1:23" x14ac:dyDescent="0.75">
      <c r="A128" s="7">
        <v>16</v>
      </c>
      <c r="B128">
        <v>20</v>
      </c>
      <c r="C128">
        <v>0.2</v>
      </c>
      <c r="D128">
        <v>93.1</v>
      </c>
      <c r="E128">
        <v>92.6</v>
      </c>
      <c r="F128">
        <v>91.5</v>
      </c>
      <c r="G128">
        <v>57.8</v>
      </c>
      <c r="I128">
        <f t="shared" si="48"/>
        <v>14.993415221356303</v>
      </c>
      <c r="J128">
        <v>50</v>
      </c>
      <c r="K128">
        <f>AVERAGE(D132:G136)</f>
        <v>91.175000000000011</v>
      </c>
      <c r="L128">
        <f t="shared" si="59"/>
        <v>62.612500000000004</v>
      </c>
      <c r="M128">
        <v>0.85</v>
      </c>
      <c r="N128">
        <f t="shared" si="49"/>
        <v>83.75</v>
      </c>
      <c r="P128" s="5">
        <f>AVERAGE(D132:D136)</f>
        <v>91.5</v>
      </c>
      <c r="Q128">
        <f t="shared" si="55"/>
        <v>60.983333333333327</v>
      </c>
      <c r="R128" s="5">
        <f>AVERAGE(E132:E136)</f>
        <v>94</v>
      </c>
      <c r="S128">
        <f t="shared" si="56"/>
        <v>70.516666666666666</v>
      </c>
      <c r="T128" s="5">
        <f>AVERAGE(F132:F136)</f>
        <v>93.700000000000017</v>
      </c>
      <c r="U128">
        <f t="shared" si="57"/>
        <v>68.55</v>
      </c>
      <c r="V128" s="5">
        <f>AVERAGE(G132:G136)</f>
        <v>85.5</v>
      </c>
      <c r="W128">
        <f t="shared" si="58"/>
        <v>50.4</v>
      </c>
    </row>
    <row r="129" spans="1:23" x14ac:dyDescent="0.75">
      <c r="A129" s="7">
        <v>17</v>
      </c>
      <c r="B129">
        <v>20</v>
      </c>
      <c r="C129">
        <v>0.45</v>
      </c>
      <c r="D129">
        <v>93.1</v>
      </c>
      <c r="E129">
        <v>93.3</v>
      </c>
      <c r="F129">
        <v>91.5</v>
      </c>
      <c r="G129">
        <v>56</v>
      </c>
      <c r="I129">
        <f t="shared" si="48"/>
        <v>15.878031206670444</v>
      </c>
      <c r="J129">
        <v>100</v>
      </c>
      <c r="K129">
        <f>AVERAGE(D137:G141)</f>
        <v>90.059999999999988</v>
      </c>
      <c r="L129">
        <f>AVERAGE((L128-L127), (L127-L126), (L126-L125), (L125-L124))</f>
        <v>-0.38229166666666536</v>
      </c>
      <c r="N129">
        <f t="shared" si="49"/>
        <v>83.474999999999994</v>
      </c>
      <c r="P129" s="5">
        <f>AVERAGE(D137:D141)</f>
        <v>93.96</v>
      </c>
      <c r="R129" s="5">
        <f>AVERAGE(E137:E141)</f>
        <v>94.460000000000008</v>
      </c>
      <c r="T129" s="5">
        <f>AVERAGE(F137:F141)</f>
        <v>93.5</v>
      </c>
      <c r="V129" s="5">
        <f>AVERAGE(G137:G141)</f>
        <v>78.320000000000007</v>
      </c>
    </row>
    <row r="130" spans="1:23" x14ac:dyDescent="0.75">
      <c r="A130" s="7">
        <v>18</v>
      </c>
      <c r="B130">
        <v>20</v>
      </c>
      <c r="C130">
        <v>0.65</v>
      </c>
      <c r="D130">
        <v>93.7</v>
      </c>
      <c r="E130">
        <v>94.4</v>
      </c>
      <c r="F130">
        <v>94.6</v>
      </c>
      <c r="G130">
        <v>57.2</v>
      </c>
      <c r="I130">
        <f t="shared" si="48"/>
        <v>16.039385119137151</v>
      </c>
      <c r="K130">
        <f>AVERAGE(K124:K129)</f>
        <v>63.680000000000007</v>
      </c>
      <c r="N130">
        <f t="shared" si="49"/>
        <v>84.975000000000009</v>
      </c>
      <c r="P130" s="5">
        <f>AVERAGE(P124:P129)</f>
        <v>61.363333333333337</v>
      </c>
      <c r="Q130">
        <f>AVERAGE(Q124:Q128)</f>
        <v>61.36333333333333</v>
      </c>
      <c r="R130" s="5">
        <f>AVERAGE(R124:R129)</f>
        <v>70.45</v>
      </c>
      <c r="S130">
        <f>AVERAGE(S124:S128)</f>
        <v>70.45</v>
      </c>
      <c r="T130" s="5">
        <f>AVERAGE(T124:T129)</f>
        <v>69.726666666666674</v>
      </c>
      <c r="U130">
        <f>AVERAGE(U124:U128)</f>
        <v>69.726666666666674</v>
      </c>
      <c r="V130" s="5">
        <f>AVERAGE(V124:V129)</f>
        <v>53.18</v>
      </c>
      <c r="W130">
        <f>AVERAGE(W124:W128)</f>
        <v>53.179999999999993</v>
      </c>
    </row>
    <row r="131" spans="1:23" x14ac:dyDescent="0.75">
      <c r="A131" s="7">
        <v>19</v>
      </c>
      <c r="B131">
        <v>20</v>
      </c>
      <c r="C131">
        <v>0.85</v>
      </c>
      <c r="D131">
        <v>94.1</v>
      </c>
      <c r="E131">
        <v>94.2</v>
      </c>
      <c r="F131">
        <v>92.8</v>
      </c>
      <c r="G131">
        <v>55.2</v>
      </c>
      <c r="I131">
        <f t="shared" si="48"/>
        <v>16.680134142146468</v>
      </c>
      <c r="N131">
        <f t="shared" si="49"/>
        <v>84.075000000000003</v>
      </c>
      <c r="P131" s="5">
        <f>_xlfn.STDEV.P(P124:P129)</f>
        <v>35.316299195822992</v>
      </c>
      <c r="Q131">
        <f>_xlfn.STDEV.P(Q124:Q128)</f>
        <v>0.85877173270252249</v>
      </c>
      <c r="R131" s="5">
        <f>_xlfn.STDEV.P(R124:R129)</f>
        <v>35.593268558347724</v>
      </c>
      <c r="S131">
        <f>_xlfn.STDEV.P(S124:S128)</f>
        <v>0.32863353450310634</v>
      </c>
      <c r="T131" s="5">
        <f>_xlfn.STDEV.P(T124:T129)</f>
        <v>34.492413980790353</v>
      </c>
      <c r="U131">
        <f>_xlfn.STDEV.P(U124:U128)</f>
        <v>0.63871398572096172</v>
      </c>
      <c r="V131" s="5">
        <f>_xlfn.STDEV.P(V124:V129)</f>
        <v>27.521579412041991</v>
      </c>
      <c r="W131">
        <f>_xlfn.STDEV.P(W124:W128)</f>
        <v>1.4661514246489005</v>
      </c>
    </row>
    <row r="132" spans="1:23" x14ac:dyDescent="0.75">
      <c r="A132" s="7">
        <v>20</v>
      </c>
      <c r="B132">
        <v>50</v>
      </c>
      <c r="C132">
        <v>0</v>
      </c>
      <c r="D132">
        <v>92.6</v>
      </c>
      <c r="E132">
        <v>93.5</v>
      </c>
      <c r="F132">
        <v>93.4</v>
      </c>
      <c r="G132">
        <v>84.9</v>
      </c>
      <c r="I132">
        <f t="shared" si="48"/>
        <v>3.5965261016708867</v>
      </c>
      <c r="N132">
        <f t="shared" si="49"/>
        <v>91.1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82.6</v>
      </c>
      <c r="E133">
        <v>93.2</v>
      </c>
      <c r="F133">
        <v>93.2</v>
      </c>
      <c r="G133">
        <v>88.2</v>
      </c>
      <c r="I133">
        <f t="shared" si="48"/>
        <v>4.373785545725811</v>
      </c>
      <c r="N133">
        <f t="shared" si="49"/>
        <v>89.3</v>
      </c>
      <c r="P133" s="5" cm="1">
        <f t="array" ref="P133">INDEX(LINEST(P124:P129), 1)</f>
        <v>19.352571428571427</v>
      </c>
      <c r="Q133" s="5" cm="1">
        <f t="array" ref="Q133">INDEX(LINEST(Q124:Q128), 1)</f>
        <v>-1.4999999999999201E-2</v>
      </c>
      <c r="R133" s="5" cm="1">
        <f t="array" ref="R133">INDEX(LINEST(R124:R129), 1)</f>
        <v>17.434857142857151</v>
      </c>
      <c r="S133" s="5" cm="1">
        <f t="array" ref="S133">INDEX(LINEST(S124:S128), 1)</f>
        <v>0.15333333333333737</v>
      </c>
      <c r="T133" s="5" cm="1">
        <f t="array" ref="T133">INDEX(LINEST(T124:T129), 1)</f>
        <v>17.107428571428578</v>
      </c>
      <c r="U133" s="5" cm="1">
        <f t="array" ref="U133">INDEX(LINEST(U124:U128), 1)</f>
        <v>-0.30499999999999966</v>
      </c>
      <c r="V133" s="5" cm="1">
        <f t="array" ref="V133">INDEX(LINEST(V124:V128), 1)</f>
        <v>17.817999999999991</v>
      </c>
      <c r="W133" s="5" cm="1">
        <f t="array" ref="W133">INDEX(LINEST(W124:W128), 1)</f>
        <v>-0.85000000000000209</v>
      </c>
    </row>
    <row r="134" spans="1:23" x14ac:dyDescent="0.75">
      <c r="A134" s="7">
        <v>22</v>
      </c>
      <c r="B134">
        <v>50</v>
      </c>
      <c r="C134">
        <v>0.45</v>
      </c>
      <c r="D134">
        <v>93.4</v>
      </c>
      <c r="E134">
        <v>93.9</v>
      </c>
      <c r="F134">
        <v>93.3</v>
      </c>
      <c r="G134">
        <v>87.3</v>
      </c>
      <c r="I134">
        <f t="shared" si="48"/>
        <v>2.7086666461563729</v>
      </c>
      <c r="K134" cm="1">
        <f t="array" ref="K134">INDEX(LINEST(K124:K129),1)</f>
        <v>17.096571428571433</v>
      </c>
      <c r="L134" cm="1">
        <f t="array" ref="L134">INDEX(LINEST(L124:L128),1)</f>
        <v>-0.25416666666666354</v>
      </c>
      <c r="N134" s="14">
        <f t="shared" si="49"/>
        <v>91.975000000000009</v>
      </c>
    </row>
    <row r="135" spans="1:23" x14ac:dyDescent="0.75">
      <c r="A135" s="7">
        <v>23</v>
      </c>
      <c r="B135">
        <v>50</v>
      </c>
      <c r="C135">
        <v>0.65</v>
      </c>
      <c r="D135">
        <v>94.8</v>
      </c>
      <c r="E135">
        <v>94.7</v>
      </c>
      <c r="F135">
        <v>93.9</v>
      </c>
      <c r="G135">
        <v>86.2</v>
      </c>
      <c r="I135">
        <f t="shared" si="48"/>
        <v>3.596526101670888</v>
      </c>
      <c r="N135">
        <f t="shared" si="49"/>
        <v>92.399999999999991</v>
      </c>
    </row>
    <row r="136" spans="1:23" x14ac:dyDescent="0.75">
      <c r="A136" s="7">
        <v>24</v>
      </c>
      <c r="B136">
        <v>50</v>
      </c>
      <c r="C136">
        <v>0.85</v>
      </c>
      <c r="D136">
        <v>94.1</v>
      </c>
      <c r="E136">
        <v>94.7</v>
      </c>
      <c r="F136">
        <v>94.7</v>
      </c>
      <c r="G136">
        <v>80.900000000000006</v>
      </c>
      <c r="I136">
        <f t="shared" si="48"/>
        <v>5.8940648113165484</v>
      </c>
      <c r="N136">
        <f t="shared" si="49"/>
        <v>91.1</v>
      </c>
    </row>
    <row r="137" spans="1:23" x14ac:dyDescent="0.75">
      <c r="A137" s="7">
        <v>25</v>
      </c>
      <c r="B137">
        <v>100</v>
      </c>
      <c r="C137">
        <v>0</v>
      </c>
      <c r="D137">
        <v>94</v>
      </c>
      <c r="E137">
        <v>94.4</v>
      </c>
      <c r="F137">
        <v>93.3</v>
      </c>
      <c r="G137">
        <v>83.2</v>
      </c>
      <c r="I137">
        <f t="shared" si="48"/>
        <v>4.6499327952132807</v>
      </c>
      <c r="N137">
        <f t="shared" si="49"/>
        <v>91.224999999999994</v>
      </c>
    </row>
    <row r="138" spans="1:23" x14ac:dyDescent="0.75">
      <c r="A138" s="7">
        <v>26</v>
      </c>
      <c r="B138">
        <v>100</v>
      </c>
      <c r="C138">
        <v>0.2</v>
      </c>
      <c r="D138">
        <v>93.2</v>
      </c>
      <c r="E138">
        <v>93.7</v>
      </c>
      <c r="F138">
        <v>93.8</v>
      </c>
      <c r="G138">
        <v>82.6</v>
      </c>
      <c r="I138">
        <f t="shared" si="48"/>
        <v>4.7541429301189533</v>
      </c>
      <c r="N138">
        <f t="shared" si="49"/>
        <v>90.824999999999989</v>
      </c>
    </row>
    <row r="139" spans="1:23" x14ac:dyDescent="0.75">
      <c r="A139" s="7">
        <v>27</v>
      </c>
      <c r="B139">
        <v>100</v>
      </c>
      <c r="C139">
        <v>0.45</v>
      </c>
      <c r="D139">
        <v>94</v>
      </c>
      <c r="E139">
        <v>94</v>
      </c>
      <c r="F139">
        <v>92.9</v>
      </c>
      <c r="G139">
        <v>80.2</v>
      </c>
      <c r="I139">
        <f t="shared" si="48"/>
        <v>5.8341130431283208</v>
      </c>
      <c r="N139">
        <f t="shared" si="49"/>
        <v>90.274999999999991</v>
      </c>
    </row>
    <row r="140" spans="1:23" x14ac:dyDescent="0.75">
      <c r="A140" s="7">
        <v>28</v>
      </c>
      <c r="B140">
        <v>100</v>
      </c>
      <c r="C140">
        <v>0.65</v>
      </c>
      <c r="D140">
        <v>95</v>
      </c>
      <c r="E140">
        <v>95.4</v>
      </c>
      <c r="F140">
        <v>94.4</v>
      </c>
      <c r="G140">
        <v>76.599999999999994</v>
      </c>
      <c r="I140">
        <f t="shared" si="48"/>
        <v>7.946540127627876</v>
      </c>
      <c r="N140">
        <f t="shared" si="49"/>
        <v>90.35</v>
      </c>
    </row>
    <row r="141" spans="1:23" x14ac:dyDescent="0.75">
      <c r="A141" s="7">
        <v>29</v>
      </c>
      <c r="B141">
        <v>100</v>
      </c>
      <c r="C141">
        <v>0.85</v>
      </c>
      <c r="D141">
        <v>93.6</v>
      </c>
      <c r="E141">
        <v>94.8</v>
      </c>
      <c r="F141">
        <v>93.1</v>
      </c>
      <c r="G141">
        <v>69</v>
      </c>
      <c r="I141">
        <f t="shared" si="48"/>
        <v>10.770880883196144</v>
      </c>
      <c r="N141">
        <f t="shared" si="49"/>
        <v>87.625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79.599999999999994</v>
      </c>
      <c r="E148">
        <v>90.5</v>
      </c>
      <c r="F148">
        <v>74.900000000000006</v>
      </c>
      <c r="G148">
        <v>0</v>
      </c>
      <c r="I148">
        <f>_xlfn.STDEV.P(D148:G148)</f>
        <v>35.812602530394251</v>
      </c>
      <c r="J148">
        <v>2</v>
      </c>
      <c r="K148">
        <f>_xlfn.STDEV.P(D148:G152)</f>
        <v>34.661859081705373</v>
      </c>
      <c r="L148">
        <f>_xlfn.STDEV.P(D148:G148,D153:G153,D158:G158,D163:G163,D168:G168,D173:G173)</f>
        <v>18.726173286932351</v>
      </c>
      <c r="M148">
        <v>0</v>
      </c>
      <c r="N148">
        <f>AVERAGE(D148:G148)</f>
        <v>61.25</v>
      </c>
      <c r="P148" s="5">
        <f>_xlfn.STDEV.P(D148:D152)</f>
        <v>0.71274118724821944</v>
      </c>
      <c r="Q148">
        <f>_xlfn.STDEV.P(D148,D153,D158,D163,D168,D173)</f>
        <v>6.1372270249319918</v>
      </c>
      <c r="R148" s="5">
        <f>_xlfn.STDEV.P(E148:E152)</f>
        <v>2.8610487587596274</v>
      </c>
      <c r="S148">
        <f>_xlfn.STDEV.P(E148,E153,E158,E163,E168,E173)</f>
        <v>3.884584919911005</v>
      </c>
      <c r="T148" s="5">
        <f>_xlfn.STDEV.P(F148:F152)</f>
        <v>4.1936141930320687</v>
      </c>
      <c r="U148">
        <f>_xlfn.STDEV.P(F148,F153,F158,F163,F168,F173)</f>
        <v>6.6022092262110776</v>
      </c>
      <c r="V148" s="5">
        <f>_xlfn.STDEV.P(G148:G152)</f>
        <v>0</v>
      </c>
      <c r="W148">
        <f>_xlfn.STDEV.P(G148,G153,G158,G163,G168,G173)</f>
        <v>32.346595218387705</v>
      </c>
    </row>
    <row r="149" spans="1:23" x14ac:dyDescent="0.75">
      <c r="A149" s="7">
        <v>1</v>
      </c>
      <c r="B149">
        <v>0</v>
      </c>
      <c r="C149">
        <v>0.2</v>
      </c>
      <c r="D149">
        <v>78.400000000000006</v>
      </c>
      <c r="E149">
        <v>89.1</v>
      </c>
      <c r="F149">
        <v>72.5</v>
      </c>
      <c r="G149">
        <v>0</v>
      </c>
      <c r="I149">
        <f t="shared" ref="I149:I177" si="60">_xlfn.STDEV.P(D149:G149)</f>
        <v>35.14832855200941</v>
      </c>
      <c r="J149">
        <v>5</v>
      </c>
      <c r="K149">
        <f>_xlfn.STDEV.P(D153:G157)</f>
        <v>10.895791618785728</v>
      </c>
      <c r="L149">
        <f>_xlfn.STDEV.P(D149:G149,D154:G154,D159:G159,D164:G164,D169:G169,D174:G174)</f>
        <v>18.896152147255286</v>
      </c>
      <c r="M149">
        <v>0.2</v>
      </c>
      <c r="N149">
        <f t="shared" ref="N149:N177" si="61">AVERAGE(D149:G149)</f>
        <v>60</v>
      </c>
      <c r="P149" s="5">
        <f>_xlfn.STDEV.P(D153:D157)</f>
        <v>1.3760813929415672</v>
      </c>
      <c r="Q149">
        <f t="shared" ref="Q149:Q152" si="62">_xlfn.STDEV.P(D149,D154,D159,D164,D169,D174)</f>
        <v>5.909714225089246</v>
      </c>
      <c r="R149" s="5">
        <f>_xlfn.STDEV.P(E153:E157)</f>
        <v>1.3130118049735908</v>
      </c>
      <c r="S149">
        <f t="shared" ref="S149:S152" si="63">_xlfn.STDEV.P(E149,E154,E159,E164,E169,E174)</f>
        <v>4.4416275795653526</v>
      </c>
      <c r="T149" s="5">
        <f>_xlfn.STDEV.P(F153:F157)</f>
        <v>1.1356055653262684</v>
      </c>
      <c r="U149">
        <f t="shared" ref="U149:U152" si="64">_xlfn.STDEV.P(F149,F154,F159,F164,F169,F174)</f>
        <v>7.9531265689804185</v>
      </c>
      <c r="V149" s="5">
        <f>_xlfn.STDEV.P(G153:G157)</f>
        <v>0.50596442562694088</v>
      </c>
      <c r="W149">
        <f t="shared" ref="W149:W152" si="65">_xlfn.STDEV.P(G149,G154,G159,G164,G169,G174)</f>
        <v>32.74923663232471</v>
      </c>
    </row>
    <row r="150" spans="1:23" x14ac:dyDescent="0.75">
      <c r="A150" s="7">
        <v>2</v>
      </c>
      <c r="B150">
        <v>0</v>
      </c>
      <c r="C150">
        <v>0.45</v>
      </c>
      <c r="D150">
        <v>78.099999999999994</v>
      </c>
      <c r="E150">
        <v>86.9</v>
      </c>
      <c r="F150">
        <v>70.7</v>
      </c>
      <c r="G150">
        <v>0</v>
      </c>
      <c r="I150">
        <f t="shared" si="60"/>
        <v>34.500317027528894</v>
      </c>
      <c r="J150">
        <v>10</v>
      </c>
      <c r="K150">
        <f>_xlfn.STDEV.P(D158:G162)</f>
        <v>6.3991483808394376</v>
      </c>
      <c r="L150">
        <f t="shared" ref="L150:L152" si="66">_xlfn.STDEV.P(D150:G150,D155:G155,D160:G160,D165:G165,D170:G170,D175:G175)</f>
        <v>18.922660118815781</v>
      </c>
      <c r="M150">
        <v>0.45</v>
      </c>
      <c r="N150">
        <f t="shared" si="61"/>
        <v>58.924999999999997</v>
      </c>
      <c r="P150" s="5">
        <f>_xlfn.STDEV.P(D158:D162)</f>
        <v>2.2817537115122639</v>
      </c>
      <c r="Q150">
        <f t="shared" si="62"/>
        <v>6.2275374123502649</v>
      </c>
      <c r="R150" s="5">
        <f>_xlfn.STDEV.P(E158:E162)</f>
        <v>1.6230834852218814</v>
      </c>
      <c r="S150">
        <f t="shared" si="63"/>
        <v>4.4727880939446871</v>
      </c>
      <c r="T150" s="5">
        <f>_xlfn.STDEV.P(F158:F162)</f>
        <v>4.4882067688554663</v>
      </c>
      <c r="U150">
        <f t="shared" si="64"/>
        <v>8.3478540156537626</v>
      </c>
      <c r="V150" s="5">
        <f>_xlfn.STDEV.P(G158:G162)</f>
        <v>2.6933993391251874</v>
      </c>
      <c r="W150">
        <f t="shared" si="65"/>
        <v>32.479891214924564</v>
      </c>
    </row>
    <row r="151" spans="1:23" x14ac:dyDescent="0.75">
      <c r="A151" s="7">
        <v>3</v>
      </c>
      <c r="B151">
        <v>0</v>
      </c>
      <c r="C151">
        <v>0.65</v>
      </c>
      <c r="D151">
        <v>79.900000000000006</v>
      </c>
      <c r="E151">
        <v>86.5</v>
      </c>
      <c r="F151">
        <v>65</v>
      </c>
      <c r="G151">
        <v>0</v>
      </c>
      <c r="I151">
        <f t="shared" si="60"/>
        <v>34.295662991113041</v>
      </c>
      <c r="J151">
        <v>20</v>
      </c>
      <c r="K151">
        <f>_xlfn.STDEV.P(D163:G167)</f>
        <v>3.0140338418803463</v>
      </c>
      <c r="L151">
        <f t="shared" si="66"/>
        <v>19.287623766435175</v>
      </c>
      <c r="M151">
        <v>0.65</v>
      </c>
      <c r="N151">
        <f t="shared" si="61"/>
        <v>57.85</v>
      </c>
      <c r="P151" s="5">
        <f>_xlfn.STDEV.P(D163:D167)</f>
        <v>2.4759644585494391</v>
      </c>
      <c r="Q151">
        <f t="shared" si="62"/>
        <v>6.2558417143942799</v>
      </c>
      <c r="R151" s="5">
        <f>_xlfn.STDEV.P(E163:E167)</f>
        <v>1.1267652816802627</v>
      </c>
      <c r="S151">
        <f t="shared" si="63"/>
        <v>4.4820940046664219</v>
      </c>
      <c r="T151" s="5">
        <f>_xlfn.STDEV.P(F163:F167)</f>
        <v>0.83570329663104403</v>
      </c>
      <c r="U151">
        <f t="shared" si="64"/>
        <v>11.397026902759567</v>
      </c>
      <c r="V151" s="5">
        <f>_xlfn.STDEV.P(G163:G167)</f>
        <v>1.2992305415129359</v>
      </c>
      <c r="W151">
        <f t="shared" si="65"/>
        <v>32.142257578182395</v>
      </c>
    </row>
    <row r="152" spans="1:23" x14ac:dyDescent="0.75">
      <c r="A152" s="7">
        <v>4</v>
      </c>
      <c r="B152">
        <v>0</v>
      </c>
      <c r="C152">
        <v>0.85</v>
      </c>
      <c r="D152">
        <v>79.5</v>
      </c>
      <c r="E152">
        <v>82.1</v>
      </c>
      <c r="F152">
        <v>64.2</v>
      </c>
      <c r="G152">
        <v>0</v>
      </c>
      <c r="I152">
        <f t="shared" si="60"/>
        <v>33.301238715699441</v>
      </c>
      <c r="J152">
        <v>50</v>
      </c>
      <c r="K152">
        <f>_xlfn.STDEV.P(D169:G172)</f>
        <v>1.6026832968493814</v>
      </c>
      <c r="L152">
        <f t="shared" si="66"/>
        <v>19.245215855721995</v>
      </c>
      <c r="M152">
        <v>0.85</v>
      </c>
      <c r="N152">
        <f t="shared" si="61"/>
        <v>56.45</v>
      </c>
      <c r="P152" s="5">
        <f>_xlfn.STDEV.P(D168:D172)</f>
        <v>1.8733926443754394</v>
      </c>
      <c r="Q152">
        <f t="shared" si="62"/>
        <v>7.2045510308107046</v>
      </c>
      <c r="R152" s="5">
        <f>_xlfn.STDEV.P(E168:E172)</f>
        <v>0.62289646009589861</v>
      </c>
      <c r="S152">
        <f t="shared" si="63"/>
        <v>5.1650804016545147</v>
      </c>
      <c r="T152" s="5">
        <f>_xlfn.STDEV.P(F168:F172)</f>
        <v>0.62481997407253109</v>
      </c>
      <c r="U152">
        <f t="shared" si="64"/>
        <v>11.967409447699573</v>
      </c>
      <c r="V152" s="5">
        <f>_xlfn.STDEV.P(G168:G172)</f>
        <v>1.0225458424931368</v>
      </c>
      <c r="W152">
        <f t="shared" si="65"/>
        <v>30.839931726397982</v>
      </c>
    </row>
    <row r="153" spans="1:23" x14ac:dyDescent="0.75">
      <c r="A153" s="7">
        <v>5</v>
      </c>
      <c r="B153">
        <v>5</v>
      </c>
      <c r="C153">
        <v>0</v>
      </c>
      <c r="D153">
        <v>77.099999999999994</v>
      </c>
      <c r="E153">
        <v>82.9</v>
      </c>
      <c r="F153">
        <v>88.7</v>
      </c>
      <c r="G153">
        <v>58.9</v>
      </c>
      <c r="I153">
        <f t="shared" si="60"/>
        <v>11.172287142747519</v>
      </c>
      <c r="J153">
        <v>100</v>
      </c>
      <c r="K153">
        <f>_xlfn.STDEV.P(D173:G177)</f>
        <v>7.3237012500510978</v>
      </c>
      <c r="N153">
        <f t="shared" si="61"/>
        <v>76.899999999999991</v>
      </c>
      <c r="P153" s="5">
        <f>_xlfn.STDEV.P(D173:D177)</f>
        <v>0.9453041838477183</v>
      </c>
      <c r="R153" s="5">
        <f>_xlfn.STDEV.P(E173:E177)</f>
        <v>0.58172158288996112</v>
      </c>
      <c r="T153" s="5">
        <f>_xlfn.STDEV.P(F173:F177)</f>
        <v>0.68585712797928822</v>
      </c>
      <c r="V153" s="5">
        <f>_xlfn.STDEV.P(G173:G177)</f>
        <v>5.6462376853972431</v>
      </c>
    </row>
    <row r="154" spans="1:23" x14ac:dyDescent="0.75">
      <c r="A154" s="7">
        <v>6</v>
      </c>
      <c r="B154">
        <v>5</v>
      </c>
      <c r="C154">
        <v>0.2</v>
      </c>
      <c r="D154">
        <v>78.400000000000006</v>
      </c>
      <c r="E154">
        <v>80.099999999999994</v>
      </c>
      <c r="F154">
        <v>86.9</v>
      </c>
      <c r="G154">
        <v>58.2</v>
      </c>
      <c r="I154">
        <f t="shared" si="60"/>
        <v>10.702569784869388</v>
      </c>
      <c r="K154">
        <f>AVERAGE(K148:K153)</f>
        <v>10.649536245018561</v>
      </c>
      <c r="N154">
        <f t="shared" si="61"/>
        <v>75.900000000000006</v>
      </c>
      <c r="P154" s="5">
        <f>AVERAGE(P148:P153)</f>
        <v>1.6108729297457745</v>
      </c>
      <c r="Q154">
        <f>AVERAGE(Q148:Q152)</f>
        <v>6.3469742815152976</v>
      </c>
      <c r="R154" s="5">
        <f>AVERAGE(R148:R153)</f>
        <v>1.3547545622702035</v>
      </c>
      <c r="S154">
        <f>AVERAGE(S148:S152)</f>
        <v>4.4892349999483958</v>
      </c>
      <c r="T154" s="5">
        <f>AVERAGE(T148:T153)</f>
        <v>1.993967820982778</v>
      </c>
      <c r="U154">
        <f>AVERAGE(U148:U152)</f>
        <v>9.2535252322608805</v>
      </c>
      <c r="V154" s="5">
        <f>AVERAGE(V148:V153)</f>
        <v>1.8612296390259073</v>
      </c>
      <c r="W154">
        <f>AVERAGE(W148:W152)</f>
        <v>32.111582474043473</v>
      </c>
    </row>
    <row r="155" spans="1:23" x14ac:dyDescent="0.75">
      <c r="A155" s="7">
        <v>7</v>
      </c>
      <c r="B155">
        <v>5</v>
      </c>
      <c r="C155">
        <v>0.45</v>
      </c>
      <c r="D155">
        <v>78.3</v>
      </c>
      <c r="E155">
        <v>81.5</v>
      </c>
      <c r="F155">
        <v>87.9</v>
      </c>
      <c r="G155">
        <v>58.5</v>
      </c>
      <c r="I155">
        <f t="shared" si="60"/>
        <v>10.97941255259123</v>
      </c>
      <c r="N155">
        <f t="shared" si="61"/>
        <v>76.550000000000011</v>
      </c>
      <c r="P155" s="5">
        <f>_xlfn.STDEV.P(P148:P153)</f>
        <v>0.65474300623394799</v>
      </c>
      <c r="Q155">
        <f>_xlfn.STDEV.P(Q148:Q152)</f>
        <v>0.44569013002937952</v>
      </c>
      <c r="R155" s="5">
        <f>_xlfn.STDEV.P(R148:R153)</f>
        <v>0.76679424185462364</v>
      </c>
      <c r="S155">
        <f>_xlfn.STDEV.P(S148:S152)</f>
        <v>0.40619125724288258</v>
      </c>
      <c r="T155" s="5">
        <f>_xlfn.STDEV.P(T148:T153)</f>
        <v>1.6695185919555358</v>
      </c>
      <c r="U155">
        <f>_xlfn.STDEV.P(U148:U152)</f>
        <v>2.0736692381489439</v>
      </c>
      <c r="V155" s="5">
        <f>_xlfn.STDEV.P(V148:V153)</f>
        <v>1.8858660868360084</v>
      </c>
      <c r="W155">
        <f>_xlfn.STDEV.P(W148:W152)</f>
        <v>0.66566083408718657</v>
      </c>
    </row>
    <row r="156" spans="1:23" x14ac:dyDescent="0.75">
      <c r="A156" s="7">
        <v>8</v>
      </c>
      <c r="B156">
        <v>5</v>
      </c>
      <c r="C156">
        <v>0.65</v>
      </c>
      <c r="D156">
        <v>78.3</v>
      </c>
      <c r="E156">
        <v>81</v>
      </c>
      <c r="F156">
        <v>90.1</v>
      </c>
      <c r="G156">
        <v>59.7</v>
      </c>
      <c r="I156">
        <f t="shared" si="60"/>
        <v>11.048614166491593</v>
      </c>
      <c r="K156" cm="1">
        <f t="array" ref="K156">INDEX(LINEST(K148:K153),1)</f>
        <v>-4.7987208189439867</v>
      </c>
      <c r="L156" cm="1">
        <f t="array" ref="L156">INDEX(LINEST(L148:L152),1)</f>
        <v>0.14295567567591758</v>
      </c>
      <c r="N156">
        <f t="shared" si="61"/>
        <v>77.275000000000006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74.8</v>
      </c>
      <c r="E157">
        <v>79</v>
      </c>
      <c r="F157">
        <v>87.3</v>
      </c>
      <c r="G157">
        <v>58.7</v>
      </c>
      <c r="I157">
        <f t="shared" si="60"/>
        <v>10.404446164981609</v>
      </c>
      <c r="N157">
        <f t="shared" si="61"/>
        <v>74.95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73.7</v>
      </c>
      <c r="E158">
        <v>87.4</v>
      </c>
      <c r="F158">
        <v>82.2</v>
      </c>
      <c r="G158">
        <v>91.4</v>
      </c>
      <c r="I158">
        <f t="shared" si="60"/>
        <v>6.6186762271620463</v>
      </c>
      <c r="N158">
        <f t="shared" si="61"/>
        <v>83.675000000000011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74.900000000000006</v>
      </c>
      <c r="E159">
        <v>87.5</v>
      </c>
      <c r="F159">
        <v>79.599999999999994</v>
      </c>
      <c r="G159">
        <v>92.6</v>
      </c>
      <c r="I159">
        <f t="shared" si="60"/>
        <v>6.8536486633033622</v>
      </c>
      <c r="J159" s="2"/>
      <c r="K159" t="s">
        <v>26</v>
      </c>
      <c r="L159" t="s">
        <v>27</v>
      </c>
      <c r="N159">
        <f t="shared" si="61"/>
        <v>83.65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77.7</v>
      </c>
      <c r="E160">
        <v>86</v>
      </c>
      <c r="F160">
        <v>80</v>
      </c>
      <c r="G160">
        <v>91.5</v>
      </c>
      <c r="I160">
        <f t="shared" si="60"/>
        <v>5.380055761792808</v>
      </c>
      <c r="J160">
        <v>2</v>
      </c>
      <c r="K160">
        <f>AVERAGE(D148:G152)</f>
        <v>58.894999999999996</v>
      </c>
      <c r="L160">
        <f>AVERAGE(D148:G148,D153:G153,D158:G158,D163:G163,D168:G168,D173:G173)</f>
        <v>81.329166666666694</v>
      </c>
      <c r="M160">
        <v>0</v>
      </c>
      <c r="N160">
        <f t="shared" si="61"/>
        <v>83.8</v>
      </c>
      <c r="P160" s="5">
        <f>AVERAGE(D148:D152)</f>
        <v>79.099999999999994</v>
      </c>
      <c r="Q160">
        <f>AVERAGE(D148,D153,D158,D163,D168,D173)</f>
        <v>82.133333333333326</v>
      </c>
      <c r="R160" s="5">
        <f>AVERAGE(E148:E152)</f>
        <v>87.02000000000001</v>
      </c>
      <c r="S160">
        <f>AVERAGE(E148,E153,E158,E163,E168,E173)</f>
        <v>88.199999999999989</v>
      </c>
      <c r="T160" s="5">
        <f>AVERAGE(F148:F152)</f>
        <v>69.460000000000008</v>
      </c>
      <c r="U160">
        <f>AVERAGE(F148,F153,F158,F163,F168,F173)</f>
        <v>87.05</v>
      </c>
      <c r="V160" s="5">
        <f>AVERAGE(G148:G152)</f>
        <v>0</v>
      </c>
      <c r="W160">
        <f>AVERAGE(G148,G153,G158,G163,G168,G173)</f>
        <v>67.933333333333337</v>
      </c>
    </row>
    <row r="161" spans="1:23" x14ac:dyDescent="0.75">
      <c r="A161" s="7">
        <v>13</v>
      </c>
      <c r="B161">
        <v>10</v>
      </c>
      <c r="C161">
        <v>0.65</v>
      </c>
      <c r="D161">
        <v>79.5</v>
      </c>
      <c r="E161">
        <v>84.6</v>
      </c>
      <c r="F161">
        <v>75.099999999999994</v>
      </c>
      <c r="G161">
        <v>90.8</v>
      </c>
      <c r="I161">
        <f t="shared" si="60"/>
        <v>5.8536313515628908</v>
      </c>
      <c r="J161">
        <v>5</v>
      </c>
      <c r="K161">
        <f>AVERAGE(D153:G157)</f>
        <v>76.314999999999984</v>
      </c>
      <c r="L161">
        <f>AVERAGE(D149:G149,D154:G154,D159:G159,D164:G164,D169:G169,D174:G174)</f>
        <v>81.304166666666674</v>
      </c>
      <c r="M161">
        <v>0.2</v>
      </c>
      <c r="N161">
        <f t="shared" si="61"/>
        <v>82.5</v>
      </c>
      <c r="P161" s="5">
        <f>AVERAGE(D153:D157)</f>
        <v>77.38000000000001</v>
      </c>
      <c r="Q161">
        <f t="shared" ref="Q161:Q164" si="67">AVERAGE(D149,D154,D159,D164,D169,D174)</f>
        <v>82.316666666666663</v>
      </c>
      <c r="R161" s="5">
        <f>AVERAGE(E153:E157)</f>
        <v>80.900000000000006</v>
      </c>
      <c r="S161">
        <f t="shared" ref="S161:S164" si="68">AVERAGE(E149,E154,E159,E164,E169,E174)</f>
        <v>88.083333333333329</v>
      </c>
      <c r="T161" s="5">
        <f>AVERAGE(F153:F157)</f>
        <v>88.18</v>
      </c>
      <c r="U161">
        <f t="shared" ref="U161:U164" si="69">AVERAGE(F149,F154,F159,F164,F169,F174)</f>
        <v>86.366666666666674</v>
      </c>
      <c r="V161" s="5">
        <f>AVERAGE(G153:G157)</f>
        <v>58.8</v>
      </c>
      <c r="W161">
        <f t="shared" ref="W161:W164" si="70">AVERAGE(G149,G154,G159,G164,G169,G174)</f>
        <v>68.45</v>
      </c>
    </row>
    <row r="162" spans="1:23" x14ac:dyDescent="0.75">
      <c r="A162" s="7">
        <v>14</v>
      </c>
      <c r="B162">
        <v>10</v>
      </c>
      <c r="C162">
        <v>0.85</v>
      </c>
      <c r="D162">
        <v>79</v>
      </c>
      <c r="E162">
        <v>83.3</v>
      </c>
      <c r="F162">
        <v>69.599999999999994</v>
      </c>
      <c r="G162">
        <v>85</v>
      </c>
      <c r="I162">
        <f t="shared" si="60"/>
        <v>5.9717564417849482</v>
      </c>
      <c r="J162">
        <v>10</v>
      </c>
      <c r="K162">
        <f>AVERAGE(D158:G162)</f>
        <v>82.569999999999979</v>
      </c>
      <c r="L162">
        <f t="shared" ref="L162:L164" si="71">AVERAGE(D150:G150,D155:G155,D160:G160,D165:G165,D170:G170,D175:G175)</f>
        <v>81.529166666666683</v>
      </c>
      <c r="M162">
        <v>0.45</v>
      </c>
      <c r="N162">
        <f t="shared" si="61"/>
        <v>79.224999999999994</v>
      </c>
      <c r="P162" s="5">
        <f>AVERAGE(D158:D162)</f>
        <v>76.960000000000008</v>
      </c>
      <c r="Q162">
        <f t="shared" si="67"/>
        <v>83.866666666666674</v>
      </c>
      <c r="R162" s="5">
        <f>AVERAGE(E158:E162)</f>
        <v>85.76</v>
      </c>
      <c r="S162">
        <f t="shared" si="68"/>
        <v>87.95</v>
      </c>
      <c r="T162" s="5">
        <f>AVERAGE(F158:F162)</f>
        <v>77.3</v>
      </c>
      <c r="U162">
        <f t="shared" si="69"/>
        <v>86.2</v>
      </c>
      <c r="V162" s="5">
        <f>AVERAGE(G158:G162)</f>
        <v>90.26</v>
      </c>
      <c r="W162">
        <f t="shared" si="70"/>
        <v>68.099999999999994</v>
      </c>
    </row>
    <row r="163" spans="1:23" x14ac:dyDescent="0.75">
      <c r="A163" s="7">
        <v>15</v>
      </c>
      <c r="B163">
        <v>20</v>
      </c>
      <c r="C163">
        <v>0</v>
      </c>
      <c r="D163">
        <v>82.8</v>
      </c>
      <c r="E163">
        <v>83.6</v>
      </c>
      <c r="F163">
        <v>89.7</v>
      </c>
      <c r="G163">
        <v>81.900000000000006</v>
      </c>
      <c r="I163">
        <f t="shared" si="60"/>
        <v>3.0618621784789735</v>
      </c>
      <c r="J163">
        <v>20</v>
      </c>
      <c r="K163">
        <f>AVERAGE(D163:G167)</f>
        <v>86.539999999999992</v>
      </c>
      <c r="L163">
        <f t="shared" si="71"/>
        <v>81.441666666666677</v>
      </c>
      <c r="M163">
        <v>0.65</v>
      </c>
      <c r="N163">
        <f t="shared" si="61"/>
        <v>84.5</v>
      </c>
      <c r="P163" s="5">
        <f>AVERAGE(D163:D167)</f>
        <v>85.24</v>
      </c>
      <c r="Q163">
        <f t="shared" si="67"/>
        <v>85.266666666666666</v>
      </c>
      <c r="R163" s="5">
        <f>AVERAGE(E163:E167)</f>
        <v>85.58</v>
      </c>
      <c r="S163">
        <f t="shared" si="68"/>
        <v>87.649999999999991</v>
      </c>
      <c r="T163" s="5">
        <f>AVERAGE(F163:F167)</f>
        <v>90.939999999999984</v>
      </c>
      <c r="U163">
        <f t="shared" si="69"/>
        <v>85.433333333333323</v>
      </c>
      <c r="V163" s="5">
        <f>AVERAGE(G163:G167)</f>
        <v>84.4</v>
      </c>
      <c r="W163">
        <f t="shared" si="70"/>
        <v>67.416666666666671</v>
      </c>
    </row>
    <row r="164" spans="1:23" x14ac:dyDescent="0.75">
      <c r="A164" s="7">
        <v>16</v>
      </c>
      <c r="B164">
        <v>20</v>
      </c>
      <c r="C164">
        <v>0.2</v>
      </c>
      <c r="D164">
        <v>82.1</v>
      </c>
      <c r="E164">
        <v>85.9</v>
      </c>
      <c r="F164">
        <v>91</v>
      </c>
      <c r="G164">
        <v>84.9</v>
      </c>
      <c r="I164">
        <f t="shared" si="60"/>
        <v>3.218209906143477</v>
      </c>
      <c r="J164">
        <v>50</v>
      </c>
      <c r="K164">
        <f>AVERAGE(D168:G172)</f>
        <v>92.545000000000016</v>
      </c>
      <c r="L164">
        <f t="shared" si="71"/>
        <v>79.55</v>
      </c>
      <c r="M164">
        <v>0.85</v>
      </c>
      <c r="N164">
        <f t="shared" si="61"/>
        <v>85.974999999999994</v>
      </c>
      <c r="P164" s="5">
        <f>AVERAGE(D168:D172)</f>
        <v>90.62</v>
      </c>
      <c r="Q164">
        <f t="shared" si="67"/>
        <v>84.566666666666663</v>
      </c>
      <c r="R164" s="5">
        <f>AVERAGE(E168:E172)</f>
        <v>92.800000000000011</v>
      </c>
      <c r="S164">
        <f t="shared" si="68"/>
        <v>85.883333333333326</v>
      </c>
      <c r="T164" s="5">
        <f>AVERAGE(F168:F172)</f>
        <v>94.34</v>
      </c>
      <c r="U164">
        <f t="shared" si="69"/>
        <v>83.333333333333329</v>
      </c>
      <c r="V164" s="5">
        <f>AVERAGE(G168:G172)</f>
        <v>92.42</v>
      </c>
      <c r="W164">
        <f t="shared" si="70"/>
        <v>64.416666666666671</v>
      </c>
    </row>
    <row r="165" spans="1:23" x14ac:dyDescent="0.75">
      <c r="A165" s="7">
        <v>17</v>
      </c>
      <c r="B165">
        <v>20</v>
      </c>
      <c r="C165">
        <v>0.45</v>
      </c>
      <c r="D165">
        <v>85.4</v>
      </c>
      <c r="E165">
        <v>85.7</v>
      </c>
      <c r="F165">
        <v>91.5</v>
      </c>
      <c r="G165">
        <v>84.7</v>
      </c>
      <c r="I165">
        <f t="shared" si="60"/>
        <v>2.7233940221715978</v>
      </c>
      <c r="J165">
        <v>100</v>
      </c>
      <c r="K165">
        <f>AVERAGE(D173:G177)</f>
        <v>89.320000000000007</v>
      </c>
      <c r="L165">
        <f>AVERAGE((L164-L163), (L163-L162), (L162-L161), (L161-L160))</f>
        <v>-0.44479166666667425</v>
      </c>
      <c r="N165">
        <f t="shared" si="61"/>
        <v>86.825000000000003</v>
      </c>
      <c r="P165" s="5">
        <f>AVERAGE(D173:D177)</f>
        <v>92.48</v>
      </c>
      <c r="R165" s="5">
        <f>AVERAGE(E173:E177)</f>
        <v>93.26</v>
      </c>
      <c r="T165" s="5">
        <f>AVERAGE(F173:F177)</f>
        <v>93.84</v>
      </c>
      <c r="V165" s="5">
        <f>AVERAGE(G173:G177)</f>
        <v>77.7</v>
      </c>
    </row>
    <row r="166" spans="1:23" x14ac:dyDescent="0.75">
      <c r="A166" s="7">
        <v>18</v>
      </c>
      <c r="B166">
        <v>20</v>
      </c>
      <c r="C166">
        <v>0.65</v>
      </c>
      <c r="D166">
        <v>88.2</v>
      </c>
      <c r="E166">
        <v>87.1</v>
      </c>
      <c r="F166">
        <v>92.1</v>
      </c>
      <c r="G166">
        <v>85.7</v>
      </c>
      <c r="I166">
        <f t="shared" si="60"/>
        <v>2.3794694786863708</v>
      </c>
      <c r="K166">
        <f>AVERAGE(K160:K165)</f>
        <v>81.03083333333332</v>
      </c>
      <c r="N166">
        <f t="shared" si="61"/>
        <v>88.274999999999991</v>
      </c>
      <c r="P166" s="5">
        <f>AVERAGE(P160:P165)</f>
        <v>83.63000000000001</v>
      </c>
      <c r="Q166">
        <f>AVERAGE(Q160:Q164)</f>
        <v>83.63</v>
      </c>
      <c r="R166" s="5">
        <f>AVERAGE(R160:R165)</f>
        <v>87.553333333333342</v>
      </c>
      <c r="S166">
        <f>AVERAGE(S160:S164)</f>
        <v>87.553333333333313</v>
      </c>
      <c r="T166" s="5">
        <f>AVERAGE(T160:T165)</f>
        <v>85.676666666666677</v>
      </c>
      <c r="U166">
        <f>AVERAGE(U160:U164)</f>
        <v>85.676666666666662</v>
      </c>
      <c r="V166" s="5">
        <f>AVERAGE(V160:V165)</f>
        <v>67.263333333333335</v>
      </c>
      <c r="W166">
        <f>AVERAGE(W160:W164)</f>
        <v>67.263333333333335</v>
      </c>
    </row>
    <row r="167" spans="1:23" x14ac:dyDescent="0.75">
      <c r="A167" s="7">
        <v>19</v>
      </c>
      <c r="B167">
        <v>20</v>
      </c>
      <c r="C167">
        <v>0.85</v>
      </c>
      <c r="D167">
        <v>87.7</v>
      </c>
      <c r="E167">
        <v>85.6</v>
      </c>
      <c r="F167">
        <v>90.4</v>
      </c>
      <c r="G167">
        <v>84.8</v>
      </c>
      <c r="I167">
        <f t="shared" si="60"/>
        <v>2.1672274915199878</v>
      </c>
      <c r="N167">
        <f t="shared" si="61"/>
        <v>87.125000000000014</v>
      </c>
      <c r="P167" s="5">
        <f>_xlfn.STDEV.P(P160:P165)</f>
        <v>6.2429560305996059</v>
      </c>
      <c r="Q167">
        <f>_xlfn.STDEV.P(Q160:Q164)</f>
        <v>1.2310068146756064</v>
      </c>
      <c r="R167" s="5">
        <f>_xlfn.STDEV.P(R160:R165)</f>
        <v>4.3157643844656572</v>
      </c>
      <c r="S167">
        <f>_xlfn.STDEV.P(S160:S164)</f>
        <v>0.85494639208159395</v>
      </c>
      <c r="T167" s="5">
        <f>_xlfn.STDEV.P(T160:T165)</f>
        <v>9.2087959159827744</v>
      </c>
      <c r="U167">
        <f>_xlfn.STDEV.P(U160:U164)</f>
        <v>1.2795658986112812</v>
      </c>
      <c r="V167" s="5">
        <f>_xlfn.STDEV.P(V160:V165)</f>
        <v>32.042362411172029</v>
      </c>
      <c r="W167">
        <f>_xlfn.STDEV.P(W160:W164)</f>
        <v>1.4617873382343334</v>
      </c>
    </row>
    <row r="168" spans="1:23" x14ac:dyDescent="0.75">
      <c r="A168" s="7">
        <v>20</v>
      </c>
      <c r="B168">
        <v>50</v>
      </c>
      <c r="C168">
        <v>0</v>
      </c>
      <c r="D168">
        <v>88.2</v>
      </c>
      <c r="E168">
        <v>92.2</v>
      </c>
      <c r="F168">
        <v>93.4</v>
      </c>
      <c r="G168">
        <v>92.9</v>
      </c>
      <c r="I168">
        <f t="shared" si="60"/>
        <v>2.051066795596868</v>
      </c>
      <c r="N168">
        <f t="shared" si="61"/>
        <v>91.675000000000011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88.6</v>
      </c>
      <c r="E169">
        <v>92.2</v>
      </c>
      <c r="F169">
        <v>94.3</v>
      </c>
      <c r="G169">
        <v>93.2</v>
      </c>
      <c r="I169">
        <f t="shared" si="60"/>
        <v>2.1393632230175426</v>
      </c>
      <c r="N169">
        <f t="shared" si="61"/>
        <v>92.075000000000003</v>
      </c>
      <c r="P169" s="5" cm="1">
        <f t="array" ref="P169">INDEX(LINEST(P160:P165), 1)</f>
        <v>3.2828571428571443</v>
      </c>
      <c r="Q169" s="5" cm="1">
        <f t="array" ref="Q169">INDEX(LINEST(Q160:Q164), 1)</f>
        <v>0.78166666666666773</v>
      </c>
      <c r="R169" s="5" cm="1">
        <f t="array" ref="R169">INDEX(LINEST(R160:R165), 1)</f>
        <v>1.9062857142857137</v>
      </c>
      <c r="S169" s="5" cm="1">
        <f t="array" ref="S169">INDEX(LINEST(S160:S164), 1)</f>
        <v>-0.50666666666666638</v>
      </c>
      <c r="T169" s="5" cm="1">
        <f t="array" ref="T169">INDEX(LINEST(T160:T165), 1)</f>
        <v>4.4005714285714275</v>
      </c>
      <c r="U169" s="5" cm="1">
        <f t="array" ref="U169">INDEX(LINEST(U160:U164), 1)</f>
        <v>-0.83666666666666856</v>
      </c>
      <c r="V169" s="5" cm="1">
        <f t="array" ref="V169">INDEX(LINEST(V160:V164), 1)</f>
        <v>21.043999999999993</v>
      </c>
      <c r="W169" s="5" cm="1">
        <f t="array" ref="W169">INDEX(LINEST(W160:W164), 1)</f>
        <v>-0.80666666666666609</v>
      </c>
    </row>
    <row r="170" spans="1:23" x14ac:dyDescent="0.75">
      <c r="A170" s="7">
        <v>22</v>
      </c>
      <c r="B170">
        <v>50</v>
      </c>
      <c r="C170">
        <v>0.45</v>
      </c>
      <c r="D170">
        <v>91.3</v>
      </c>
      <c r="E170">
        <v>93.9</v>
      </c>
      <c r="F170">
        <v>94</v>
      </c>
      <c r="G170">
        <v>92.7</v>
      </c>
      <c r="I170">
        <f t="shared" si="60"/>
        <v>1.0940178243520553</v>
      </c>
      <c r="K170" cm="1">
        <f t="array" ref="K170">INDEX(LINEST(K160:K165),1)</f>
        <v>5.8510000000000053</v>
      </c>
      <c r="L170" cm="1">
        <f t="array" ref="L170">INDEX(LINEST(L160:L164),1)</f>
        <v>-0.34208333333333907</v>
      </c>
      <c r="N170">
        <f t="shared" si="61"/>
        <v>92.974999999999994</v>
      </c>
    </row>
    <row r="171" spans="1:23" x14ac:dyDescent="0.75">
      <c r="A171" s="7">
        <v>23</v>
      </c>
      <c r="B171">
        <v>50</v>
      </c>
      <c r="C171">
        <v>0.65</v>
      </c>
      <c r="D171">
        <v>92.3</v>
      </c>
      <c r="E171">
        <v>92.9</v>
      </c>
      <c r="F171">
        <v>95.2</v>
      </c>
      <c r="G171">
        <v>92.9</v>
      </c>
      <c r="I171">
        <f t="shared" si="60"/>
        <v>1.1098986440211565</v>
      </c>
      <c r="N171">
        <f t="shared" si="61"/>
        <v>93.324999999999989</v>
      </c>
    </row>
    <row r="172" spans="1:23" x14ac:dyDescent="0.75">
      <c r="A172" s="7">
        <v>24</v>
      </c>
      <c r="B172">
        <v>50</v>
      </c>
      <c r="C172">
        <v>0.85</v>
      </c>
      <c r="D172">
        <v>92.7</v>
      </c>
      <c r="E172">
        <v>92.8</v>
      </c>
      <c r="F172">
        <v>94.8</v>
      </c>
      <c r="G172">
        <v>90.4</v>
      </c>
      <c r="I172">
        <f t="shared" si="60"/>
        <v>1.5578430601315365</v>
      </c>
      <c r="N172">
        <f t="shared" si="61"/>
        <v>92.675000000000011</v>
      </c>
    </row>
    <row r="173" spans="1:23" x14ac:dyDescent="0.75">
      <c r="A173" s="7">
        <v>25</v>
      </c>
      <c r="B173">
        <v>100</v>
      </c>
      <c r="C173">
        <v>0</v>
      </c>
      <c r="D173">
        <v>91.4</v>
      </c>
      <c r="E173">
        <v>92.6</v>
      </c>
      <c r="F173">
        <v>93.4</v>
      </c>
      <c r="G173">
        <v>82.5</v>
      </c>
      <c r="I173">
        <f t="shared" si="60"/>
        <v>4.373999885688157</v>
      </c>
      <c r="N173">
        <f t="shared" si="61"/>
        <v>89.974999999999994</v>
      </c>
    </row>
    <row r="174" spans="1:23" x14ac:dyDescent="0.75">
      <c r="A174" s="7">
        <v>26</v>
      </c>
      <c r="B174">
        <v>100</v>
      </c>
      <c r="C174">
        <v>0.2</v>
      </c>
      <c r="D174">
        <v>91.5</v>
      </c>
      <c r="E174">
        <v>93.7</v>
      </c>
      <c r="F174">
        <v>93.9</v>
      </c>
      <c r="G174">
        <v>81.8</v>
      </c>
      <c r="I174">
        <f t="shared" si="60"/>
        <v>4.9544802956516065</v>
      </c>
      <c r="N174">
        <f t="shared" si="61"/>
        <v>90.225000000000009</v>
      </c>
    </row>
    <row r="175" spans="1:23" x14ac:dyDescent="0.75">
      <c r="A175" s="7">
        <v>27</v>
      </c>
      <c r="B175">
        <v>100</v>
      </c>
      <c r="C175">
        <v>0.45</v>
      </c>
      <c r="D175">
        <v>92.4</v>
      </c>
      <c r="E175">
        <v>93.7</v>
      </c>
      <c r="F175">
        <v>93.1</v>
      </c>
      <c r="G175">
        <v>81.2</v>
      </c>
      <c r="I175">
        <f t="shared" si="60"/>
        <v>5.1589727659680458</v>
      </c>
      <c r="N175">
        <f t="shared" si="61"/>
        <v>90.100000000000009</v>
      </c>
    </row>
    <row r="176" spans="1:23" x14ac:dyDescent="0.75">
      <c r="A176" s="7">
        <v>28</v>
      </c>
      <c r="B176">
        <v>100</v>
      </c>
      <c r="C176">
        <v>0.65</v>
      </c>
      <c r="D176">
        <v>93.4</v>
      </c>
      <c r="E176">
        <v>93.8</v>
      </c>
      <c r="F176">
        <v>95.1</v>
      </c>
      <c r="G176">
        <v>75.400000000000006</v>
      </c>
      <c r="I176">
        <f t="shared" si="60"/>
        <v>8.1216916341363241</v>
      </c>
      <c r="N176">
        <f t="shared" si="61"/>
        <v>89.424999999999983</v>
      </c>
    </row>
    <row r="177" spans="1:23" x14ac:dyDescent="0.75">
      <c r="A177" s="7">
        <v>29</v>
      </c>
      <c r="B177">
        <v>100</v>
      </c>
      <c r="C177">
        <v>0.85</v>
      </c>
      <c r="D177">
        <v>93.7</v>
      </c>
      <c r="E177">
        <v>92.5</v>
      </c>
      <c r="F177">
        <v>93.7</v>
      </c>
      <c r="G177">
        <v>67.599999999999994</v>
      </c>
      <c r="I177">
        <f t="shared" si="60"/>
        <v>11.139204415037941</v>
      </c>
      <c r="N177">
        <f t="shared" si="61"/>
        <v>86.875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83.4</v>
      </c>
      <c r="E184">
        <v>89.1</v>
      </c>
      <c r="F184">
        <v>74.7</v>
      </c>
      <c r="G184">
        <v>0</v>
      </c>
      <c r="I184">
        <f>_xlfn.STDEV.P(D184:G184)</f>
        <v>36.04684452209375</v>
      </c>
      <c r="J184">
        <v>2</v>
      </c>
      <c r="K184">
        <f>_xlfn.STDEV.P(D184:G188)</f>
        <v>34.933620983230462</v>
      </c>
      <c r="L184">
        <f>_xlfn.STDEV.P(D184:G184,D189:G189,D194:G194,D199:F199,D204:F204,D209:F209)</f>
        <v>24.640764116314021</v>
      </c>
      <c r="M184">
        <v>0</v>
      </c>
      <c r="N184">
        <f>AVERAGE(D184:G184)</f>
        <v>61.8</v>
      </c>
      <c r="P184" s="5">
        <f>_xlfn.STDEV.P(D184:D188)</f>
        <v>1.7881834357805686</v>
      </c>
      <c r="Q184">
        <f>_xlfn.STDEV.P(D184,D189,D194,D199,D204,D209)</f>
        <v>10.079475846160536</v>
      </c>
      <c r="R184" s="5">
        <f>_xlfn.STDEV.P(E184:E188)</f>
        <v>6.9912516762021939</v>
      </c>
      <c r="S184">
        <f>_xlfn.STDEV.P(E184,E189,E194,E199,E204,E209)</f>
        <v>8.0856697654278182</v>
      </c>
      <c r="T184" s="5">
        <f>_xlfn.STDEV.P(F184:F188)</f>
        <v>2.4096472770926485</v>
      </c>
      <c r="U184">
        <f>_xlfn.STDEV.P(F184,F189,F194,F199,F204,F209)</f>
        <v>15.340840553531907</v>
      </c>
      <c r="V184" s="5">
        <f>_xlfn.STDEV.P(G184:G188)</f>
        <v>0</v>
      </c>
      <c r="W184">
        <f>_xlfn.STDEV.P(G184,G189,G194,G199,G204,G209)</f>
        <v>4.3175674735768625</v>
      </c>
    </row>
    <row r="185" spans="1:23" x14ac:dyDescent="0.75">
      <c r="A185" s="7">
        <v>1</v>
      </c>
      <c r="B185">
        <v>0</v>
      </c>
      <c r="C185">
        <v>0.2</v>
      </c>
      <c r="D185">
        <v>83.3</v>
      </c>
      <c r="E185">
        <v>85.7</v>
      </c>
      <c r="F185">
        <v>73.400000000000006</v>
      </c>
      <c r="G185">
        <v>0</v>
      </c>
      <c r="I185">
        <f t="shared" ref="I185:I198" si="72">_xlfn.STDEV.P(D185:G185)</f>
        <v>35.289871068055781</v>
      </c>
      <c r="J185">
        <v>5</v>
      </c>
      <c r="K185">
        <f>_xlfn.STDEV.P(D189:G193)</f>
        <v>22.422959215946506</v>
      </c>
      <c r="L185">
        <f t="shared" ref="L185:L188" si="73">_xlfn.STDEV.P(D185:G185,D190:G190,D195:G195,D200:F200,D205:F205,D210:F210)</f>
        <v>23.287900374548041</v>
      </c>
      <c r="M185">
        <v>0.2</v>
      </c>
      <c r="N185">
        <f t="shared" ref="N185:N198" si="74">AVERAGE(D185:G185)</f>
        <v>60.6</v>
      </c>
      <c r="P185" s="5">
        <f>_xlfn.STDEV.P(D189:D193)</f>
        <v>4.381050102429799</v>
      </c>
      <c r="Q185">
        <f t="shared" ref="Q185:Q188" si="75">_xlfn.STDEV.P(D185,D190,D195,D200,D205,D210)</f>
        <v>11.898879499067689</v>
      </c>
      <c r="R185" s="5">
        <f>_xlfn.STDEV.P(E189:E193)</f>
        <v>6.3677311501036584</v>
      </c>
      <c r="S185">
        <f t="shared" ref="S185:S188" si="76">_xlfn.STDEV.P(E185,E190,E195,E200,E205,E210)</f>
        <v>9.3720773222020117</v>
      </c>
      <c r="T185" s="5">
        <f>_xlfn.STDEV.P(F189:F193)</f>
        <v>6.4632499564847352</v>
      </c>
      <c r="U185">
        <f t="shared" ref="U185:U188" si="77">_xlfn.STDEV.P(F185,F190,F195,F200,F205,F210)</f>
        <v>15.698832228332556</v>
      </c>
      <c r="V185" s="5">
        <f>_xlfn.STDEV.P(G189:G193)</f>
        <v>0.93893556754443974</v>
      </c>
      <c r="W185">
        <f t="shared" ref="W185:W188" si="78">_xlfn.STDEV.P(G185,G190,G195,G200,G205,G210)</f>
        <v>3.6834841598078789</v>
      </c>
    </row>
    <row r="186" spans="1:23" x14ac:dyDescent="0.75">
      <c r="A186" s="7">
        <v>2</v>
      </c>
      <c r="B186">
        <v>0</v>
      </c>
      <c r="C186">
        <v>0.45</v>
      </c>
      <c r="D186">
        <v>87</v>
      </c>
      <c r="E186">
        <v>82.4</v>
      </c>
      <c r="F186">
        <v>72.400000000000006</v>
      </c>
      <c r="G186">
        <v>0</v>
      </c>
      <c r="I186">
        <f t="shared" si="72"/>
        <v>35.297698225238435</v>
      </c>
      <c r="J186">
        <v>10</v>
      </c>
      <c r="K186">
        <f>_xlfn.STDEV.P(D194:G198)</f>
        <v>21.860683315029277</v>
      </c>
      <c r="L186">
        <f t="shared" si="73"/>
        <v>23.045527256511463</v>
      </c>
      <c r="M186">
        <v>0.45</v>
      </c>
      <c r="N186">
        <f t="shared" si="74"/>
        <v>60.45</v>
      </c>
      <c r="P186" s="5">
        <f>_xlfn.STDEV.P(D194:D198)</f>
        <v>4.0687098692337358</v>
      </c>
      <c r="Q186">
        <f t="shared" si="75"/>
        <v>14.37676559205469</v>
      </c>
      <c r="R186" s="5">
        <f>_xlfn.STDEV.P(E194:E198)</f>
        <v>8.0208229004260705</v>
      </c>
      <c r="S186">
        <f t="shared" si="76"/>
        <v>10.242951506062852</v>
      </c>
      <c r="T186" s="5">
        <f>_xlfn.STDEV.P(F194:F198)</f>
        <v>7.0417043391497289</v>
      </c>
      <c r="U186">
        <f t="shared" si="77"/>
        <v>16.724433224078684</v>
      </c>
      <c r="V186" s="5">
        <f>_xlfn.STDEV.P(G194:G198)</f>
        <v>3.587979933054251</v>
      </c>
      <c r="W186">
        <f t="shared" si="78"/>
        <v>2.7787387226741718</v>
      </c>
    </row>
    <row r="187" spans="1:23" x14ac:dyDescent="0.75">
      <c r="A187" s="7">
        <v>3</v>
      </c>
      <c r="B187">
        <v>0</v>
      </c>
      <c r="C187">
        <v>0.65</v>
      </c>
      <c r="D187">
        <v>87.5</v>
      </c>
      <c r="E187">
        <v>77</v>
      </c>
      <c r="F187">
        <v>72.599999999999994</v>
      </c>
      <c r="G187">
        <v>0</v>
      </c>
      <c r="I187">
        <f t="shared" si="72"/>
        <v>34.647898565425287</v>
      </c>
      <c r="J187">
        <v>20</v>
      </c>
      <c r="K187">
        <f>_xlfn.STDEV.P(D199:F203)</f>
        <v>12.862807711468845</v>
      </c>
      <c r="L187">
        <f t="shared" si="73"/>
        <v>22.664543718109851</v>
      </c>
      <c r="M187">
        <v>0.65</v>
      </c>
      <c r="N187">
        <f t="shared" si="74"/>
        <v>59.274999999999999</v>
      </c>
      <c r="P187" s="5">
        <f>_xlfn.STDEV.P(D199:D203)</f>
        <v>9.3696104508138713</v>
      </c>
      <c r="Q187">
        <f t="shared" si="75"/>
        <v>17.026001357401036</v>
      </c>
      <c r="R187" s="5">
        <f>_xlfn.STDEV.P(E199:E203)</f>
        <v>11.272195881903423</v>
      </c>
      <c r="S187">
        <f t="shared" si="76"/>
        <v>11.527214176316262</v>
      </c>
      <c r="T187" s="5">
        <f>_xlfn.STDEV.P(F199:F203)</f>
        <v>6.3241125859680913</v>
      </c>
      <c r="U187">
        <f t="shared" si="77"/>
        <v>18.616159348503885</v>
      </c>
      <c r="V187" s="5">
        <f>_xlfn.STDEV.P(G199:G203)</f>
        <v>0</v>
      </c>
      <c r="W187">
        <f t="shared" si="78"/>
        <v>1.4776106839534333</v>
      </c>
    </row>
    <row r="188" spans="1:23" x14ac:dyDescent="0.75">
      <c r="A188" s="7">
        <v>4</v>
      </c>
      <c r="B188">
        <v>0</v>
      </c>
      <c r="C188">
        <v>0.85</v>
      </c>
      <c r="D188">
        <v>86.2</v>
      </c>
      <c r="E188">
        <v>69.2</v>
      </c>
      <c r="F188">
        <v>67.599999999999994</v>
      </c>
      <c r="G188">
        <v>0</v>
      </c>
      <c r="I188">
        <f t="shared" si="72"/>
        <v>33.002234772815008</v>
      </c>
      <c r="J188">
        <v>50</v>
      </c>
      <c r="K188">
        <f>_xlfn.STDEV.P(D205:F208)</f>
        <v>10.967439182517596</v>
      </c>
      <c r="L188">
        <f t="shared" si="73"/>
        <v>22.452917430342698</v>
      </c>
      <c r="M188">
        <v>0.85</v>
      </c>
      <c r="N188">
        <f t="shared" si="74"/>
        <v>55.75</v>
      </c>
      <c r="P188" s="5">
        <f>_xlfn.STDEV.P(D204:D208)</f>
        <v>9.2430730820437201</v>
      </c>
      <c r="Q188">
        <f t="shared" si="75"/>
        <v>18.112224616417368</v>
      </c>
      <c r="R188" s="5">
        <f>_xlfn.STDEV.P(E204:E208)</f>
        <v>10.088924620592602</v>
      </c>
      <c r="S188">
        <f t="shared" si="76"/>
        <v>11.737747749130708</v>
      </c>
      <c r="T188" s="5">
        <f>_xlfn.STDEV.P(F204:F208)</f>
        <v>8.0759891035092437</v>
      </c>
      <c r="U188">
        <f t="shared" si="77"/>
        <v>19.778102369371357</v>
      </c>
      <c r="V188" s="5">
        <f>_xlfn.STDEV.P(G204:G208)</f>
        <v>0</v>
      </c>
      <c r="W188">
        <f t="shared" si="78"/>
        <v>0.82141476869010732</v>
      </c>
    </row>
    <row r="189" spans="1:23" x14ac:dyDescent="0.75">
      <c r="A189" s="7">
        <v>5</v>
      </c>
      <c r="B189">
        <v>5</v>
      </c>
      <c r="C189">
        <v>0</v>
      </c>
      <c r="D189">
        <v>49.1</v>
      </c>
      <c r="E189">
        <v>69</v>
      </c>
      <c r="F189">
        <v>27.5</v>
      </c>
      <c r="G189">
        <v>3.1</v>
      </c>
      <c r="I189">
        <f t="shared" si="72"/>
        <v>24.544589526003488</v>
      </c>
      <c r="J189">
        <v>100</v>
      </c>
      <c r="K189">
        <f>_xlfn.STDEV.P(D209:F213)</f>
        <v>10.103036419259723</v>
      </c>
      <c r="N189">
        <f t="shared" si="74"/>
        <v>37.174999999999997</v>
      </c>
      <c r="P189" s="5">
        <f>_xlfn.STDEV.P(D209:D213)</f>
        <v>10.76268665343372</v>
      </c>
      <c r="R189" s="5">
        <f>_xlfn.STDEV.P(E209:E213)</f>
        <v>11.288471995801718</v>
      </c>
      <c r="T189" s="5">
        <f>_xlfn.STDEV.P(F209:F213)</f>
        <v>2.4919069003476033</v>
      </c>
      <c r="V189" s="5">
        <f>_xlfn.STDEV.P(G209:G213)</f>
        <v>0</v>
      </c>
    </row>
    <row r="190" spans="1:23" x14ac:dyDescent="0.75">
      <c r="A190" s="7">
        <v>6</v>
      </c>
      <c r="B190">
        <v>5</v>
      </c>
      <c r="C190">
        <v>0.2</v>
      </c>
      <c r="D190">
        <v>43.5</v>
      </c>
      <c r="E190">
        <v>62.5</v>
      </c>
      <c r="F190">
        <v>23.2</v>
      </c>
      <c r="G190">
        <v>3.3</v>
      </c>
      <c r="I190">
        <f t="shared" si="72"/>
        <v>22.127852923408543</v>
      </c>
      <c r="K190">
        <f>AVERAGE(K184:K189)</f>
        <v>18.858424471242071</v>
      </c>
      <c r="N190">
        <f t="shared" si="74"/>
        <v>33.125</v>
      </c>
      <c r="P190" s="5">
        <f>AVERAGE(P184:P189)</f>
        <v>6.6022189322892357</v>
      </c>
      <c r="Q190">
        <f>AVERAGE(Q184:Q188)</f>
        <v>14.298669382220263</v>
      </c>
      <c r="R190" s="5">
        <f>AVERAGE(R184:R189)</f>
        <v>9.0048997041716117</v>
      </c>
      <c r="S190">
        <f>AVERAGE(S184:S188)</f>
        <v>10.19313210382793</v>
      </c>
      <c r="T190" s="5">
        <f>AVERAGE(T184:T189)</f>
        <v>5.4677683604253415</v>
      </c>
      <c r="U190">
        <f>AVERAGE(U184:U188)</f>
        <v>17.231673544763677</v>
      </c>
      <c r="V190" s="5">
        <f>AVERAGE(V184:V189)</f>
        <v>0.75448591676644838</v>
      </c>
      <c r="W190">
        <f>AVERAGE(W184:W188)</f>
        <v>2.6157631617404906</v>
      </c>
    </row>
    <row r="191" spans="1:23" x14ac:dyDescent="0.75">
      <c r="A191" s="7">
        <v>7</v>
      </c>
      <c r="B191">
        <v>5</v>
      </c>
      <c r="C191">
        <v>0.45</v>
      </c>
      <c r="D191">
        <v>42.9</v>
      </c>
      <c r="E191">
        <v>60.4</v>
      </c>
      <c r="F191">
        <v>20</v>
      </c>
      <c r="G191">
        <v>1.9</v>
      </c>
      <c r="I191">
        <f t="shared" si="72"/>
        <v>22.211596070521356</v>
      </c>
      <c r="N191">
        <f t="shared" si="74"/>
        <v>31.3</v>
      </c>
      <c r="P191" s="5">
        <f>_xlfn.STDEV.P(P184:P189)</f>
        <v>3.3283943832006986</v>
      </c>
      <c r="Q191">
        <f>_xlfn.STDEV.P(Q184:Q188)</f>
        <v>3.0182189391465966</v>
      </c>
      <c r="R191" s="5">
        <f>_xlfn.STDEV.P(R184:R189)</f>
        <v>1.9794059675762838</v>
      </c>
      <c r="S191">
        <f>_xlfn.STDEV.P(S184:S188)</f>
        <v>1.3626168135535099</v>
      </c>
      <c r="T191" s="5">
        <f>_xlfn.STDEV.P(T184:T189)</f>
        <v>2.2065151612285812</v>
      </c>
      <c r="U191">
        <f>_xlfn.STDEV.P(U184:U188)</f>
        <v>1.7078199755576353</v>
      </c>
      <c r="V191" s="5">
        <f>_xlfn.STDEV.P(V184:V189)</f>
        <v>1.3127392485693505</v>
      </c>
      <c r="W191">
        <f>_xlfn.STDEV.P(W184:W188)</f>
        <v>1.3097942050028966</v>
      </c>
    </row>
    <row r="192" spans="1:23" x14ac:dyDescent="0.75">
      <c r="A192" s="7">
        <v>8</v>
      </c>
      <c r="B192">
        <v>5</v>
      </c>
      <c r="C192">
        <v>0.65</v>
      </c>
      <c r="D192">
        <v>38.200000000000003</v>
      </c>
      <c r="E192">
        <v>54.3</v>
      </c>
      <c r="F192">
        <v>15</v>
      </c>
      <c r="G192">
        <v>1.4</v>
      </c>
      <c r="I192">
        <f t="shared" si="72"/>
        <v>20.432128499008609</v>
      </c>
      <c r="K192" cm="1">
        <f t="array" ref="K192">INDEX(LINEST(K184:K189),1)</f>
        <v>-4.7862102435343106</v>
      </c>
      <c r="L192" cm="1">
        <f t="array" ref="L192">INDEX(LINEST(L184:L188),1)</f>
        <v>-0.49990500283808353</v>
      </c>
      <c r="N192">
        <f t="shared" si="74"/>
        <v>27.225000000000001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36.700000000000003</v>
      </c>
      <c r="E193">
        <v>50.8</v>
      </c>
      <c r="F193">
        <v>8.9</v>
      </c>
      <c r="G193">
        <v>0.9</v>
      </c>
      <c r="I193">
        <f t="shared" si="72"/>
        <v>20.252947316378417</v>
      </c>
      <c r="N193">
        <f t="shared" si="74"/>
        <v>24.325000000000003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64.2</v>
      </c>
      <c r="E194">
        <v>66.5</v>
      </c>
      <c r="F194">
        <v>31.5</v>
      </c>
      <c r="G194">
        <v>11.8</v>
      </c>
      <c r="I194">
        <f t="shared" si="72"/>
        <v>22.947657832554498</v>
      </c>
      <c r="N194">
        <f t="shared" si="74"/>
        <v>43.5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57.7</v>
      </c>
      <c r="E195">
        <v>60.8</v>
      </c>
      <c r="F195">
        <v>30.7</v>
      </c>
      <c r="G195">
        <v>10</v>
      </c>
      <c r="I195">
        <f t="shared" si="72"/>
        <v>20.810213838401573</v>
      </c>
      <c r="J195" s="2"/>
      <c r="K195" t="s">
        <v>26</v>
      </c>
      <c r="L195" t="s">
        <v>27</v>
      </c>
      <c r="N195">
        <f t="shared" si="74"/>
        <v>39.799999999999997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57.2</v>
      </c>
      <c r="E196">
        <v>54.8</v>
      </c>
      <c r="F196">
        <v>26.3</v>
      </c>
      <c r="G196">
        <v>7.6</v>
      </c>
      <c r="I196">
        <f t="shared" si="72"/>
        <v>20.631453535803043</v>
      </c>
      <c r="J196">
        <v>2</v>
      </c>
      <c r="K196">
        <f>AVERAGE(D184:G188)</f>
        <v>59.575000000000003</v>
      </c>
      <c r="L196">
        <f>AVERAGE(D184:G184,D189:G189,D194:G194,D199:F199,D204:F204,D209:F209)</f>
        <v>51.952380952380942</v>
      </c>
      <c r="M196">
        <v>0</v>
      </c>
      <c r="N196">
        <f t="shared" si="74"/>
        <v>36.475000000000001</v>
      </c>
      <c r="P196" s="5">
        <f>AVERAGE(D184:D188)</f>
        <v>85.47999999999999</v>
      </c>
      <c r="Q196">
        <f>AVERAGE(D184,D189,D194,D199,D204,D209)</f>
        <v>64.75</v>
      </c>
      <c r="R196" s="5">
        <f>AVERAGE(E184:E188)</f>
        <v>80.680000000000007</v>
      </c>
      <c r="S196">
        <f>AVERAGE(E184,E189,E194,E199,E204,E209)</f>
        <v>71.183333333333337</v>
      </c>
      <c r="T196" s="5">
        <f>AVERAGE(F184:F188)</f>
        <v>72.140000000000015</v>
      </c>
      <c r="U196">
        <f>AVERAGE(F184,F189,F194,F199,F204,F209)</f>
        <v>43.416666666666664</v>
      </c>
      <c r="V196" s="5">
        <f>AVERAGE(G184:G188)</f>
        <v>0</v>
      </c>
      <c r="W196">
        <f>AVERAGE(G184,G189,G194)</f>
        <v>4.9666666666666668</v>
      </c>
    </row>
    <row r="197" spans="1:23" x14ac:dyDescent="0.75">
      <c r="A197" s="7">
        <v>13</v>
      </c>
      <c r="B197">
        <v>10</v>
      </c>
      <c r="C197">
        <v>0.65</v>
      </c>
      <c r="D197">
        <v>53.1</v>
      </c>
      <c r="E197">
        <v>47.4</v>
      </c>
      <c r="F197">
        <v>21.6</v>
      </c>
      <c r="G197">
        <v>4</v>
      </c>
      <c r="I197">
        <f t="shared" si="72"/>
        <v>19.834487011263995</v>
      </c>
      <c r="J197">
        <v>5</v>
      </c>
      <c r="K197">
        <f>AVERAGE(D189:G193)</f>
        <v>30.629999999999988</v>
      </c>
      <c r="L197">
        <f t="shared" ref="L197:L200" si="79">AVERAGE(D185:G185,D190:G190,D195:G195,D200:F200,D205:F205,D210:F210)</f>
        <v>48.247619047619054</v>
      </c>
      <c r="M197">
        <v>0.2</v>
      </c>
      <c r="N197">
        <f t="shared" si="74"/>
        <v>31.524999999999999</v>
      </c>
      <c r="P197" s="5">
        <f>AVERAGE(D189:D193)</f>
        <v>42.08</v>
      </c>
      <c r="Q197">
        <f t="shared" ref="Q197:Q200" si="80">AVERAGE(D185,D190,D195,D200,D205,D210)</f>
        <v>59.699999999999996</v>
      </c>
      <c r="R197" s="5">
        <f>AVERAGE(E189:E193)</f>
        <v>59.4</v>
      </c>
      <c r="S197">
        <f t="shared" ref="S197:S200" si="81">AVERAGE(E185,E190,E195,E200,E205,E210)</f>
        <v>65.05</v>
      </c>
      <c r="T197" s="5">
        <f>AVERAGE(F189:F193)</f>
        <v>18.920000000000002</v>
      </c>
      <c r="U197">
        <f t="shared" ref="U197:U200" si="82">AVERAGE(F185,F190,F195,F200,F205,F210)</f>
        <v>41.900000000000006</v>
      </c>
      <c r="V197" s="5">
        <f>AVERAGE(G189:G193)</f>
        <v>2.12</v>
      </c>
      <c r="W197">
        <f t="shared" ref="W197:W200" si="83">AVERAGE(G185,G190,G195)</f>
        <v>4.4333333333333336</v>
      </c>
    </row>
    <row r="198" spans="1:23" x14ac:dyDescent="0.75">
      <c r="A198" s="7">
        <v>14</v>
      </c>
      <c r="B198">
        <v>10</v>
      </c>
      <c r="C198">
        <v>0.85</v>
      </c>
      <c r="D198">
        <v>53.1</v>
      </c>
      <c r="E198">
        <v>45.1</v>
      </c>
      <c r="F198">
        <v>12.3</v>
      </c>
      <c r="G198">
        <v>2.2000000000000002</v>
      </c>
      <c r="I198">
        <f t="shared" si="72"/>
        <v>21.41510856848501</v>
      </c>
      <c r="J198">
        <v>10</v>
      </c>
      <c r="K198">
        <f>AVERAGE(D194:G198)</f>
        <v>35.895000000000003</v>
      </c>
      <c r="L198">
        <f t="shared" si="79"/>
        <v>44.928571428571423</v>
      </c>
      <c r="M198">
        <v>0.45</v>
      </c>
      <c r="N198">
        <f t="shared" si="74"/>
        <v>28.175000000000001</v>
      </c>
      <c r="P198" s="5">
        <f>AVERAGE(D194:D198)</f>
        <v>57.06</v>
      </c>
      <c r="Q198">
        <f t="shared" si="80"/>
        <v>56.283333333333339</v>
      </c>
      <c r="R198" s="5">
        <f>AVERAGE(E194:E198)</f>
        <v>54.92</v>
      </c>
      <c r="S198">
        <f t="shared" si="81"/>
        <v>60.083333333333336</v>
      </c>
      <c r="T198" s="5">
        <f>AVERAGE(F194:F198)</f>
        <v>24.479999999999997</v>
      </c>
      <c r="U198">
        <f t="shared" si="82"/>
        <v>39.299999999999997</v>
      </c>
      <c r="V198" s="5">
        <f>AVERAGE(G194:G198)</f>
        <v>7.12</v>
      </c>
      <c r="W198">
        <f t="shared" si="83"/>
        <v>3.1666666666666665</v>
      </c>
    </row>
    <row r="199" spans="1:23" x14ac:dyDescent="0.75">
      <c r="A199" s="7">
        <v>15</v>
      </c>
      <c r="B199">
        <v>20</v>
      </c>
      <c r="C199">
        <v>0</v>
      </c>
      <c r="D199">
        <v>61</v>
      </c>
      <c r="E199">
        <v>69.099999999999994</v>
      </c>
      <c r="F199">
        <v>37.5</v>
      </c>
      <c r="G199">
        <v>0</v>
      </c>
      <c r="I199">
        <f>_xlfn.STDEV.P(D199:F199)</f>
        <v>13.401575363449718</v>
      </c>
      <c r="J199">
        <v>20</v>
      </c>
      <c r="K199">
        <f>AVERAGE(D199:F203)</f>
        <v>44.75333333333333</v>
      </c>
      <c r="L199">
        <f t="shared" si="79"/>
        <v>39.647619047619052</v>
      </c>
      <c r="M199">
        <v>0.65</v>
      </c>
      <c r="N199">
        <f>AVERAGEIF(D199:G199, "&lt;&gt;0", D199:G199)</f>
        <v>55.866666666666667</v>
      </c>
      <c r="P199" s="5">
        <f>AVERAGE(D199:D203)</f>
        <v>47.879999999999995</v>
      </c>
      <c r="Q199">
        <f t="shared" si="80"/>
        <v>50.883333333333333</v>
      </c>
      <c r="R199" s="5">
        <f>AVERAGE(E199:E203)</f>
        <v>53.839999999999996</v>
      </c>
      <c r="S199">
        <f t="shared" si="81"/>
        <v>52.300000000000004</v>
      </c>
      <c r="T199" s="5">
        <f>AVERAGE(F199:F203)</f>
        <v>32.54</v>
      </c>
      <c r="U199">
        <f t="shared" si="82"/>
        <v>34.68333333333333</v>
      </c>
      <c r="V199" s="5"/>
      <c r="W199">
        <f t="shared" si="83"/>
        <v>1.8</v>
      </c>
    </row>
    <row r="200" spans="1:23" x14ac:dyDescent="0.75">
      <c r="A200" s="7">
        <v>16</v>
      </c>
      <c r="B200">
        <v>20</v>
      </c>
      <c r="C200">
        <v>0.2</v>
      </c>
      <c r="D200">
        <v>54.6</v>
      </c>
      <c r="E200">
        <v>61.7</v>
      </c>
      <c r="F200">
        <v>38.799999999999997</v>
      </c>
      <c r="G200">
        <v>0</v>
      </c>
      <c r="I200">
        <f t="shared" ref="I200:I213" si="84">_xlfn.STDEV.P(D200:F200)</f>
        <v>9.5711371668504768</v>
      </c>
      <c r="J200">
        <v>50</v>
      </c>
      <c r="K200">
        <f>AVERAGE(D204:F208)</f>
        <v>46.866666666666667</v>
      </c>
      <c r="L200">
        <f t="shared" si="79"/>
        <v>35.168095238095233</v>
      </c>
      <c r="M200">
        <v>0.85</v>
      </c>
      <c r="N200">
        <f t="shared" ref="N200:N213" si="85">AVERAGEIF(D200:G200, "&lt;&gt;0", D200:G200)</f>
        <v>51.70000000000001</v>
      </c>
      <c r="P200" s="5">
        <f>AVERAGE(D204:D208)</f>
        <v>51.659999999999989</v>
      </c>
      <c r="Q200">
        <f t="shared" si="80"/>
        <v>47.988333333333337</v>
      </c>
      <c r="R200" s="5">
        <f>AVERAGE(E204:E208)</f>
        <v>53.56</v>
      </c>
      <c r="S200">
        <f t="shared" si="81"/>
        <v>45.983333333333327</v>
      </c>
      <c r="T200" s="5">
        <f>AVERAGE(F204:F208)</f>
        <v>35.380000000000003</v>
      </c>
      <c r="U200">
        <f t="shared" si="82"/>
        <v>28.600000000000005</v>
      </c>
      <c r="V200" s="5"/>
      <c r="W200">
        <f t="shared" si="83"/>
        <v>1.0333333333333334</v>
      </c>
    </row>
    <row r="201" spans="1:23" x14ac:dyDescent="0.75">
      <c r="A201" s="7">
        <v>17</v>
      </c>
      <c r="B201">
        <v>20</v>
      </c>
      <c r="C201">
        <v>0.45</v>
      </c>
      <c r="D201">
        <v>48.3</v>
      </c>
      <c r="E201">
        <v>55.7</v>
      </c>
      <c r="F201">
        <v>35.4</v>
      </c>
      <c r="G201">
        <v>0</v>
      </c>
      <c r="I201">
        <f t="shared" si="84"/>
        <v>8.3882192521548955</v>
      </c>
      <c r="J201">
        <v>100</v>
      </c>
      <c r="K201">
        <f>AVERAGE(D209:F213)</f>
        <v>48.168666666666674</v>
      </c>
      <c r="L201">
        <f>AVERAGE((L200-L199), (L199-L198), (L198-L197), (L197-L196))</f>
        <v>-4.1960714285714271</v>
      </c>
      <c r="N201">
        <f t="shared" si="85"/>
        <v>46.466666666666669</v>
      </c>
      <c r="P201" s="5">
        <f>AVERAGE(D209:D213)</f>
        <v>51.366</v>
      </c>
      <c r="R201" s="5">
        <f>AVERAGE(E209:E213)</f>
        <v>51.12</v>
      </c>
      <c r="T201" s="5">
        <f>AVERAGE(F209:F213)</f>
        <v>42.02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40.6</v>
      </c>
      <c r="E202">
        <v>44.9</v>
      </c>
      <c r="F202">
        <v>29.3</v>
      </c>
      <c r="G202">
        <v>0</v>
      </c>
      <c r="I202">
        <f t="shared" si="84"/>
        <v>6.5789225730526812</v>
      </c>
      <c r="K202">
        <f>AVERAGE(K196:K201)</f>
        <v>44.314777777777778</v>
      </c>
      <c r="N202">
        <f t="shared" si="85"/>
        <v>38.266666666666666</v>
      </c>
      <c r="P202" s="5">
        <f>AVERAGE(P196:P201)</f>
        <v>55.920999999999992</v>
      </c>
      <c r="Q202">
        <f>AVERAGE(Q196:Q200)</f>
        <v>55.920999999999992</v>
      </c>
      <c r="R202" s="5">
        <f>AVERAGE(R196:R201)</f>
        <v>58.919999999999995</v>
      </c>
      <c r="S202">
        <f>AVERAGE(S196:S200)</f>
        <v>58.92</v>
      </c>
      <c r="T202" s="5">
        <f>AVERAGE(T196:T201)</f>
        <v>37.580000000000005</v>
      </c>
      <c r="U202">
        <f>AVERAGE(U196:U200)</f>
        <v>37.58</v>
      </c>
      <c r="V202" s="5">
        <f>AVERAGE(V196:V201)</f>
        <v>3.08</v>
      </c>
      <c r="W202">
        <f>AVERAGE(W196:W200)</f>
        <v>3.08</v>
      </c>
    </row>
    <row r="203" spans="1:23" x14ac:dyDescent="0.75">
      <c r="A203" s="7">
        <v>19</v>
      </c>
      <c r="B203">
        <v>20</v>
      </c>
      <c r="C203">
        <v>0.85</v>
      </c>
      <c r="D203">
        <v>34.9</v>
      </c>
      <c r="E203">
        <v>37.799999999999997</v>
      </c>
      <c r="F203">
        <v>21.7</v>
      </c>
      <c r="G203">
        <v>0</v>
      </c>
      <c r="I203">
        <f t="shared" si="84"/>
        <v>7.0068220724915955</v>
      </c>
      <c r="N203">
        <f t="shared" si="85"/>
        <v>31.466666666666665</v>
      </c>
      <c r="P203" s="5">
        <f>_xlfn.STDEV.P(P196:P201)</f>
        <v>13.965236064361179</v>
      </c>
      <c r="Q203">
        <f>_xlfn.STDEV.P(Q196:Q200)</f>
        <v>6.01113389192657</v>
      </c>
      <c r="R203" s="5">
        <f>_xlfn.STDEV.P(R196:R201)</f>
        <v>10.042443261809675</v>
      </c>
      <c r="S203">
        <f>_xlfn.STDEV.P(S196:S200)</f>
        <v>8.9498752319050077</v>
      </c>
      <c r="T203" s="5">
        <f>_xlfn.STDEV.P(T196:T201)</f>
        <v>17.147178582301322</v>
      </c>
      <c r="U203">
        <f>_xlfn.STDEV.P(U196:U200)</f>
        <v>5.3799359764881611</v>
      </c>
      <c r="V203" s="5">
        <f>_xlfn.STDEV.P(V196:V201)</f>
        <v>2.9849399770626319</v>
      </c>
      <c r="W203">
        <f>_xlfn.STDEV.P(W196:W200)</f>
        <v>1.4983843150392206</v>
      </c>
    </row>
    <row r="204" spans="1:23" x14ac:dyDescent="0.75">
      <c r="A204" s="7">
        <v>20</v>
      </c>
      <c r="B204">
        <v>50</v>
      </c>
      <c r="C204">
        <v>0</v>
      </c>
      <c r="D204">
        <v>64.5</v>
      </c>
      <c r="E204">
        <v>66.8</v>
      </c>
      <c r="F204">
        <v>44.7</v>
      </c>
      <c r="G204">
        <v>0</v>
      </c>
      <c r="I204">
        <f t="shared" si="84"/>
        <v>9.920461458800963</v>
      </c>
      <c r="N204">
        <f t="shared" si="85"/>
        <v>58.666666666666664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59.4</v>
      </c>
      <c r="E205">
        <v>62</v>
      </c>
      <c r="F205">
        <v>42.1</v>
      </c>
      <c r="G205">
        <v>0</v>
      </c>
      <c r="I205">
        <f t="shared" si="84"/>
        <v>8.8321382839415961</v>
      </c>
      <c r="N205">
        <f t="shared" si="85"/>
        <v>54.5</v>
      </c>
      <c r="P205" s="5" cm="1">
        <f t="array" ref="P205">INDEX(LINEST(P196:P201), 1)</f>
        <v>-4.3145714285714289</v>
      </c>
      <c r="Q205" s="5" cm="1">
        <f t="array" ref="Q205">INDEX(LINEST(Q196:Q200), 1)</f>
        <v>-4.2339999999999973</v>
      </c>
      <c r="R205" s="5" cm="1">
        <f t="array" ref="R205">INDEX(LINEST(R196:R201), 1)</f>
        <v>-4.7542857142857153</v>
      </c>
      <c r="S205" s="5" cm="1">
        <f t="array" ref="S205">INDEX(LINEST(S196:S200), 1)</f>
        <v>-6.3149999999999995</v>
      </c>
      <c r="T205" s="5" cm="1">
        <f t="array" ref="T205">INDEX(LINEST(T196:T201), 1)</f>
        <v>-2.661714285714289</v>
      </c>
      <c r="U205" s="5" cm="1">
        <f t="array" ref="U205">INDEX(LINEST(U196:U200), 1)</f>
        <v>-3.6849999999999978</v>
      </c>
      <c r="V205" s="5" cm="1">
        <f t="array" ref="V205">INDEX(LINEST(V196:V198), 1)</f>
        <v>3.5599999999999996</v>
      </c>
      <c r="W205" s="5" cm="1">
        <f t="array" ref="W205">INDEX(LINEST(W196:W200), 1)</f>
        <v>-1.05</v>
      </c>
    </row>
    <row r="206" spans="1:23" x14ac:dyDescent="0.75">
      <c r="A206" s="7">
        <v>22</v>
      </c>
      <c r="B206">
        <v>50</v>
      </c>
      <c r="C206">
        <v>0.45</v>
      </c>
      <c r="D206">
        <v>50.8</v>
      </c>
      <c r="E206">
        <v>53.9</v>
      </c>
      <c r="F206">
        <v>37.6</v>
      </c>
      <c r="G206">
        <v>0</v>
      </c>
      <c r="I206">
        <f t="shared" si="84"/>
        <v>7.0674527864634369</v>
      </c>
      <c r="K206" cm="1">
        <f t="array" ref="K206">INDEX(LINEST(K196:K201),1)</f>
        <v>1.5333333333333723E-2</v>
      </c>
      <c r="L206" s="4" cm="1">
        <f t="array" ref="L206">INDEX(LINEST(L196:L200),1)</f>
        <v>-4.2168571428571413</v>
      </c>
      <c r="N206">
        <f t="shared" si="85"/>
        <v>47.43333333333333</v>
      </c>
    </row>
    <row r="207" spans="1:23" x14ac:dyDescent="0.75">
      <c r="A207" s="7">
        <v>23</v>
      </c>
      <c r="B207">
        <v>50</v>
      </c>
      <c r="C207">
        <v>0.65</v>
      </c>
      <c r="D207">
        <v>43.7</v>
      </c>
      <c r="E207">
        <v>45.7</v>
      </c>
      <c r="F207">
        <v>29.6</v>
      </c>
      <c r="G207">
        <v>0</v>
      </c>
      <c r="I207">
        <f t="shared" si="84"/>
        <v>7.1648834990916352</v>
      </c>
      <c r="N207">
        <f t="shared" si="85"/>
        <v>39.666666666666664</v>
      </c>
    </row>
    <row r="208" spans="1:23" x14ac:dyDescent="0.75">
      <c r="A208" s="7">
        <v>24</v>
      </c>
      <c r="B208">
        <v>50</v>
      </c>
      <c r="C208">
        <v>0.85</v>
      </c>
      <c r="D208">
        <v>39.9</v>
      </c>
      <c r="E208">
        <v>39.4</v>
      </c>
      <c r="F208">
        <v>22.9</v>
      </c>
      <c r="G208">
        <v>0</v>
      </c>
      <c r="I208">
        <f t="shared" si="84"/>
        <v>7.8986637407152038</v>
      </c>
      <c r="N208">
        <f t="shared" si="85"/>
        <v>34.066666666666663</v>
      </c>
    </row>
    <row r="209" spans="1:23" x14ac:dyDescent="0.75">
      <c r="A209" s="7">
        <v>25</v>
      </c>
      <c r="B209">
        <v>100</v>
      </c>
      <c r="C209">
        <v>0</v>
      </c>
      <c r="D209">
        <v>66.3</v>
      </c>
      <c r="E209">
        <v>66.599999999999994</v>
      </c>
      <c r="F209">
        <v>44.6</v>
      </c>
      <c r="G209">
        <v>0</v>
      </c>
      <c r="I209">
        <f t="shared" si="84"/>
        <v>10.300916895543331</v>
      </c>
      <c r="N209">
        <f t="shared" si="85"/>
        <v>59.166666666666657</v>
      </c>
    </row>
    <row r="210" spans="1:23" x14ac:dyDescent="0.75">
      <c r="A210" s="7">
        <v>26</v>
      </c>
      <c r="B210">
        <v>100</v>
      </c>
      <c r="C210">
        <v>0.2</v>
      </c>
      <c r="D210">
        <v>59.7</v>
      </c>
      <c r="E210">
        <v>57.6</v>
      </c>
      <c r="F210">
        <v>43.2</v>
      </c>
      <c r="G210">
        <v>0</v>
      </c>
      <c r="I210">
        <f t="shared" si="84"/>
        <v>7.333484846919645</v>
      </c>
      <c r="N210">
        <f t="shared" si="85"/>
        <v>53.5</v>
      </c>
    </row>
    <row r="211" spans="1:23" x14ac:dyDescent="0.75">
      <c r="A211" s="7">
        <v>27</v>
      </c>
      <c r="B211">
        <v>100</v>
      </c>
      <c r="C211">
        <v>0.45</v>
      </c>
      <c r="D211">
        <v>51.5</v>
      </c>
      <c r="E211">
        <v>53.3</v>
      </c>
      <c r="F211">
        <v>44.1</v>
      </c>
      <c r="G211">
        <v>0</v>
      </c>
      <c r="I211">
        <f t="shared" si="84"/>
        <v>3.9810663004889628</v>
      </c>
      <c r="N211">
        <f t="shared" si="85"/>
        <v>49.633333333333333</v>
      </c>
    </row>
    <row r="212" spans="1:23" x14ac:dyDescent="0.75">
      <c r="A212" s="7">
        <v>28</v>
      </c>
      <c r="B212">
        <v>100</v>
      </c>
      <c r="C212">
        <v>0.65</v>
      </c>
      <c r="D212">
        <v>42.2</v>
      </c>
      <c r="E212">
        <v>44.5</v>
      </c>
      <c r="F212">
        <v>40</v>
      </c>
      <c r="G212">
        <v>0</v>
      </c>
      <c r="I212">
        <f t="shared" si="84"/>
        <v>1.8372685039360892</v>
      </c>
      <c r="N212">
        <f t="shared" si="85"/>
        <v>42.233333333333334</v>
      </c>
    </row>
    <row r="213" spans="1:23" x14ac:dyDescent="0.75">
      <c r="A213" s="7">
        <v>29</v>
      </c>
      <c r="B213">
        <v>100</v>
      </c>
      <c r="C213">
        <v>0.85</v>
      </c>
      <c r="D213">
        <v>37.130000000000003</v>
      </c>
      <c r="E213">
        <v>33.6</v>
      </c>
      <c r="F213">
        <v>38.200000000000003</v>
      </c>
      <c r="G213">
        <v>0</v>
      </c>
      <c r="I213">
        <f t="shared" si="84"/>
        <v>1.9654176824956748</v>
      </c>
      <c r="N213">
        <f t="shared" si="85"/>
        <v>36.31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6</v>
      </c>
      <c r="E220">
        <v>0</v>
      </c>
      <c r="F220">
        <v>2.4</v>
      </c>
      <c r="G220">
        <v>0</v>
      </c>
      <c r="I220">
        <f>_xlfn.STDEV.P(D220:F220)</f>
        <v>2.4657656011875906</v>
      </c>
      <c r="J220">
        <v>2</v>
      </c>
      <c r="K220">
        <f>_xlfn.STDEV.P(D220:F224)</f>
        <v>3.6039611540636782</v>
      </c>
      <c r="L220">
        <f>_xlfn.STDEV.P(D220:F220,D225:F225,D230:F230,D235:E235)</f>
        <v>2.6604231316971783</v>
      </c>
      <c r="M220">
        <v>0</v>
      </c>
      <c r="N220">
        <f>AVERAGEIF(D220:G220, "&lt;&gt;0", D220:G220)</f>
        <v>4.2</v>
      </c>
      <c r="P220" s="5">
        <f>_xlfn.STDEV.P(D220:D224)</f>
        <v>2.5660054559567906</v>
      </c>
      <c r="Q220">
        <f>_xlfn.STDEV.P(D220,D225,D230,D235,D240,D245)</f>
        <v>2.0726392192886181</v>
      </c>
      <c r="R220" s="5">
        <f>_xlfn.STDEV.P(E220:E224)</f>
        <v>0</v>
      </c>
      <c r="S220">
        <f>_xlfn.STDEV.P(E220,E225,E230,E235,E240,E245)</f>
        <v>3.3338749559967336</v>
      </c>
      <c r="T220" s="5">
        <f>_xlfn.STDEV.P(F220:F224)</f>
        <v>0.47159304490206394</v>
      </c>
      <c r="U220">
        <f>_xlfn.STDEV.P(F220,F225,F230,F235,F240,F245)</f>
        <v>1.1838027238053175</v>
      </c>
      <c r="V220" s="5">
        <f>_xlfn.STDEV.P(G220:G224)</f>
        <v>0</v>
      </c>
      <c r="W220">
        <f>_xlfn.STDEV.P(G220,G225,G230,G235,G240,G245)</f>
        <v>0</v>
      </c>
    </row>
    <row r="221" spans="1:23" x14ac:dyDescent="0.75">
      <c r="A221" s="7">
        <v>1</v>
      </c>
      <c r="B221">
        <v>0</v>
      </c>
      <c r="C221">
        <v>0.2</v>
      </c>
      <c r="D221">
        <v>8.1999999999999993</v>
      </c>
      <c r="E221">
        <v>0</v>
      </c>
      <c r="F221">
        <v>1.2</v>
      </c>
      <c r="G221">
        <v>0</v>
      </c>
      <c r="I221">
        <f t="shared" ref="I221:I234" si="86">_xlfn.STDEV.P(D221:F221)</f>
        <v>3.6160137659521645</v>
      </c>
      <c r="J221">
        <v>5</v>
      </c>
      <c r="K221">
        <f>_xlfn.STDEV.P(D225:F229)</f>
        <v>4.2073181745884423</v>
      </c>
      <c r="L221">
        <f t="shared" ref="L221:L224" si="87">_xlfn.STDEV.P(D221:F221,D226:F226,D231:F231,D236:E236)</f>
        <v>3.0158260247518007</v>
      </c>
      <c r="M221">
        <v>0.2</v>
      </c>
      <c r="N221">
        <f t="shared" ref="N221:N249" si="88">AVERAGEIF(D221:G221, "&lt;&gt;0", D221:G221)</f>
        <v>4.6999999999999993</v>
      </c>
      <c r="P221" s="5">
        <f>_xlfn.STDEV.P(D225:D229)</f>
        <v>0.35902089075706967</v>
      </c>
      <c r="Q221">
        <f t="shared" ref="Q221:Q224" si="89">_xlfn.STDEV.P(D221,D226,D231,D236,D241,D246)</f>
        <v>2.8911743096688047</v>
      </c>
      <c r="R221" s="5">
        <f>_xlfn.STDEV.P(E225:E229)</f>
        <v>1.7458522274236186</v>
      </c>
      <c r="S221">
        <f t="shared" ref="S221:S224" si="90">_xlfn.STDEV.P(E221,E226,E231,E236,E241,E246)</f>
        <v>3.3366650016645862</v>
      </c>
      <c r="T221" s="5">
        <f>_xlfn.STDEV.P(F225:F229)</f>
        <v>0.4604345773288534</v>
      </c>
      <c r="U221">
        <f t="shared" ref="U221:U224" si="91">_xlfn.STDEV.P(F221,F226,F231,F236,F241,F246)</f>
        <v>0.56470247820324715</v>
      </c>
      <c r="V221" s="5">
        <f>_xlfn.STDEV.P(G225:G229)</f>
        <v>0</v>
      </c>
      <c r="W221">
        <f t="shared" ref="W221:W224" si="92">_xlfn.STDEV.P(G221,G226,G231,G236,G241,G246)</f>
        <v>0</v>
      </c>
    </row>
    <row r="222" spans="1:23" x14ac:dyDescent="0.75">
      <c r="A222" s="7">
        <v>2</v>
      </c>
      <c r="B222">
        <v>0</v>
      </c>
      <c r="C222">
        <v>0.45</v>
      </c>
      <c r="D222">
        <v>12.5</v>
      </c>
      <c r="E222">
        <v>0</v>
      </c>
      <c r="F222">
        <v>2.2000000000000002</v>
      </c>
      <c r="G222">
        <v>0</v>
      </c>
      <c r="I222">
        <f t="shared" si="86"/>
        <v>5.4485472069778993</v>
      </c>
      <c r="J222">
        <v>10</v>
      </c>
      <c r="K222">
        <f>_xlfn.STDEV.P(D230:F234)</f>
        <v>2.8456906992074096</v>
      </c>
      <c r="L222">
        <f t="shared" si="87"/>
        <v>3.743436128690695</v>
      </c>
      <c r="M222">
        <v>0.45</v>
      </c>
      <c r="N222">
        <f t="shared" si="88"/>
        <v>7.35</v>
      </c>
      <c r="P222" s="5">
        <f>_xlfn.STDEV.P(D230:D234)</f>
        <v>0.203960780543712</v>
      </c>
      <c r="Q222">
        <f t="shared" si="89"/>
        <v>4.4664318968152745</v>
      </c>
      <c r="R222" s="5">
        <f>_xlfn.STDEV.P(E230:E234)</f>
        <v>2.4375397432657357</v>
      </c>
      <c r="S222">
        <f t="shared" si="90"/>
        <v>3.2570010063792667</v>
      </c>
      <c r="T222" s="5">
        <f>_xlfn.STDEV.P(F230:F234)</f>
        <v>0.83809307359027896</v>
      </c>
      <c r="U222">
        <f t="shared" si="91"/>
        <v>1.2750816967290108</v>
      </c>
      <c r="V222" s="5">
        <f>_xlfn.STDEV.P(G230:G234)</f>
        <v>0</v>
      </c>
      <c r="W222">
        <f t="shared" si="92"/>
        <v>0</v>
      </c>
    </row>
    <row r="223" spans="1:23" x14ac:dyDescent="0.75">
      <c r="A223" s="7">
        <v>3</v>
      </c>
      <c r="B223">
        <v>0</v>
      </c>
      <c r="C223">
        <v>0.65</v>
      </c>
      <c r="D223">
        <v>5.93</v>
      </c>
      <c r="E223">
        <v>0</v>
      </c>
      <c r="F223">
        <v>1.4</v>
      </c>
      <c r="G223">
        <v>0</v>
      </c>
      <c r="I223">
        <f t="shared" si="86"/>
        <v>2.5308277082584834</v>
      </c>
      <c r="J223">
        <v>20</v>
      </c>
      <c r="K223">
        <f>_xlfn.STDEV.P(D235:E239)</f>
        <v>0.30149626863362688</v>
      </c>
      <c r="L223">
        <f t="shared" si="87"/>
        <v>3.3318758521611924</v>
      </c>
      <c r="M223">
        <v>0.65</v>
      </c>
      <c r="N223">
        <f t="shared" si="88"/>
        <v>3.665</v>
      </c>
      <c r="P223" s="5">
        <f>_xlfn.STDEV.P(D235:D239)</f>
        <v>0.13564659966250542</v>
      </c>
      <c r="Q223">
        <f t="shared" si="89"/>
        <v>2.0787048585330457</v>
      </c>
      <c r="R223" s="5">
        <f>_xlfn.STDEV.P(E235:E239)</f>
        <v>0.19595917942265506</v>
      </c>
      <c r="S223">
        <f t="shared" si="90"/>
        <v>4.2441135705822006</v>
      </c>
      <c r="T223" s="5">
        <f>_xlfn.STDEV.P(F235:F239)</f>
        <v>0</v>
      </c>
      <c r="U223">
        <f t="shared" si="91"/>
        <v>0.5899623340142619</v>
      </c>
      <c r="V223" s="5">
        <f>_xlfn.STDEV.P(G235:G239)</f>
        <v>0</v>
      </c>
      <c r="W223">
        <f t="shared" si="92"/>
        <v>0</v>
      </c>
    </row>
    <row r="224" spans="1:23" x14ac:dyDescent="0.75">
      <c r="A224" s="7">
        <v>4</v>
      </c>
      <c r="B224">
        <v>0</v>
      </c>
      <c r="C224">
        <v>0.85</v>
      </c>
      <c r="D224">
        <v>5.8</v>
      </c>
      <c r="E224">
        <v>0</v>
      </c>
      <c r="F224">
        <v>2.1</v>
      </c>
      <c r="G224">
        <v>0</v>
      </c>
      <c r="I224">
        <f t="shared" si="86"/>
        <v>2.3976840677805922</v>
      </c>
      <c r="J224">
        <v>50</v>
      </c>
      <c r="L224">
        <f t="shared" si="87"/>
        <v>4.2337291847633995</v>
      </c>
      <c r="M224">
        <v>0.85</v>
      </c>
      <c r="N224">
        <f t="shared" si="88"/>
        <v>3.95</v>
      </c>
      <c r="P224" s="5">
        <f>_xlfn.STDEV.P(D240:D244)</f>
        <v>0</v>
      </c>
      <c r="Q224">
        <f t="shared" si="89"/>
        <v>2.014116845336106</v>
      </c>
      <c r="R224" s="5">
        <f>_xlfn.STDEV.P(E240:E244)</f>
        <v>0</v>
      </c>
      <c r="S224">
        <f t="shared" si="90"/>
        <v>5.5745453227645001</v>
      </c>
      <c r="T224" s="5">
        <f>_xlfn.STDEV.P(F240:F244)</f>
        <v>0</v>
      </c>
      <c r="U224">
        <f t="shared" si="91"/>
        <v>1.1056672193747989</v>
      </c>
      <c r="V224" s="5">
        <f>_xlfn.STDEV.P(G240:G244)</f>
        <v>0</v>
      </c>
      <c r="W224">
        <f t="shared" si="92"/>
        <v>0</v>
      </c>
    </row>
    <row r="225" spans="1:23" x14ac:dyDescent="0.75">
      <c r="A225" s="7">
        <v>5</v>
      </c>
      <c r="B225">
        <v>5</v>
      </c>
      <c r="C225">
        <v>0</v>
      </c>
      <c r="D225">
        <v>1.3</v>
      </c>
      <c r="E225">
        <v>8.9</v>
      </c>
      <c r="F225">
        <v>0.2</v>
      </c>
      <c r="G225">
        <v>0</v>
      </c>
      <c r="I225">
        <f t="shared" si="86"/>
        <v>3.8681031814343094</v>
      </c>
      <c r="J225">
        <v>100</v>
      </c>
      <c r="L225">
        <f>AVERAGE((L224-L223), (L223-L222), (L222-L221), (L221-L220))</f>
        <v>0.39332651326655532</v>
      </c>
      <c r="N225">
        <f t="shared" si="88"/>
        <v>3.4666666666666668</v>
      </c>
      <c r="P225" s="5">
        <f>_xlfn.STDEV.P(D245:D249)</f>
        <v>0</v>
      </c>
      <c r="R225" s="5">
        <f>_xlfn.STDEV.P(E245:E249)</f>
        <v>0</v>
      </c>
      <c r="T225" s="5">
        <f>_xlfn.STDEV.P(F245:F249)</f>
        <v>0</v>
      </c>
      <c r="V225" s="5">
        <f>_xlfn.STDEV.P(G245:G249)</f>
        <v>0</v>
      </c>
    </row>
    <row r="226" spans="1:23" x14ac:dyDescent="0.75">
      <c r="A226" s="7">
        <v>6</v>
      </c>
      <c r="B226">
        <v>5</v>
      </c>
      <c r="C226">
        <v>0.2</v>
      </c>
      <c r="D226">
        <v>1.9</v>
      </c>
      <c r="E226">
        <v>8.6</v>
      </c>
      <c r="F226">
        <v>0.7</v>
      </c>
      <c r="G226">
        <v>0</v>
      </c>
      <c r="I226">
        <f t="shared" si="86"/>
        <v>3.4759491109943221</v>
      </c>
      <c r="K226">
        <f>AVERAGE(K220:K225)</f>
        <v>2.7396165741232892</v>
      </c>
      <c r="N226">
        <f t="shared" si="88"/>
        <v>3.7333333333333329</v>
      </c>
      <c r="P226" s="5">
        <f>AVERAGE(P220:P225)</f>
        <v>0.54410562115334626</v>
      </c>
      <c r="Q226">
        <f>AVERAGE(Q220:Q224)</f>
        <v>2.7046134259283696</v>
      </c>
      <c r="R226" s="5">
        <f>AVERAGE(R220:R225)</f>
        <v>0.72989185835200143</v>
      </c>
      <c r="S226">
        <f>AVERAGE(S220:S224)</f>
        <v>3.949239971477458</v>
      </c>
      <c r="T226" s="5">
        <f>AVERAGE(T220:T225)</f>
        <v>0.29502011597019939</v>
      </c>
      <c r="U226">
        <f>AVERAGE(U220:U224)</f>
        <v>0.94384329042532733</v>
      </c>
      <c r="V226" s="5">
        <f>AVERAGE(V220:V225)</f>
        <v>0</v>
      </c>
      <c r="W226">
        <f>AVERAGE(W220:W224)</f>
        <v>0</v>
      </c>
    </row>
    <row r="227" spans="1:23" x14ac:dyDescent="0.75">
      <c r="A227" s="7">
        <v>7</v>
      </c>
      <c r="B227">
        <v>5</v>
      </c>
      <c r="C227">
        <v>0.45</v>
      </c>
      <c r="D227">
        <v>1.31</v>
      </c>
      <c r="E227">
        <v>7.6</v>
      </c>
      <c r="F227">
        <v>0.8</v>
      </c>
      <c r="G227">
        <v>0</v>
      </c>
      <c r="I227">
        <f t="shared" si="86"/>
        <v>3.0923597605855768</v>
      </c>
      <c r="N227">
        <f t="shared" si="88"/>
        <v>3.2366666666666668</v>
      </c>
      <c r="P227" s="5">
        <f>_xlfn.STDEV.P(P220:P225)</f>
        <v>0.91259469263706217</v>
      </c>
      <c r="Q227">
        <f>_xlfn.STDEV.P(Q220:Q224)</f>
        <v>0.93880218876041355</v>
      </c>
      <c r="R227" s="5">
        <f>_xlfn.STDEV.P(R220:R225)</f>
        <v>0.98586233409037827</v>
      </c>
      <c r="S227">
        <f>_xlfn.STDEV.P(S220:S224)</f>
        <v>0.89013312544700929</v>
      </c>
      <c r="T227" s="5">
        <f>_xlfn.STDEV.P(T220:T225)</f>
        <v>0.32004655573775026</v>
      </c>
      <c r="U227">
        <f>_xlfn.STDEV.P(U220:U224)</f>
        <v>0.30412690846491086</v>
      </c>
      <c r="V227" s="5">
        <f>_xlfn.STDEV.P(V220:V225)</f>
        <v>0</v>
      </c>
      <c r="W227">
        <f>_xlfn.STDEV.P(W220:W224)</f>
        <v>0</v>
      </c>
    </row>
    <row r="228" spans="1:23" x14ac:dyDescent="0.75">
      <c r="A228" s="7">
        <v>8</v>
      </c>
      <c r="B228">
        <v>5</v>
      </c>
      <c r="C228">
        <v>0.65</v>
      </c>
      <c r="D228">
        <v>1.9</v>
      </c>
      <c r="E228">
        <v>11</v>
      </c>
      <c r="F228">
        <v>0.3</v>
      </c>
      <c r="G228">
        <v>0</v>
      </c>
      <c r="I228">
        <f t="shared" si="86"/>
        <v>4.712395003251177</v>
      </c>
      <c r="K228" cm="1">
        <f t="array" ref="K228">INDEX(LINEST(K220:K223),1)</f>
        <v>-1.1269022131671187</v>
      </c>
      <c r="L228" cm="1">
        <f t="array" ref="L228">INDEX(LINEST(L220:L224),1)</f>
        <v>0.34626619335418335</v>
      </c>
      <c r="N228">
        <f t="shared" si="88"/>
        <v>4.4000000000000004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1</v>
      </c>
      <c r="E229">
        <v>12.4</v>
      </c>
      <c r="F229">
        <v>1.5</v>
      </c>
      <c r="G229">
        <v>0</v>
      </c>
      <c r="I229">
        <f t="shared" si="86"/>
        <v>5.2601225165283836</v>
      </c>
      <c r="N229">
        <f t="shared" si="88"/>
        <v>4.9666666666666668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1.5</v>
      </c>
      <c r="E230">
        <v>4.8</v>
      </c>
      <c r="F230">
        <v>2.7</v>
      </c>
      <c r="G230">
        <v>0</v>
      </c>
      <c r="I230">
        <f t="shared" si="86"/>
        <v>1.3638181696985854</v>
      </c>
      <c r="N230">
        <f t="shared" si="88"/>
        <v>3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1.3</v>
      </c>
      <c r="E231">
        <v>5.2</v>
      </c>
      <c r="F231">
        <v>1.3</v>
      </c>
      <c r="G231">
        <v>0</v>
      </c>
      <c r="I231">
        <f t="shared" si="86"/>
        <v>1.8384776310850242</v>
      </c>
      <c r="J231" s="2"/>
      <c r="K231" t="s">
        <v>26</v>
      </c>
      <c r="L231" t="s">
        <v>27</v>
      </c>
      <c r="N231">
        <f t="shared" si="88"/>
        <v>2.6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1.5</v>
      </c>
      <c r="E232">
        <v>6.5</v>
      </c>
      <c r="F232">
        <v>3.3</v>
      </c>
      <c r="G232">
        <v>0</v>
      </c>
      <c r="I232">
        <f t="shared" si="86"/>
        <v>2.0677416559027764</v>
      </c>
      <c r="J232">
        <v>2</v>
      </c>
      <c r="K232">
        <f>AVERAGE(D220:G224)</f>
        <v>2.3864999999999998</v>
      </c>
      <c r="L232">
        <f>AVERAGE(D220:F220,D225:F225,D230:F230,D235:E235)</f>
        <v>2.6818181818181817</v>
      </c>
      <c r="M232">
        <v>0</v>
      </c>
      <c r="N232">
        <f t="shared" si="88"/>
        <v>3.7666666666666671</v>
      </c>
      <c r="P232" s="5">
        <f>AVERAGE(D220:D224)</f>
        <v>7.6859999999999982</v>
      </c>
      <c r="Q232">
        <f>AVERAGE(D220,D225,D230,D235)</f>
        <v>2.3250000000000002</v>
      </c>
      <c r="R232" s="5">
        <f>AVERAGE(E220:E224)</f>
        <v>0</v>
      </c>
      <c r="S232">
        <f>AVERAGE(E220,E225,E230,E235)</f>
        <v>3.7249999999999996</v>
      </c>
      <c r="T232" s="5">
        <f>AVERAGE(F220:F224)</f>
        <v>1.8599999999999999</v>
      </c>
      <c r="U232">
        <f>AVERAGE(F220,F225,F230)</f>
        <v>1.7666666666666668</v>
      </c>
      <c r="V232" s="5">
        <f>AVERAGE(G220:G224)</f>
        <v>0</v>
      </c>
      <c r="W232">
        <f>AVERAGE(G220,G225,G230,G235,G240)</f>
        <v>0</v>
      </c>
    </row>
    <row r="233" spans="1:23" x14ac:dyDescent="0.75">
      <c r="A233" s="7">
        <v>13</v>
      </c>
      <c r="B233">
        <v>10</v>
      </c>
      <c r="C233">
        <v>0.65</v>
      </c>
      <c r="D233">
        <v>1.7</v>
      </c>
      <c r="E233">
        <v>6.5</v>
      </c>
      <c r="F233">
        <v>1.2</v>
      </c>
      <c r="G233">
        <v>0</v>
      </c>
      <c r="I233">
        <f t="shared" si="86"/>
        <v>2.3893281249943241</v>
      </c>
      <c r="J233">
        <v>5</v>
      </c>
      <c r="K233">
        <f>AVERAGE(D225:G229)</f>
        <v>2.9704999999999999</v>
      </c>
      <c r="L233">
        <f t="shared" ref="L233:L236" si="93">AVERAGE(D221:F221,D226:F226,D231:F231,D236:E236)</f>
        <v>2.6545454545454543</v>
      </c>
      <c r="M233">
        <v>0.2</v>
      </c>
      <c r="N233">
        <f t="shared" si="88"/>
        <v>3.1333333333333329</v>
      </c>
      <c r="P233" s="5">
        <f>AVERAGE(D225:D229)</f>
        <v>1.482</v>
      </c>
      <c r="Q233">
        <f t="shared" ref="Q233:Q236" si="94">AVERAGE(D221,D226,D231,D236)</f>
        <v>2.9</v>
      </c>
      <c r="R233" s="5">
        <f>AVERAGE(E225:E229)</f>
        <v>9.6999999999999993</v>
      </c>
      <c r="S233">
        <f t="shared" ref="S233:S236" si="95">AVERAGE(E221,E226,E231,E236)</f>
        <v>3.6</v>
      </c>
      <c r="T233" s="5">
        <f>AVERAGE(F225:F229)</f>
        <v>0.7</v>
      </c>
      <c r="U233">
        <f t="shared" ref="U233:U236" si="96">AVERAGE(F221,F226,F231)</f>
        <v>1.0666666666666667</v>
      </c>
      <c r="V233" s="5">
        <f>AVERAGE(G225:G229)</f>
        <v>0</v>
      </c>
      <c r="W233">
        <f>AVERAGE(G221,G226,G231,G236,G241)</f>
        <v>0</v>
      </c>
    </row>
    <row r="234" spans="1:23" x14ac:dyDescent="0.75">
      <c r="A234" s="7">
        <v>14</v>
      </c>
      <c r="B234">
        <v>10</v>
      </c>
      <c r="C234">
        <v>0.85</v>
      </c>
      <c r="D234">
        <v>1.1000000000000001</v>
      </c>
      <c r="E234">
        <v>11.6</v>
      </c>
      <c r="F234">
        <v>2.7</v>
      </c>
      <c r="G234">
        <v>0</v>
      </c>
      <c r="I234">
        <f t="shared" si="86"/>
        <v>4.6190427098648437</v>
      </c>
      <c r="J234">
        <v>10</v>
      </c>
      <c r="K234">
        <f>AVERAGE(D230:G234)</f>
        <v>2.6450000000000005</v>
      </c>
      <c r="L234">
        <f t="shared" si="93"/>
        <v>3.3463636363636353</v>
      </c>
      <c r="M234">
        <v>0.45</v>
      </c>
      <c r="N234">
        <f t="shared" si="88"/>
        <v>5.1333333333333329</v>
      </c>
      <c r="P234" s="5">
        <f>AVERAGE(D230:D234)</f>
        <v>1.42</v>
      </c>
      <c r="Q234">
        <f t="shared" si="94"/>
        <v>3.9025000000000003</v>
      </c>
      <c r="R234" s="5">
        <f>AVERAGE(E230:E234)</f>
        <v>6.92</v>
      </c>
      <c r="S234">
        <f t="shared" si="95"/>
        <v>3.7250000000000001</v>
      </c>
      <c r="T234" s="5">
        <f>AVERAGE(F230:F234)</f>
        <v>2.2399999999999998</v>
      </c>
      <c r="U234">
        <f t="shared" si="96"/>
        <v>2.1</v>
      </c>
      <c r="V234" s="5">
        <f>AVERAGE(G230:G234)</f>
        <v>0</v>
      </c>
      <c r="W234">
        <f>AVERAGE(G222,G227,G232,G237,G242)</f>
        <v>0</v>
      </c>
    </row>
    <row r="235" spans="1:23" x14ac:dyDescent="0.75">
      <c r="A235" s="7">
        <v>15</v>
      </c>
      <c r="B235">
        <v>20</v>
      </c>
      <c r="C235">
        <v>0</v>
      </c>
      <c r="D235">
        <v>0.5</v>
      </c>
      <c r="E235">
        <v>1.2</v>
      </c>
      <c r="F235">
        <v>0</v>
      </c>
      <c r="G235">
        <v>0</v>
      </c>
      <c r="I235">
        <f>_xlfn.STDEV.P(D235:E235)</f>
        <v>0.35000000000000009</v>
      </c>
      <c r="J235">
        <v>20</v>
      </c>
      <c r="K235">
        <f>AVERAGE(D235:G239)</f>
        <v>0.29499999999999998</v>
      </c>
      <c r="L235">
        <f t="shared" si="93"/>
        <v>2.811818181818182</v>
      </c>
      <c r="M235">
        <v>0.65</v>
      </c>
      <c r="N235">
        <f t="shared" si="88"/>
        <v>0.85</v>
      </c>
      <c r="P235" s="5">
        <f>AVERAGE(D235:D239)</f>
        <v>0.33999999999999997</v>
      </c>
      <c r="Q235">
        <f t="shared" si="94"/>
        <v>2.4324999999999997</v>
      </c>
      <c r="R235" s="5">
        <f>AVERAGE(E235:E239)</f>
        <v>0.83999999999999986</v>
      </c>
      <c r="S235">
        <f t="shared" si="95"/>
        <v>4.5750000000000002</v>
      </c>
      <c r="T235" s="5"/>
      <c r="U235">
        <f t="shared" si="96"/>
        <v>0.96666666666666667</v>
      </c>
      <c r="V235" s="5">
        <f>AVERAGE(G235:G239)</f>
        <v>0</v>
      </c>
      <c r="W235">
        <f>AVERAGE(G223,G228,G233,G238,G243)</f>
        <v>0</v>
      </c>
    </row>
    <row r="236" spans="1:23" x14ac:dyDescent="0.75">
      <c r="A236" s="7">
        <v>16</v>
      </c>
      <c r="B236">
        <v>20</v>
      </c>
      <c r="C236">
        <v>0.2</v>
      </c>
      <c r="D236">
        <v>0.2</v>
      </c>
      <c r="E236">
        <v>0.6</v>
      </c>
      <c r="F236">
        <v>0</v>
      </c>
      <c r="G236">
        <v>0</v>
      </c>
      <c r="I236">
        <f t="shared" ref="I236:I249" si="97">_xlfn.STDEV.P(D236:E236)</f>
        <v>0.19999999999999996</v>
      </c>
      <c r="J236">
        <v>50</v>
      </c>
      <c r="L236">
        <f t="shared" si="93"/>
        <v>3.5909090909090908</v>
      </c>
      <c r="M236">
        <v>0.85</v>
      </c>
      <c r="N236">
        <f t="shared" si="88"/>
        <v>0.4</v>
      </c>
      <c r="P236" s="5"/>
      <c r="Q236">
        <f t="shared" si="94"/>
        <v>2.1</v>
      </c>
      <c r="R236" s="5"/>
      <c r="S236">
        <f t="shared" si="95"/>
        <v>6.2</v>
      </c>
      <c r="T236" s="5"/>
      <c r="U236">
        <f t="shared" si="96"/>
        <v>2.1</v>
      </c>
      <c r="V236" s="5">
        <f>AVERAGE(G240:G244)</f>
        <v>0</v>
      </c>
      <c r="W236">
        <f>AVERAGE(G224,G229,G234,G239,G244)</f>
        <v>0</v>
      </c>
    </row>
    <row r="237" spans="1:23" x14ac:dyDescent="0.75">
      <c r="A237" s="7">
        <v>17</v>
      </c>
      <c r="B237">
        <v>20</v>
      </c>
      <c r="C237">
        <v>0.45</v>
      </c>
      <c r="D237">
        <v>0.3</v>
      </c>
      <c r="E237">
        <v>0.8</v>
      </c>
      <c r="F237">
        <v>0</v>
      </c>
      <c r="G237">
        <v>0</v>
      </c>
      <c r="I237">
        <f t="shared" si="97"/>
        <v>0.25</v>
      </c>
      <c r="J237">
        <v>100</v>
      </c>
      <c r="L237">
        <f>AVERAGE((L236-L235), (L235-L234), (L234-L233), (L233-L232))</f>
        <v>0.22727272727272729</v>
      </c>
      <c r="N237">
        <f t="shared" si="88"/>
        <v>0.55000000000000004</v>
      </c>
      <c r="P237" s="5"/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0.2</v>
      </c>
      <c r="E238">
        <v>0.8</v>
      </c>
      <c r="F238">
        <v>0</v>
      </c>
      <c r="G238">
        <v>0</v>
      </c>
      <c r="I238">
        <f t="shared" si="97"/>
        <v>0.30000000000000016</v>
      </c>
      <c r="K238">
        <f>AVERAGE(K232:K237)</f>
        <v>2.0742499999999997</v>
      </c>
      <c r="N238">
        <f t="shared" si="88"/>
        <v>0.5</v>
      </c>
      <c r="P238" s="5">
        <f>AVERAGE(P232:P237)</f>
        <v>2.7319999999999993</v>
      </c>
      <c r="Q238">
        <f>AVERAGE(Q232:Q236)</f>
        <v>2.7319999999999998</v>
      </c>
      <c r="R238" s="5">
        <f>AVERAGE(R232:R237)</f>
        <v>4.3649999999999993</v>
      </c>
      <c r="S238">
        <f>AVERAGE(S232:S236)</f>
        <v>4.3650000000000002</v>
      </c>
      <c r="T238" s="5">
        <f>AVERAGE(T232:T237)</f>
        <v>1.5999999999999996</v>
      </c>
      <c r="U238">
        <f>AVERAGE(U232:U236)</f>
        <v>1.6</v>
      </c>
      <c r="V238" s="5">
        <f>AVERAGE(V232:V237)</f>
        <v>0</v>
      </c>
      <c r="W238">
        <f>AVERAGE(W232:W236)</f>
        <v>0</v>
      </c>
    </row>
    <row r="239" spans="1:23" x14ac:dyDescent="0.75">
      <c r="A239" s="7">
        <v>19</v>
      </c>
      <c r="B239">
        <v>20</v>
      </c>
      <c r="C239">
        <v>0.85</v>
      </c>
      <c r="D239">
        <v>0.5</v>
      </c>
      <c r="E239">
        <v>0.8</v>
      </c>
      <c r="F239">
        <v>0</v>
      </c>
      <c r="G239">
        <v>0</v>
      </c>
      <c r="I239">
        <f t="shared" si="97"/>
        <v>0.15000000000000008</v>
      </c>
      <c r="N239">
        <f t="shared" si="88"/>
        <v>0.65</v>
      </c>
      <c r="P239" s="5">
        <f>_xlfn.STDEV.P(P232:P237)</f>
        <v>2.8960155386323456</v>
      </c>
      <c r="Q239">
        <f>_xlfn.STDEV.P(Q232:Q236)</f>
        <v>0.64079130768137038</v>
      </c>
      <c r="R239" s="5">
        <f>_xlfn.STDEV.P(R232:R237)</f>
        <v>4.0764291972264157</v>
      </c>
      <c r="S239">
        <f>_xlfn.STDEV.P(S232:S236)</f>
        <v>0.98140205828192584</v>
      </c>
      <c r="T239" s="5">
        <f>_xlfn.STDEV.P(T232:T237)</f>
        <v>0.65503180584355392</v>
      </c>
      <c r="U239">
        <f>_xlfn.STDEV.P(U232:U236)</f>
        <v>0.49261208538429818</v>
      </c>
      <c r="V239" s="5">
        <f>_xlfn.STDEV.P(V232:V237)</f>
        <v>0</v>
      </c>
      <c r="W239">
        <f>_xlfn.STDEV.P(W232:W236)</f>
        <v>0</v>
      </c>
    </row>
    <row r="240" spans="1:23" x14ac:dyDescent="0.75">
      <c r="A240" s="7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7"/>
        <v>0</v>
      </c>
      <c r="N240" t="e">
        <f t="shared" si="88"/>
        <v>#DIV/0!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7"/>
        <v>0</v>
      </c>
      <c r="N241" t="e">
        <f t="shared" si="88"/>
        <v>#DIV/0!</v>
      </c>
      <c r="P241" s="5" cm="1">
        <f t="array" ref="P241">INDEX(LINEST(P232:P235), 1)</f>
        <v>-2.2099999999999995</v>
      </c>
      <c r="Q241" s="5" cm="1">
        <f t="array" ref="Q241">INDEX(LINEST(Q232:Q236), 1)</f>
        <v>-9.1750000000000012E-2</v>
      </c>
      <c r="R241" s="5" cm="1">
        <f t="array" ref="R241">INDEX(LINEST(R232:R235), 1)</f>
        <v>-2.6000000000000204E-2</v>
      </c>
      <c r="S241" s="5" cm="1">
        <f t="array" ref="S241">INDEX(LINEST(S232:S236), 1)</f>
        <v>0.59250000000000003</v>
      </c>
      <c r="T241" s="5" cm="1">
        <f t="array" ref="T241">INDEX(LINEST(T232:T234), 1)</f>
        <v>0.18999999999999995</v>
      </c>
      <c r="U241" s="5" cm="1">
        <f t="array" ref="U241">INDEX(LINEST(U232:U236), 1)</f>
        <v>5.6666666666666657E-2</v>
      </c>
      <c r="V241" s="5" cm="1">
        <f t="array" ref="V241">INDEX(LINEST(V232:V236), 1)</f>
        <v>0</v>
      </c>
      <c r="W241" s="5" cm="1">
        <f t="array" ref="W241">INDEX(LINEST(W232:W236), 1)</f>
        <v>0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7"/>
        <v>0</v>
      </c>
      <c r="K242" cm="1">
        <f t="array" ref="K242">INDEX(LINEST(K232:K235),1)</f>
        <v>-0.65999999999999981</v>
      </c>
      <c r="L242" cm="1">
        <f t="array" ref="L242">INDEX(LINEST(L232:L236),1)</f>
        <v>0.19754545454545452</v>
      </c>
      <c r="N242" t="e">
        <f t="shared" si="88"/>
        <v>#DIV/0!</v>
      </c>
    </row>
    <row r="243" spans="1:25" x14ac:dyDescent="0.75">
      <c r="A243" s="7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7"/>
        <v>0</v>
      </c>
      <c r="N243" t="e">
        <f t="shared" si="88"/>
        <v>#DIV/0!</v>
      </c>
    </row>
    <row r="244" spans="1:25" x14ac:dyDescent="0.75">
      <c r="A244" s="7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7"/>
        <v>0</v>
      </c>
      <c r="N244" t="e">
        <f t="shared" si="88"/>
        <v>#DIV/0!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7"/>
        <v>0</v>
      </c>
      <c r="N245" t="e">
        <f t="shared" si="88"/>
        <v>#DIV/0!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7"/>
        <v>0</v>
      </c>
      <c r="N246" t="e">
        <f t="shared" si="88"/>
        <v>#DIV/0!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7"/>
        <v>0</v>
      </c>
      <c r="N247" t="e">
        <f t="shared" si="88"/>
        <v>#DIV/0!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7"/>
        <v>0</v>
      </c>
      <c r="N248" t="e">
        <f t="shared" si="88"/>
        <v>#DIV/0!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7"/>
        <v>0</v>
      </c>
      <c r="N249" t="e">
        <f t="shared" si="88"/>
        <v>#DIV/0!</v>
      </c>
    </row>
  </sheetData>
  <conditionalFormatting sqref="D1:D1048576">
    <cfRule type="top10" dxfId="46" priority="4" rank="1"/>
  </conditionalFormatting>
  <conditionalFormatting sqref="E1:E1048576">
    <cfRule type="top10" dxfId="47" priority="3" rank="1"/>
  </conditionalFormatting>
  <conditionalFormatting sqref="F1:F1048576">
    <cfRule type="top10" dxfId="45" priority="1" rank="1"/>
  </conditionalFormatting>
  <conditionalFormatting sqref="G1:G1048576">
    <cfRule type="top10" dxfId="44" priority="2" rank="1"/>
  </conditionalFormatting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12.3</v>
      </c>
      <c r="F4">
        <v>0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18.2</v>
      </c>
      <c r="F5">
        <v>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22.2</v>
      </c>
      <c r="F6">
        <v>0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32.299999999999997</v>
      </c>
      <c r="F7">
        <v>0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45.5</v>
      </c>
      <c r="F8">
        <v>0.2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9.6999999999999993</v>
      </c>
      <c r="F9">
        <v>0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11.6</v>
      </c>
      <c r="F10">
        <v>0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13.7</v>
      </c>
      <c r="F11">
        <v>0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12.9</v>
      </c>
      <c r="F12">
        <v>0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16</v>
      </c>
      <c r="F13">
        <v>0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50</v>
      </c>
      <c r="E14">
        <v>0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55.2</v>
      </c>
      <c r="E15">
        <v>0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57.9</v>
      </c>
      <c r="E16">
        <v>0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62.3</v>
      </c>
      <c r="E17">
        <v>0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68.3</v>
      </c>
      <c r="E18">
        <v>0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0</v>
      </c>
      <c r="E20">
        <v>0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0</v>
      </c>
      <c r="E21">
        <v>0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0</v>
      </c>
      <c r="E22">
        <v>0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0.2</v>
      </c>
      <c r="E23">
        <v>0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1.1000000000000001</v>
      </c>
    </row>
    <row r="25" spans="1:7" x14ac:dyDescent="0.7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1.1000000000000001</v>
      </c>
    </row>
    <row r="26" spans="1:7" x14ac:dyDescent="0.7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1</v>
      </c>
    </row>
    <row r="27" spans="1:7" x14ac:dyDescent="0.7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0.6</v>
      </c>
    </row>
    <row r="28" spans="1:7" x14ac:dyDescent="0.75">
      <c r="A28" s="1">
        <v>24</v>
      </c>
      <c r="B28">
        <v>50</v>
      </c>
      <c r="C28">
        <v>0.85</v>
      </c>
      <c r="D28">
        <v>0</v>
      </c>
      <c r="E28">
        <v>0</v>
      </c>
      <c r="F28">
        <v>0</v>
      </c>
      <c r="G28">
        <v>0.1</v>
      </c>
    </row>
    <row r="29" spans="1:7" x14ac:dyDescent="0.7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1.7</v>
      </c>
    </row>
    <row r="30" spans="1:7" x14ac:dyDescent="0.7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1.8</v>
      </c>
    </row>
    <row r="31" spans="1:7" x14ac:dyDescent="0.7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1.9</v>
      </c>
    </row>
    <row r="32" spans="1:7" x14ac:dyDescent="0.7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0.6</v>
      </c>
    </row>
    <row r="33" spans="1:7" x14ac:dyDescent="0.75">
      <c r="A33" s="1">
        <v>29</v>
      </c>
      <c r="B33">
        <v>100</v>
      </c>
      <c r="C33">
        <v>0.85</v>
      </c>
      <c r="D33">
        <v>0.1</v>
      </c>
      <c r="E33">
        <v>0</v>
      </c>
      <c r="F33">
        <v>0</v>
      </c>
      <c r="G33">
        <v>0.3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0.8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0.7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0.9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0.5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0.3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0.5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0.3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0.2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</v>
      </c>
      <c r="E76">
        <v>0.5</v>
      </c>
      <c r="F76">
        <v>0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0</v>
      </c>
      <c r="E77">
        <v>0.1</v>
      </c>
      <c r="F77">
        <v>0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0</v>
      </c>
      <c r="E78">
        <v>0.2</v>
      </c>
      <c r="F78">
        <v>0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0</v>
      </c>
      <c r="E79">
        <v>0.2</v>
      </c>
      <c r="F79">
        <v>0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1.2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1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1.2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0.9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0.1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0.1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0.5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39.799999999999997</v>
      </c>
      <c r="E117">
        <v>8.6</v>
      </c>
      <c r="F117">
        <v>0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37.1</v>
      </c>
      <c r="E118">
        <v>10.5</v>
      </c>
      <c r="F118">
        <v>0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40.4</v>
      </c>
      <c r="E119">
        <v>9.6999999999999993</v>
      </c>
      <c r="F119">
        <v>0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36.9</v>
      </c>
      <c r="E120">
        <v>11.1</v>
      </c>
      <c r="F120">
        <v>0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36.200000000000003</v>
      </c>
      <c r="E121">
        <v>10.8</v>
      </c>
      <c r="F121">
        <v>0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23.1</v>
      </c>
      <c r="E122">
        <v>0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27.1</v>
      </c>
      <c r="E123">
        <v>0</v>
      </c>
      <c r="F123">
        <v>0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30.9</v>
      </c>
      <c r="E124">
        <v>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34.700000000000003</v>
      </c>
      <c r="E125">
        <v>0.1</v>
      </c>
      <c r="F125">
        <v>0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41.2</v>
      </c>
      <c r="E126">
        <v>0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0.1</v>
      </c>
      <c r="E127">
        <v>0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</v>
      </c>
      <c r="E128">
        <v>0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0.1</v>
      </c>
      <c r="E131">
        <v>0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0.1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0.3</v>
      </c>
    </row>
    <row r="134" spans="1:7" x14ac:dyDescent="0.75">
      <c r="A134" s="1">
        <v>22</v>
      </c>
      <c r="B134">
        <v>50</v>
      </c>
      <c r="C134">
        <v>0.45</v>
      </c>
      <c r="D134">
        <v>0</v>
      </c>
      <c r="E134">
        <v>0</v>
      </c>
      <c r="F134">
        <v>0</v>
      </c>
      <c r="G134">
        <v>0.2</v>
      </c>
    </row>
    <row r="135" spans="1:7" x14ac:dyDescent="0.75">
      <c r="A135" s="1">
        <v>23</v>
      </c>
      <c r="B135">
        <v>50</v>
      </c>
      <c r="C135">
        <v>0.65</v>
      </c>
      <c r="D135">
        <v>0</v>
      </c>
      <c r="E135">
        <v>0</v>
      </c>
      <c r="F135">
        <v>0</v>
      </c>
      <c r="G135">
        <v>0.1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1.1000000000000001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0.9</v>
      </c>
    </row>
    <row r="139" spans="1:7" x14ac:dyDescent="0.75">
      <c r="A139" s="1">
        <v>27</v>
      </c>
      <c r="B139">
        <v>100</v>
      </c>
      <c r="C139">
        <v>0.45</v>
      </c>
      <c r="D139">
        <v>0.1</v>
      </c>
      <c r="E139">
        <v>0</v>
      </c>
      <c r="F139">
        <v>0</v>
      </c>
      <c r="G139">
        <v>0.6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0.3</v>
      </c>
    </row>
    <row r="141" spans="1:7" x14ac:dyDescent="0.7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0.2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0.5</v>
      </c>
      <c r="E148">
        <v>0</v>
      </c>
      <c r="F148">
        <v>0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0</v>
      </c>
      <c r="E150">
        <v>0</v>
      </c>
      <c r="F150">
        <v>0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0</v>
      </c>
      <c r="E151">
        <v>0</v>
      </c>
      <c r="F151">
        <v>0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0</v>
      </c>
      <c r="E152">
        <v>0</v>
      </c>
      <c r="F152">
        <v>0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1.3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0.8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0.8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0.9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0.5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0.4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0.6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0.4</v>
      </c>
    </row>
    <row r="176" spans="1:7" x14ac:dyDescent="0.7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0.2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2.2999999999999998</v>
      </c>
      <c r="E184">
        <v>0</v>
      </c>
      <c r="F184">
        <v>1.1000000000000001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1.1000000000000001</v>
      </c>
      <c r="E185">
        <v>0</v>
      </c>
      <c r="F185">
        <v>1.7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0.5</v>
      </c>
      <c r="E186">
        <v>0</v>
      </c>
      <c r="F186">
        <v>1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0.1</v>
      </c>
      <c r="E187">
        <v>0</v>
      </c>
      <c r="F187">
        <v>1.5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0.2</v>
      </c>
      <c r="E188">
        <v>0</v>
      </c>
      <c r="F188">
        <v>2.8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22.7</v>
      </c>
      <c r="E189">
        <v>18.5</v>
      </c>
      <c r="F189">
        <v>48.1</v>
      </c>
      <c r="G189">
        <v>80.5</v>
      </c>
    </row>
    <row r="190" spans="1:7" x14ac:dyDescent="0.75">
      <c r="A190" s="1">
        <v>6</v>
      </c>
      <c r="B190">
        <v>5</v>
      </c>
      <c r="C190">
        <v>0.2</v>
      </c>
      <c r="D190">
        <v>27.3</v>
      </c>
      <c r="E190">
        <v>22.6</v>
      </c>
      <c r="F190">
        <v>52.8</v>
      </c>
      <c r="G190">
        <v>83.3</v>
      </c>
    </row>
    <row r="191" spans="1:7" x14ac:dyDescent="0.75">
      <c r="A191" s="1">
        <v>7</v>
      </c>
      <c r="B191">
        <v>5</v>
      </c>
      <c r="C191">
        <v>0.45</v>
      </c>
      <c r="D191">
        <v>27.5</v>
      </c>
      <c r="E191">
        <v>23.6</v>
      </c>
      <c r="F191">
        <v>59</v>
      </c>
      <c r="G191">
        <v>87.7</v>
      </c>
    </row>
    <row r="192" spans="1:7" x14ac:dyDescent="0.75">
      <c r="A192" s="1">
        <v>8</v>
      </c>
      <c r="B192">
        <v>5</v>
      </c>
      <c r="C192">
        <v>0.65</v>
      </c>
      <c r="D192">
        <v>27.5</v>
      </c>
      <c r="E192">
        <v>24.1</v>
      </c>
      <c r="F192">
        <v>69.2</v>
      </c>
      <c r="G192">
        <v>91.2</v>
      </c>
    </row>
    <row r="193" spans="1:7" x14ac:dyDescent="0.75">
      <c r="A193" s="1">
        <v>9</v>
      </c>
      <c r="B193">
        <v>5</v>
      </c>
      <c r="C193">
        <v>0.85</v>
      </c>
      <c r="D193">
        <v>23.4</v>
      </c>
      <c r="E193">
        <v>20.8</v>
      </c>
      <c r="F193">
        <v>79.099999999999994</v>
      </c>
      <c r="G193">
        <v>95.6</v>
      </c>
    </row>
    <row r="194" spans="1:7" x14ac:dyDescent="0.75">
      <c r="A194" s="1">
        <v>10</v>
      </c>
      <c r="B194">
        <v>10</v>
      </c>
      <c r="C194">
        <v>0</v>
      </c>
      <c r="D194">
        <v>19.8</v>
      </c>
      <c r="E194">
        <v>24.8</v>
      </c>
      <c r="F194">
        <v>43.6</v>
      </c>
      <c r="G194">
        <v>65.099999999999994</v>
      </c>
    </row>
    <row r="195" spans="1:7" x14ac:dyDescent="0.75">
      <c r="A195" s="1">
        <v>11</v>
      </c>
      <c r="B195">
        <v>10</v>
      </c>
      <c r="C195">
        <v>0.2</v>
      </c>
      <c r="D195">
        <v>24</v>
      </c>
      <c r="E195">
        <v>32.299999999999997</v>
      </c>
      <c r="F195">
        <v>47.2</v>
      </c>
      <c r="G195">
        <v>71.8</v>
      </c>
    </row>
    <row r="196" spans="1:7" x14ac:dyDescent="0.75">
      <c r="A196" s="1">
        <v>12</v>
      </c>
      <c r="B196">
        <v>10</v>
      </c>
      <c r="C196">
        <v>0.45</v>
      </c>
      <c r="D196">
        <v>22.3</v>
      </c>
      <c r="E196">
        <v>38</v>
      </c>
      <c r="F196">
        <v>52.7</v>
      </c>
      <c r="G196">
        <v>76.3</v>
      </c>
    </row>
    <row r="197" spans="1:7" x14ac:dyDescent="0.75">
      <c r="A197" s="1">
        <v>13</v>
      </c>
      <c r="B197">
        <v>10</v>
      </c>
      <c r="C197">
        <v>0.65</v>
      </c>
      <c r="D197">
        <v>21.9</v>
      </c>
      <c r="E197">
        <v>44.6</v>
      </c>
      <c r="F197">
        <v>62.1</v>
      </c>
      <c r="G197">
        <v>84.5</v>
      </c>
    </row>
    <row r="198" spans="1:7" x14ac:dyDescent="0.75">
      <c r="A198" s="1">
        <v>14</v>
      </c>
      <c r="B198">
        <v>10</v>
      </c>
      <c r="C198">
        <v>0.85</v>
      </c>
      <c r="D198">
        <v>14.3</v>
      </c>
      <c r="E198">
        <v>44.2</v>
      </c>
      <c r="F198">
        <v>75.900000000000006</v>
      </c>
      <c r="G198">
        <v>91.5</v>
      </c>
    </row>
    <row r="199" spans="1:7" x14ac:dyDescent="0.75">
      <c r="A199" s="1">
        <v>15</v>
      </c>
      <c r="B199">
        <v>20</v>
      </c>
      <c r="C199">
        <v>0</v>
      </c>
      <c r="D199">
        <v>30.4</v>
      </c>
      <c r="E199">
        <v>24.8</v>
      </c>
      <c r="F199">
        <v>50.8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37.700000000000003</v>
      </c>
      <c r="E200">
        <v>32.9</v>
      </c>
      <c r="F200">
        <v>51.2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45.1</v>
      </c>
      <c r="E201">
        <v>39.299999999999997</v>
      </c>
      <c r="F201">
        <v>56.1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54.8</v>
      </c>
      <c r="E202">
        <v>51.8</v>
      </c>
      <c r="F202">
        <v>64.8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59.7</v>
      </c>
      <c r="E203">
        <v>59.5</v>
      </c>
      <c r="F203">
        <v>74.2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28.2</v>
      </c>
      <c r="E204">
        <v>26.1</v>
      </c>
      <c r="F204">
        <v>48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34.6</v>
      </c>
      <c r="E205">
        <v>33.200000000000003</v>
      </c>
      <c r="F205">
        <v>51.6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43.4</v>
      </c>
      <c r="E206">
        <v>40.299999999999997</v>
      </c>
      <c r="F206">
        <v>56.3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52.8</v>
      </c>
      <c r="E207">
        <v>51</v>
      </c>
      <c r="F207">
        <v>66.2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54.4</v>
      </c>
      <c r="E208">
        <v>57.2</v>
      </c>
      <c r="F208">
        <v>74.2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27.3</v>
      </c>
      <c r="E209">
        <v>25.5</v>
      </c>
      <c r="F209">
        <v>51.6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34.6</v>
      </c>
      <c r="E210">
        <v>31.4</v>
      </c>
      <c r="F210">
        <v>52.3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43.5</v>
      </c>
      <c r="E211">
        <v>38.4</v>
      </c>
      <c r="F211">
        <v>52.8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53.9</v>
      </c>
      <c r="E212">
        <v>49.9</v>
      </c>
      <c r="F212">
        <v>57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54.72</v>
      </c>
      <c r="E213">
        <v>61.9</v>
      </c>
      <c r="F213">
        <v>59.5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87.1</v>
      </c>
      <c r="E220">
        <v>100</v>
      </c>
      <c r="F220">
        <v>96.4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84.3</v>
      </c>
      <c r="E221">
        <v>100</v>
      </c>
      <c r="F221">
        <v>96.9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73.7</v>
      </c>
      <c r="E222">
        <v>100</v>
      </c>
      <c r="F222">
        <v>96.5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89.3</v>
      </c>
      <c r="E223">
        <v>100</v>
      </c>
      <c r="F223">
        <v>96.2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88.4</v>
      </c>
      <c r="E224">
        <v>100</v>
      </c>
      <c r="F224">
        <v>96.7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97.4</v>
      </c>
      <c r="E225">
        <v>81.7</v>
      </c>
      <c r="F225">
        <v>99.1</v>
      </c>
      <c r="G225">
        <v>100</v>
      </c>
    </row>
    <row r="226" spans="1:7" x14ac:dyDescent="0.75">
      <c r="A226" s="1">
        <v>6</v>
      </c>
      <c r="B226">
        <v>5</v>
      </c>
      <c r="C226">
        <v>0.2</v>
      </c>
      <c r="D226">
        <v>97</v>
      </c>
      <c r="E226">
        <v>80.900000000000006</v>
      </c>
      <c r="F226">
        <v>99.1</v>
      </c>
      <c r="G226">
        <v>100</v>
      </c>
    </row>
    <row r="227" spans="1:7" x14ac:dyDescent="0.75">
      <c r="A227" s="1">
        <v>7</v>
      </c>
      <c r="B227">
        <v>5</v>
      </c>
      <c r="C227">
        <v>0.45</v>
      </c>
      <c r="D227">
        <v>96.27</v>
      </c>
      <c r="E227">
        <v>82.5</v>
      </c>
      <c r="F227">
        <v>98.4</v>
      </c>
      <c r="G227">
        <v>100</v>
      </c>
    </row>
    <row r="228" spans="1:7" x14ac:dyDescent="0.75">
      <c r="A228" s="1">
        <v>8</v>
      </c>
      <c r="B228">
        <v>5</v>
      </c>
      <c r="C228">
        <v>0.65</v>
      </c>
      <c r="D228">
        <v>97.1</v>
      </c>
      <c r="E228">
        <v>79.599999999999994</v>
      </c>
      <c r="F228">
        <v>99.4</v>
      </c>
      <c r="G228">
        <v>100</v>
      </c>
    </row>
    <row r="229" spans="1:7" x14ac:dyDescent="0.75">
      <c r="A229" s="1">
        <v>9</v>
      </c>
      <c r="B229">
        <v>5</v>
      </c>
      <c r="C229">
        <v>0.85</v>
      </c>
      <c r="D229">
        <v>98.2</v>
      </c>
      <c r="E229">
        <v>78.900000000000006</v>
      </c>
      <c r="F229">
        <v>97.9</v>
      </c>
      <c r="G229">
        <v>100</v>
      </c>
    </row>
    <row r="230" spans="1:7" x14ac:dyDescent="0.75">
      <c r="A230" s="1">
        <v>10</v>
      </c>
      <c r="B230">
        <v>10</v>
      </c>
      <c r="C230">
        <v>0</v>
      </c>
      <c r="D230">
        <v>96.3</v>
      </c>
      <c r="E230">
        <v>91</v>
      </c>
      <c r="F230">
        <v>94.9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97.1</v>
      </c>
      <c r="E231">
        <v>89.8</v>
      </c>
      <c r="F231">
        <v>96.4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97.3</v>
      </c>
      <c r="E232">
        <v>88.2</v>
      </c>
      <c r="F232">
        <v>93.9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96.9</v>
      </c>
      <c r="E233">
        <v>87.5</v>
      </c>
      <c r="F233">
        <v>96.4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97.9</v>
      </c>
      <c r="E234">
        <v>82.2</v>
      </c>
      <c r="F234">
        <v>95.2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99.3</v>
      </c>
      <c r="E235">
        <v>97.5</v>
      </c>
      <c r="F235">
        <v>100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99.5</v>
      </c>
      <c r="E236">
        <v>99.2</v>
      </c>
      <c r="F236">
        <v>100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99.3</v>
      </c>
      <c r="E237">
        <v>97.9</v>
      </c>
      <c r="F237">
        <v>100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99.2</v>
      </c>
      <c r="E238">
        <v>97.8</v>
      </c>
      <c r="F238">
        <v>100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99.3</v>
      </c>
      <c r="E239">
        <v>97.9</v>
      </c>
      <c r="F239">
        <v>100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5B3A7-B2B0-4337-AC7D-73AA0634C4B5}">
  <dimension ref="A1:AL249"/>
  <sheetViews>
    <sheetView topLeftCell="A181" zoomScale="86" workbookViewId="0">
      <selection activeCell="F252" sqref="F252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0</v>
      </c>
      <c r="F4">
        <v>30</v>
      </c>
      <c r="G4">
        <v>48</v>
      </c>
      <c r="I4">
        <f>_xlfn.STDEV.P(D4:G4)</f>
        <v>20.512191496766015</v>
      </c>
      <c r="J4">
        <v>2</v>
      </c>
      <c r="K4">
        <f>_xlfn.STDEV.P(D4:G8)</f>
        <v>21.560688184749573</v>
      </c>
      <c r="L4">
        <f>_xlfn.STDEV.P(D4:G4,D9:G9,D14:G14,D19:G19,D24:G24,D29:G29)</f>
        <v>18.025109319286319</v>
      </c>
      <c r="M4">
        <v>0</v>
      </c>
      <c r="N4" s="4">
        <f>AVERAGE(D4:G4)</f>
        <v>19.5</v>
      </c>
      <c r="P4" s="5">
        <f>_xlfn.STDEV.P(D4:D8)</f>
        <v>0</v>
      </c>
      <c r="Q4">
        <f>_xlfn.STDEV.P(D4,D9,D14,D19,D24,D29)</f>
        <v>14.710389374709134</v>
      </c>
      <c r="R4" s="5">
        <f>_xlfn.STDEV.P(E4:E8)</f>
        <v>0</v>
      </c>
      <c r="S4">
        <f>_xlfn.STDEV.P(E4,E9,E14,E19,E24,E29)</f>
        <v>23.525211062933213</v>
      </c>
      <c r="T4" s="5">
        <f>_xlfn.STDEV.P(F4:F8)</f>
        <v>2.8118321429274542</v>
      </c>
      <c r="U4">
        <f>_xlfn.STDEV.P(F4,F9,F14,F19,F24,F29)</f>
        <v>6.7492386401891249</v>
      </c>
      <c r="V4" s="5">
        <f>_xlfn.STDEV.P(G4:G8)</f>
        <v>1.5059880477613361</v>
      </c>
      <c r="W4">
        <f>_xlfn.STDEV.P(G4,G9,G14,G19,G24,G29)</f>
        <v>1.7410884207555029</v>
      </c>
      <c r="AA4" t="s">
        <v>34</v>
      </c>
      <c r="AB4">
        <f>AVERAGE(P25,P61,P97,P169,P205)</f>
        <v>3.3947085714285712</v>
      </c>
      <c r="AC4">
        <f>AVERAGE(R25,R61,R97,R169,R205)</f>
        <v>2.5217142857142862</v>
      </c>
      <c r="AD4">
        <f>AVERAGE(T25,T61,T97,T169,T205)</f>
        <v>0.34902857142857124</v>
      </c>
      <c r="AE4">
        <f>AVERAGE(V25,V61,V97,V169,V205)</f>
        <v>7.0932000000000004</v>
      </c>
      <c r="AF4">
        <f>AVERAGE(AB4:AE4)</f>
        <v>3.3396628571428568</v>
      </c>
      <c r="AG4">
        <f>_xlfn.STDEV.P(AB4:AE4)</f>
        <v>2.4343892668316851</v>
      </c>
      <c r="AH4" t="s">
        <v>40</v>
      </c>
      <c r="AI4">
        <f>AVERAGE(K26,K62,K98,K134,K170,K206,K242)</f>
        <v>3.475837414965985</v>
      </c>
      <c r="AJ4">
        <f>AVERAGE(K12,K48,K84,K120,K156,K192,K228)</f>
        <v>-1.9048252851252017</v>
      </c>
      <c r="AK4">
        <f>AVERAGE(K26,K62,K98,K170,K206)</f>
        <v>2.9723533333333321</v>
      </c>
      <c r="AL4">
        <f>AVERAGE(K12,K48,K84,K156,K192)</f>
        <v>-2.6511895613952774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</v>
      </c>
      <c r="F5">
        <v>38.5</v>
      </c>
      <c r="G5">
        <v>51.9</v>
      </c>
      <c r="I5">
        <f t="shared" ref="I5:I33" si="0">_xlfn.STDEV.P(D5:G5)</f>
        <v>23.091232102250412</v>
      </c>
      <c r="J5">
        <v>5</v>
      </c>
      <c r="K5">
        <f>_xlfn.STDEV.P(D9:G13)</f>
        <v>22.290022431572382</v>
      </c>
      <c r="L5">
        <f>_xlfn.STDEV.P(D5:G5,D10:G10,D15:G15,D20:G20,D25:G25,D30:G30)</f>
        <v>18.638723728362468</v>
      </c>
      <c r="M5">
        <v>0.2</v>
      </c>
      <c r="N5">
        <f t="shared" ref="N5:N33" si="1">AVERAGE(D5:G5)</f>
        <v>22.6</v>
      </c>
      <c r="P5" s="5">
        <f>_xlfn.STDEV.P(D9:D13)</f>
        <v>1.8037738217415182</v>
      </c>
      <c r="Q5">
        <f t="shared" ref="Q5:Q8" si="2">_xlfn.STDEV.P(D5,D10,D15,D20,D25,D30)</f>
        <v>21.138528541241669</v>
      </c>
      <c r="R5" s="5">
        <f>_xlfn.STDEV.P(E9:E13)</f>
        <v>0</v>
      </c>
      <c r="S5">
        <f t="shared" ref="S5:S8" si="3">_xlfn.STDEV.P(E5,E10,E15,E20,E25,E30)</f>
        <v>24.664374893535996</v>
      </c>
      <c r="T5" s="5">
        <f>_xlfn.STDEV.P(F9:F13)</f>
        <v>1.2592060990957754</v>
      </c>
      <c r="U5">
        <f t="shared" ref="U5:U8" si="4">_xlfn.STDEV.P(F5,F10,F15,F20,F25,F30)</f>
        <v>5.3474812347080762</v>
      </c>
      <c r="V5" s="5">
        <f>_xlfn.STDEV.P(G9:G13)</f>
        <v>0.88181630740194294</v>
      </c>
      <c r="W5">
        <f t="shared" ref="W5:W8" si="5">_xlfn.STDEV.P(G5,G10,G15,G20,G25,G30)</f>
        <v>1.6397831834998451</v>
      </c>
      <c r="AA5" t="s">
        <v>33</v>
      </c>
      <c r="AB5">
        <f>AVERAGE(Q25,Q61,Q97,Q169,Q205)</f>
        <v>-3.1846333333333319</v>
      </c>
      <c r="AC5">
        <f>AVERAGE(S25,S61,S97,S169,S205)</f>
        <v>-4.2370000000000001</v>
      </c>
      <c r="AD5">
        <f>AVERAGE(U25,U61,U97,U169,U205)</f>
        <v>-0.38933333333333359</v>
      </c>
      <c r="AE5">
        <f>AVERAGE(W25,W61,W97,W169,W205)</f>
        <v>-0.48900000000000021</v>
      </c>
      <c r="AH5" t="s">
        <v>29</v>
      </c>
      <c r="AI5">
        <f>_xlfn.STDEV.P(K26,K62,K98,K134,K170,K206,K242)</f>
        <v>2.829640979983802</v>
      </c>
      <c r="AJ5">
        <f>_xlfn.STDEV.P(K12,K48,K84,K120,K156,K192,K228)</f>
        <v>1.4338617173601989</v>
      </c>
      <c r="AK5">
        <f>_xlfn.STDEV.P(K26,K62,K98,K170,K206)</f>
        <v>1.612390204905245</v>
      </c>
      <c r="AL5">
        <f>_xlfn.STDEV.P(K12,K48,K84,K156,K192)</f>
        <v>0.94937871015481001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0</v>
      </c>
      <c r="F6">
        <v>34.700000000000003</v>
      </c>
      <c r="G6">
        <v>49</v>
      </c>
      <c r="I6">
        <f t="shared" si="0"/>
        <v>21.527119523986482</v>
      </c>
      <c r="J6">
        <v>10</v>
      </c>
      <c r="K6">
        <f>_xlfn.STDEV.P(D14:G18)</f>
        <v>17.210551995796063</v>
      </c>
      <c r="L6">
        <f t="shared" ref="L6:L8" si="6">_xlfn.STDEV.P(D6:G6,D11:G11,D16:G16,D21:G21,D26:G26,D31:G31)</f>
        <v>18.743803082433821</v>
      </c>
      <c r="M6">
        <v>0.45</v>
      </c>
      <c r="N6">
        <f t="shared" si="1"/>
        <v>20.925000000000001</v>
      </c>
      <c r="P6" s="5">
        <f>_xlfn.STDEV.P(D14:D18)</f>
        <v>4.4871371719616535</v>
      </c>
      <c r="Q6">
        <f t="shared" si="2"/>
        <v>20.899633502900372</v>
      </c>
      <c r="R6" s="5">
        <f>_xlfn.STDEV.P(E14:E18)</f>
        <v>1.4399999999999988</v>
      </c>
      <c r="S6">
        <f t="shared" si="3"/>
        <v>23.31342007418808</v>
      </c>
      <c r="T6" s="5">
        <f>_xlfn.STDEV.P(F14:F18)</f>
        <v>1.936594949905635</v>
      </c>
      <c r="U6">
        <f t="shared" si="4"/>
        <v>5.6303986438696052</v>
      </c>
      <c r="V6" s="5">
        <f>_xlfn.STDEV.P(G14:G18)</f>
        <v>1.5354478174135395</v>
      </c>
      <c r="W6">
        <f t="shared" si="5"/>
        <v>0.90077127445811034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0</v>
      </c>
      <c r="F7">
        <v>36</v>
      </c>
      <c r="G7">
        <v>48.3</v>
      </c>
      <c r="I7">
        <f t="shared" si="0"/>
        <v>21.518988707650738</v>
      </c>
      <c r="J7">
        <v>20</v>
      </c>
      <c r="K7">
        <f>_xlfn.STDEV.P(D19:G23)</f>
        <v>6.2164890412514984</v>
      </c>
      <c r="L7">
        <f t="shared" si="6"/>
        <v>18.950990006388118</v>
      </c>
      <c r="M7">
        <v>0.65</v>
      </c>
      <c r="N7">
        <f t="shared" si="1"/>
        <v>21.074999999999999</v>
      </c>
      <c r="P7" s="5">
        <f>_xlfn.STDEV.P(D19:D23)</f>
        <v>4.6901872030868903</v>
      </c>
      <c r="Q7">
        <f t="shared" si="2"/>
        <v>20.316579163060123</v>
      </c>
      <c r="R7" s="5">
        <f>_xlfn.STDEV.P(E19:E23)</f>
        <v>2.451938009004305</v>
      </c>
      <c r="S7">
        <f t="shared" si="3"/>
        <v>24.869101757446369</v>
      </c>
      <c r="T7" s="5">
        <f>_xlfn.STDEV.P(F19:F23)</f>
        <v>1.1464728518373217</v>
      </c>
      <c r="U7">
        <f t="shared" si="4"/>
        <v>5.6363157785521745</v>
      </c>
      <c r="V7" s="5">
        <f>_xlfn.STDEV.P(G19:G23)</f>
        <v>1.6216041440499596</v>
      </c>
      <c r="W7">
        <f t="shared" si="5"/>
        <v>1.1728408057172803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</v>
      </c>
      <c r="F8">
        <v>33.5</v>
      </c>
      <c r="G8">
        <v>47.8</v>
      </c>
      <c r="I8">
        <f t="shared" si="0"/>
        <v>20.944375736698383</v>
      </c>
      <c r="J8">
        <v>50</v>
      </c>
      <c r="K8">
        <f>_xlfn.STDEV.P(D25:G28)</f>
        <v>6.0937980767334521</v>
      </c>
      <c r="L8">
        <f t="shared" si="6"/>
        <v>18.491010860385352</v>
      </c>
      <c r="M8">
        <v>0.85</v>
      </c>
      <c r="N8">
        <f t="shared" si="1"/>
        <v>20.324999999999999</v>
      </c>
      <c r="P8" s="5">
        <f>_xlfn.STDEV.P(D24:D28)</f>
        <v>5.7517301744779035</v>
      </c>
      <c r="Q8">
        <f t="shared" si="2"/>
        <v>18.185380269753935</v>
      </c>
      <c r="R8" s="5">
        <f>_xlfn.STDEV.P(E24:E28)</f>
        <v>1.7816845961056069</v>
      </c>
      <c r="S8">
        <f t="shared" si="3"/>
        <v>22.796247254512942</v>
      </c>
      <c r="T8" s="5">
        <f>_xlfn.STDEV.P(F24:F28)</f>
        <v>1.8914544668059021</v>
      </c>
      <c r="U8">
        <f t="shared" si="4"/>
        <v>6.0670558483227266</v>
      </c>
      <c r="V8" s="5">
        <f>_xlfn.STDEV.P(G24:G28)</f>
        <v>1.0979981785048634</v>
      </c>
      <c r="W8">
        <f t="shared" si="5"/>
        <v>1.6152915113584516</v>
      </c>
      <c r="AH8" t="s">
        <v>40</v>
      </c>
      <c r="AI8">
        <f>AVERAGE(L26,L62,L98,L134,L170,L206,L242)</f>
        <v>-1.7054919772256734</v>
      </c>
      <c r="AJ8">
        <f>AVERAGE(L12,L48,L84,L120,L156,L192,L228)</f>
        <v>-0.68287097514197626</v>
      </c>
      <c r="AK8">
        <f>AVERAGE(L26,L62,L98,L170,L206)</f>
        <v>-2.080100362318841</v>
      </c>
      <c r="AL8">
        <f>AVERAGE(L12,L48,L84,L156,L192)</f>
        <v>-0.57264671271266987</v>
      </c>
    </row>
    <row r="9" spans="1:38" x14ac:dyDescent="0.75">
      <c r="A9" s="7">
        <v>5</v>
      </c>
      <c r="B9">
        <v>5</v>
      </c>
      <c r="C9">
        <v>0</v>
      </c>
      <c r="D9">
        <v>5.8</v>
      </c>
      <c r="E9">
        <v>0</v>
      </c>
      <c r="F9">
        <v>39.1</v>
      </c>
      <c r="G9">
        <v>52.5</v>
      </c>
      <c r="I9">
        <f t="shared" si="0"/>
        <v>22.0624681302886</v>
      </c>
      <c r="J9">
        <v>100</v>
      </c>
      <c r="K9">
        <f>_xlfn.STDEV.P(D29:G33)</f>
        <v>3.9243234767281869</v>
      </c>
      <c r="L9">
        <f>AVERAGE((L8-L7), (L7-L6), (L6-L5), (L5-L4))</f>
        <v>0.1164753852747582</v>
      </c>
      <c r="N9">
        <f t="shared" si="1"/>
        <v>24.35</v>
      </c>
      <c r="P9" s="5">
        <f>_xlfn.STDEV.P(D29:D33)</f>
        <v>3.9308238322265217</v>
      </c>
      <c r="R9" s="5">
        <f>_xlfn.STDEV.P(E29:E33)</f>
        <v>1.1771151175649712</v>
      </c>
      <c r="T9" s="5">
        <f>_xlfn.STDEV.P(F29:F33)</f>
        <v>0.87315519811772402</v>
      </c>
      <c r="V9" s="5">
        <f>_xlfn.STDEV.P(G29:G33)</f>
        <v>1.7679366504487657</v>
      </c>
      <c r="AH9" t="s">
        <v>29</v>
      </c>
      <c r="AI9">
        <f>_xlfn.STDEV.P(L26,L62,L98,L134,L170,L206,L242)</f>
        <v>1.5256841113337674</v>
      </c>
      <c r="AJ9">
        <f>_xlfn.STDEV.P(L12,L48,L84,L120,L156,L192,L228)</f>
        <v>0.62386473034761281</v>
      </c>
      <c r="AK9">
        <f>_xlfn.STDEV.P(L26,L62,L98,L170,L206)</f>
        <v>1.5906237105991896</v>
      </c>
      <c r="AL9">
        <f>_xlfn.STDEV.P(L12,L48,L84,L156,L192)</f>
        <v>0.53154537548114222</v>
      </c>
    </row>
    <row r="10" spans="1:38" x14ac:dyDescent="0.75">
      <c r="A10" s="7">
        <v>6</v>
      </c>
      <c r="B10">
        <v>5</v>
      </c>
      <c r="C10">
        <v>0.2</v>
      </c>
      <c r="D10">
        <v>2.2000000000000002</v>
      </c>
      <c r="E10">
        <v>0</v>
      </c>
      <c r="F10">
        <v>37.9</v>
      </c>
      <c r="G10">
        <v>50.1</v>
      </c>
      <c r="I10">
        <f t="shared" si="0"/>
        <v>21.893206708931427</v>
      </c>
      <c r="K10">
        <f>AVERAGE(K4:K9)</f>
        <v>12.882645534471857</v>
      </c>
      <c r="N10">
        <f t="shared" si="1"/>
        <v>22.55</v>
      </c>
      <c r="P10" s="5">
        <f>AVERAGE(P4:P9)</f>
        <v>3.4439420339157478</v>
      </c>
      <c r="Q10">
        <f>AVERAGE(Q4:Q8)</f>
        <v>19.050102170333048</v>
      </c>
      <c r="R10" s="5">
        <f>AVERAGE(R4:R9)</f>
        <v>1.1417896204458138</v>
      </c>
      <c r="S10">
        <f>AVERAGE(S4:S8)</f>
        <v>23.833671008523321</v>
      </c>
      <c r="T10" s="5">
        <f>AVERAGE(T4:T9)</f>
        <v>1.6531192847816352</v>
      </c>
      <c r="U10">
        <f>AVERAGE(U4:U8)</f>
        <v>5.8860980291283411</v>
      </c>
      <c r="V10" s="5">
        <f>AVERAGE(V4:V9)</f>
        <v>1.4017985242634012</v>
      </c>
      <c r="W10">
        <f>AVERAGE(W4:W8)</f>
        <v>1.4139550391578379</v>
      </c>
    </row>
    <row r="11" spans="1:38" x14ac:dyDescent="0.75">
      <c r="A11" s="7">
        <v>7</v>
      </c>
      <c r="B11">
        <v>5</v>
      </c>
      <c r="C11">
        <v>0.45</v>
      </c>
      <c r="D11">
        <v>2.1</v>
      </c>
      <c r="E11">
        <v>0</v>
      </c>
      <c r="F11">
        <v>38.5</v>
      </c>
      <c r="G11">
        <v>51.9</v>
      </c>
      <c r="I11">
        <f t="shared" si="0"/>
        <v>22.589862217375295</v>
      </c>
      <c r="N11">
        <f t="shared" si="1"/>
        <v>23.125</v>
      </c>
      <c r="P11" s="5">
        <f>_xlfn.STDEV.P(P4:P9)</f>
        <v>1.9474432641358794</v>
      </c>
      <c r="Q11">
        <f>_xlfn.STDEV.P(Q4:Q8)</f>
        <v>2.4069526768843863</v>
      </c>
      <c r="R11" s="5">
        <f>_xlfn.STDEV.P(R4:R9)</f>
        <v>0.89661388715667489</v>
      </c>
      <c r="S11">
        <f>_xlfn.STDEV.P(S4:S8)</f>
        <v>0.80053012416593394</v>
      </c>
      <c r="T11" s="5">
        <f>_xlfn.STDEV.P(T4:T9)</f>
        <v>0.64549461419110432</v>
      </c>
      <c r="U11">
        <f>_xlfn.STDEV.P(U4:U8)</f>
        <v>0.48900692149418978</v>
      </c>
      <c r="V11" s="5">
        <f>_xlfn.STDEV.P(V4:V9)</f>
        <v>0.30923706769987447</v>
      </c>
      <c r="W11">
        <f>_xlfn.STDEV.P(W4:W8)</f>
        <v>0.32250414728796289</v>
      </c>
    </row>
    <row r="12" spans="1:38" x14ac:dyDescent="0.75">
      <c r="A12" s="7">
        <v>8</v>
      </c>
      <c r="B12">
        <v>5</v>
      </c>
      <c r="C12">
        <v>0.65</v>
      </c>
      <c r="D12">
        <v>1.1000000000000001</v>
      </c>
      <c r="E12">
        <v>0</v>
      </c>
      <c r="F12">
        <v>36.1</v>
      </c>
      <c r="G12">
        <v>51.1</v>
      </c>
      <c r="I12">
        <f t="shared" si="0"/>
        <v>22.172096765980431</v>
      </c>
      <c r="K12" cm="1">
        <f t="array" ref="K12">INDEX(LINEST(K4:K9),1)</f>
        <v>-4.2218445588333786</v>
      </c>
      <c r="L12" cm="1">
        <f t="array" ref="L12">INDEX(LINEST(L4:L8),1)</f>
        <v>0.12440693602237153</v>
      </c>
      <c r="N12">
        <f t="shared" si="1"/>
        <v>22.075000000000003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0.7</v>
      </c>
      <c r="E13">
        <v>0</v>
      </c>
      <c r="F13">
        <v>36</v>
      </c>
      <c r="G13">
        <v>52.3</v>
      </c>
      <c r="I13">
        <f t="shared" si="0"/>
        <v>22.646909281400848</v>
      </c>
      <c r="N13">
        <f t="shared" si="1"/>
        <v>22.25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31.2</v>
      </c>
      <c r="E14">
        <v>7.1</v>
      </c>
      <c r="F14">
        <v>40.700000000000003</v>
      </c>
      <c r="G14">
        <v>52.2</v>
      </c>
      <c r="I14">
        <f t="shared" si="0"/>
        <v>16.596837048064312</v>
      </c>
      <c r="N14">
        <f t="shared" si="1"/>
        <v>32.799999999999997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26.099999999999998</v>
      </c>
      <c r="AD14">
        <f t="shared" ref="AD14:AF29" si="8">AVERAGE(E4,E40,E76,E112,E148,E184,E220)</f>
        <v>31.61428571428571</v>
      </c>
      <c r="AE14">
        <f t="shared" si="8"/>
        <v>31.428571428571427</v>
      </c>
      <c r="AF14">
        <f t="shared" si="8"/>
        <v>6.8571428571428568</v>
      </c>
    </row>
    <row r="15" spans="1:38" x14ac:dyDescent="0.75">
      <c r="A15" s="7">
        <v>11</v>
      </c>
      <c r="B15">
        <v>10</v>
      </c>
      <c r="C15">
        <v>0.2</v>
      </c>
      <c r="D15">
        <v>43.6</v>
      </c>
      <c r="E15">
        <v>3.3</v>
      </c>
      <c r="F15">
        <v>36.299999999999997</v>
      </c>
      <c r="G15">
        <v>48.1</v>
      </c>
      <c r="I15">
        <f t="shared" si="0"/>
        <v>17.558669511099076</v>
      </c>
      <c r="J15" s="2"/>
      <c r="K15" t="s">
        <v>26</v>
      </c>
      <c r="L15" t="s">
        <v>27</v>
      </c>
      <c r="N15">
        <f t="shared" si="1"/>
        <v>32.824999999999996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F30" si="9">AVERAGE(D5,D41,D77,D113,D149,D185,D221)</f>
        <v>22.61428571428571</v>
      </c>
      <c r="AD15">
        <f t="shared" si="8"/>
        <v>27.228571428571424</v>
      </c>
      <c r="AE15">
        <f t="shared" si="8"/>
        <v>33.700000000000003</v>
      </c>
      <c r="AF15">
        <f t="shared" si="8"/>
        <v>7.4142857142857137</v>
      </c>
    </row>
    <row r="16" spans="1:38" x14ac:dyDescent="0.75">
      <c r="A16" s="7">
        <v>12</v>
      </c>
      <c r="B16">
        <v>10</v>
      </c>
      <c r="C16">
        <v>0.45</v>
      </c>
      <c r="D16">
        <v>38.4</v>
      </c>
      <c r="E16">
        <v>3.9</v>
      </c>
      <c r="F16">
        <v>35.299999999999997</v>
      </c>
      <c r="G16">
        <v>51.2</v>
      </c>
      <c r="I16">
        <f t="shared" si="0"/>
        <v>17.392095905899321</v>
      </c>
      <c r="J16">
        <v>2</v>
      </c>
      <c r="K16">
        <f>AVERAGE(D4:G8)</f>
        <v>20.885000000000002</v>
      </c>
      <c r="L16">
        <f>AVERAGE(D4:G4,D9:G9,D14:G14,D19:G19,D24:G24,D29:G29)</f>
        <v>34.695833333333333</v>
      </c>
      <c r="M16">
        <v>0</v>
      </c>
      <c r="N16">
        <f t="shared" si="1"/>
        <v>32.200000000000003</v>
      </c>
      <c r="P16" s="5">
        <f>AVERAGE(D4:D8)</f>
        <v>0</v>
      </c>
      <c r="Q16">
        <f>AVERAGE(D4,D9,D14,D19,D24,D29)</f>
        <v>23.466666666666669</v>
      </c>
      <c r="R16" s="5">
        <f>AVERAGE(E4:E8)</f>
        <v>0</v>
      </c>
      <c r="S16">
        <f>AVERAGE(E4,E9,E14,E19,E24,E29)</f>
        <v>25.766666666666669</v>
      </c>
      <c r="T16" s="5">
        <f>AVERAGE(F4:F8)</f>
        <v>34.54</v>
      </c>
      <c r="U16">
        <f>AVERAGE(F4,F9,F14,F19,F24,F29)</f>
        <v>38.766666666666673</v>
      </c>
      <c r="V16" s="5">
        <f>AVERAGE(G4:G8)</f>
        <v>49</v>
      </c>
      <c r="W16">
        <f>AVERAGE(G4,G9,G14,G19,G24,G29)</f>
        <v>50.783333333333331</v>
      </c>
      <c r="Z16" s="7">
        <v>2</v>
      </c>
      <c r="AA16">
        <v>2</v>
      </c>
      <c r="AB16">
        <v>0.45</v>
      </c>
      <c r="AC16">
        <f t="shared" si="9"/>
        <v>23.401428571428571</v>
      </c>
      <c r="AD16">
        <f t="shared" si="8"/>
        <v>27.714285714285715</v>
      </c>
      <c r="AE16">
        <f t="shared" si="8"/>
        <v>31.057142857142857</v>
      </c>
      <c r="AF16">
        <f t="shared" si="8"/>
        <v>7</v>
      </c>
    </row>
    <row r="17" spans="1:32" x14ac:dyDescent="0.75">
      <c r="A17" s="7">
        <v>13</v>
      </c>
      <c r="B17">
        <v>10</v>
      </c>
      <c r="C17">
        <v>0.65</v>
      </c>
      <c r="D17">
        <v>36.799999999999997</v>
      </c>
      <c r="E17">
        <v>3.9</v>
      </c>
      <c r="F17">
        <v>38.299999999999997</v>
      </c>
      <c r="G17">
        <v>51.7</v>
      </c>
      <c r="I17">
        <f t="shared" si="0"/>
        <v>17.596927998943453</v>
      </c>
      <c r="J17">
        <v>5</v>
      </c>
      <c r="K17">
        <f>AVERAGE(D9:G13)</f>
        <v>22.87</v>
      </c>
      <c r="L17">
        <f t="shared" ref="L17:L20" si="10">AVERAGE(D5:G5,D10:G10,D15:G15,D20:G20,D25:G25,D30:G30)</f>
        <v>35.993333333333332</v>
      </c>
      <c r="M17">
        <v>0.2</v>
      </c>
      <c r="N17">
        <f t="shared" si="1"/>
        <v>32.674999999999997</v>
      </c>
      <c r="P17" s="5">
        <f>AVERAGE(D9:D13)</f>
        <v>2.38</v>
      </c>
      <c r="Q17">
        <f t="shared" ref="Q17:Q20" si="11">AVERAGE(D5,D10,D15,D20,D25,D30)</f>
        <v>30.923333333333336</v>
      </c>
      <c r="R17" s="5">
        <f>AVERAGE(E9:E13)</f>
        <v>0</v>
      </c>
      <c r="S17">
        <f t="shared" ref="S17:S20" si="12">AVERAGE(E5,E10,E15,E20,E25,E30)</f>
        <v>25.716666666666669</v>
      </c>
      <c r="T17" s="5">
        <f>AVERAGE(F9:F13)</f>
        <v>37.519999999999996</v>
      </c>
      <c r="U17">
        <f t="shared" ref="U17:U20" si="13">AVERAGE(F5,F10,F15,F20,F25,F30)</f>
        <v>38.466666666666669</v>
      </c>
      <c r="V17" s="5">
        <f>AVERAGE(G9:G13)</f>
        <v>51.58</v>
      </c>
      <c r="W17">
        <f t="shared" ref="W17:W20" si="14">AVERAGE(G5,G10,G15,G20,G25,G30)</f>
        <v>48.866666666666667</v>
      </c>
      <c r="Z17" s="7">
        <v>3</v>
      </c>
      <c r="AA17">
        <v>2</v>
      </c>
      <c r="AB17">
        <v>0.65</v>
      </c>
      <c r="AC17">
        <f t="shared" si="9"/>
        <v>22.457142857142859</v>
      </c>
      <c r="AD17">
        <f t="shared" si="8"/>
        <v>26.914285714285715</v>
      </c>
      <c r="AE17">
        <f t="shared" si="8"/>
        <v>30.742857142857144</v>
      </c>
      <c r="AF17">
        <f t="shared" si="8"/>
        <v>6.8999999999999995</v>
      </c>
    </row>
    <row r="18" spans="1:32" x14ac:dyDescent="0.75">
      <c r="A18" s="7">
        <v>14</v>
      </c>
      <c r="B18">
        <v>10</v>
      </c>
      <c r="C18">
        <v>0.85</v>
      </c>
      <c r="D18">
        <v>32.200000000000003</v>
      </c>
      <c r="E18">
        <v>5.9</v>
      </c>
      <c r="F18">
        <v>39.1</v>
      </c>
      <c r="G18">
        <v>52.2</v>
      </c>
      <c r="I18">
        <f t="shared" si="0"/>
        <v>16.876092557224258</v>
      </c>
      <c r="J18">
        <v>10</v>
      </c>
      <c r="K18">
        <f>AVERAGE(D14:G18)</f>
        <v>32.570000000000007</v>
      </c>
      <c r="L18">
        <f t="shared" si="10"/>
        <v>36.107083333333328</v>
      </c>
      <c r="M18">
        <v>0.45</v>
      </c>
      <c r="N18">
        <f t="shared" si="1"/>
        <v>32.35</v>
      </c>
      <c r="P18" s="5">
        <f>AVERAGE(D14:D18)</f>
        <v>36.44</v>
      </c>
      <c r="Q18">
        <f t="shared" si="11"/>
        <v>30.261666666666667</v>
      </c>
      <c r="R18" s="5">
        <f>AVERAGE(E14:E18)</f>
        <v>4.82</v>
      </c>
      <c r="S18">
        <f t="shared" si="12"/>
        <v>24.566666666666663</v>
      </c>
      <c r="T18" s="5">
        <f>AVERAGE(F14:F18)</f>
        <v>37.94</v>
      </c>
      <c r="U18">
        <f t="shared" si="13"/>
        <v>38.716666666666669</v>
      </c>
      <c r="V18" s="5">
        <f>AVERAGE(G14:G18)</f>
        <v>51.08</v>
      </c>
      <c r="W18">
        <f t="shared" si="14"/>
        <v>50.883333333333333</v>
      </c>
      <c r="Z18" s="7">
        <v>4</v>
      </c>
      <c r="AA18">
        <v>2</v>
      </c>
      <c r="AB18">
        <v>0.85</v>
      </c>
      <c r="AC18">
        <f t="shared" si="9"/>
        <v>19.414285714285715</v>
      </c>
      <c r="AD18">
        <f t="shared" si="8"/>
        <v>25.914285714285711</v>
      </c>
      <c r="AE18">
        <f t="shared" si="8"/>
        <v>29.857142857142861</v>
      </c>
      <c r="AF18">
        <f t="shared" si="8"/>
        <v>6.8285714285714283</v>
      </c>
    </row>
    <row r="19" spans="1:32" x14ac:dyDescent="0.75">
      <c r="A19" s="7">
        <v>15</v>
      </c>
      <c r="B19">
        <v>20</v>
      </c>
      <c r="C19">
        <v>0</v>
      </c>
      <c r="D19">
        <v>35.200000000000003</v>
      </c>
      <c r="E19">
        <v>50</v>
      </c>
      <c r="F19">
        <v>38</v>
      </c>
      <c r="G19">
        <v>52.5</v>
      </c>
      <c r="I19">
        <f t="shared" si="0"/>
        <v>7.4442511376229339</v>
      </c>
      <c r="J19">
        <v>20</v>
      </c>
      <c r="K19">
        <f>AVERAGE(D19:G23)</f>
        <v>44.811999999999998</v>
      </c>
      <c r="L19">
        <f t="shared" si="10"/>
        <v>36.243333333333332</v>
      </c>
      <c r="M19">
        <v>0.65</v>
      </c>
      <c r="N19">
        <f t="shared" si="1"/>
        <v>43.924999999999997</v>
      </c>
      <c r="P19" s="5">
        <f>AVERAGE(D19:D23)</f>
        <v>42.408000000000001</v>
      </c>
      <c r="Q19">
        <f t="shared" si="11"/>
        <v>28.956666666666667</v>
      </c>
      <c r="R19" s="5">
        <f>AVERAGE(E19:E23)</f>
        <v>48.8</v>
      </c>
      <c r="S19">
        <f t="shared" si="12"/>
        <v>26.133333333333336</v>
      </c>
      <c r="T19" s="5">
        <f>AVERAGE(F19:F23)</f>
        <v>36.96</v>
      </c>
      <c r="U19">
        <f t="shared" si="13"/>
        <v>39.216666666666661</v>
      </c>
      <c r="V19" s="5">
        <f>AVERAGE(G19:G23)</f>
        <v>51.08</v>
      </c>
      <c r="W19">
        <f t="shared" si="14"/>
        <v>50.666666666666664</v>
      </c>
      <c r="Z19" s="7">
        <v>5</v>
      </c>
      <c r="AA19">
        <v>5</v>
      </c>
      <c r="AB19">
        <v>0</v>
      </c>
      <c r="AC19">
        <f t="shared" si="9"/>
        <v>32.455714285714286</v>
      </c>
      <c r="AD19">
        <f t="shared" si="8"/>
        <v>41.257142857142853</v>
      </c>
      <c r="AE19">
        <f t="shared" si="8"/>
        <v>39.628571428571433</v>
      </c>
      <c r="AF19">
        <f t="shared" si="8"/>
        <v>40.528571428571432</v>
      </c>
    </row>
    <row r="20" spans="1:32" x14ac:dyDescent="0.75">
      <c r="A20" s="7">
        <v>16</v>
      </c>
      <c r="B20">
        <v>20</v>
      </c>
      <c r="C20">
        <v>0.2</v>
      </c>
      <c r="D20">
        <v>45.2</v>
      </c>
      <c r="E20">
        <v>51.5</v>
      </c>
      <c r="F20">
        <v>34.799999999999997</v>
      </c>
      <c r="G20">
        <v>48</v>
      </c>
      <c r="I20">
        <f t="shared" si="0"/>
        <v>6.2303190126991073</v>
      </c>
      <c r="J20">
        <v>50</v>
      </c>
      <c r="K20">
        <f>AVERAGE(D24:G28)</f>
        <v>44.429999999999993</v>
      </c>
      <c r="L20">
        <f t="shared" si="10"/>
        <v>35.25416666666667</v>
      </c>
      <c r="M20">
        <v>0.85</v>
      </c>
      <c r="N20">
        <f t="shared" si="1"/>
        <v>44.875</v>
      </c>
      <c r="P20" s="5">
        <f>AVERAGE(D24:D28)</f>
        <v>42.940000000000005</v>
      </c>
      <c r="Q20">
        <f t="shared" si="11"/>
        <v>25.683333333333334</v>
      </c>
      <c r="R20" s="5">
        <f>AVERAGE(E24:E28)</f>
        <v>49.239999999999995</v>
      </c>
      <c r="S20">
        <f t="shared" si="12"/>
        <v>24.633333333333336</v>
      </c>
      <c r="T20" s="5">
        <f>AVERAGE(F24:F28)</f>
        <v>35.32</v>
      </c>
      <c r="U20">
        <f t="shared" si="13"/>
        <v>39.449999999999996</v>
      </c>
      <c r="V20" s="5">
        <f>AVERAGE(G24:G28)</f>
        <v>50.220000000000006</v>
      </c>
      <c r="W20">
        <f t="shared" si="14"/>
        <v>51.25</v>
      </c>
      <c r="Z20" s="7">
        <v>6</v>
      </c>
      <c r="AA20">
        <v>5</v>
      </c>
      <c r="AB20">
        <v>0.2</v>
      </c>
      <c r="AC20">
        <f t="shared" si="9"/>
        <v>26.514285714285712</v>
      </c>
      <c r="AD20">
        <f t="shared" si="8"/>
        <v>35.814285714285724</v>
      </c>
      <c r="AE20">
        <f t="shared" si="8"/>
        <v>36.271428571428565</v>
      </c>
      <c r="AF20">
        <f t="shared" si="8"/>
        <v>40.685714285714297</v>
      </c>
    </row>
    <row r="21" spans="1:32" x14ac:dyDescent="0.75">
      <c r="A21" s="7">
        <v>17</v>
      </c>
      <c r="B21">
        <v>20</v>
      </c>
      <c r="C21">
        <v>0.45</v>
      </c>
      <c r="D21">
        <v>47.5</v>
      </c>
      <c r="E21">
        <v>47.4</v>
      </c>
      <c r="F21">
        <v>37.799999999999997</v>
      </c>
      <c r="G21">
        <v>51</v>
      </c>
      <c r="I21">
        <f t="shared" si="0"/>
        <v>4.9098752529978196</v>
      </c>
      <c r="J21">
        <v>100</v>
      </c>
      <c r="K21">
        <f>AVERAGE(D29:G33)</f>
        <v>48.3855</v>
      </c>
      <c r="L21">
        <f>AVERAGE((L20-L19), (L19-L18), (L18-L17), (L17-L16))</f>
        <v>0.13958333333333428</v>
      </c>
      <c r="N21">
        <f t="shared" si="1"/>
        <v>45.924999999999997</v>
      </c>
      <c r="P21" s="5">
        <f>AVERAGE(D29:D33)</f>
        <v>42.981999999999999</v>
      </c>
      <c r="R21" s="5">
        <f>AVERAGE(E29:E33)</f>
        <v>49.320000000000007</v>
      </c>
      <c r="T21" s="5">
        <f>AVERAGE(F29:F33)</f>
        <v>51.259999999999991</v>
      </c>
      <c r="V21" s="5">
        <f>AVERAGE(G29:G33)</f>
        <v>49.980000000000004</v>
      </c>
      <c r="Z21" s="7">
        <v>7</v>
      </c>
      <c r="AA21">
        <v>5</v>
      </c>
      <c r="AB21">
        <v>0.45</v>
      </c>
      <c r="AC21">
        <f t="shared" si="9"/>
        <v>25.457142857142859</v>
      </c>
      <c r="AD21">
        <f t="shared" si="8"/>
        <v>32.642857142857146</v>
      </c>
      <c r="AE21">
        <f t="shared" si="8"/>
        <v>37.600000000000009</v>
      </c>
      <c r="AF21">
        <f t="shared" si="8"/>
        <v>39.51428571428572</v>
      </c>
    </row>
    <row r="22" spans="1:32" x14ac:dyDescent="0.75">
      <c r="A22" s="7">
        <v>18</v>
      </c>
      <c r="B22">
        <v>20</v>
      </c>
      <c r="C22">
        <v>0.65</v>
      </c>
      <c r="D22">
        <v>45.54</v>
      </c>
      <c r="E22">
        <v>50.4</v>
      </c>
      <c r="F22">
        <v>36.9</v>
      </c>
      <c r="G22">
        <v>51.7</v>
      </c>
      <c r="I22">
        <f t="shared" si="0"/>
        <v>5.8051421171233519</v>
      </c>
      <c r="K22">
        <f>AVERAGE(K16:K21)</f>
        <v>35.658750000000005</v>
      </c>
      <c r="N22">
        <f t="shared" si="1"/>
        <v>46.135000000000005</v>
      </c>
      <c r="P22" s="5">
        <f>AVERAGE(P16:P21)</f>
        <v>27.858333333333334</v>
      </c>
      <c r="Q22">
        <f>AVERAGE(Q16:Q20)</f>
        <v>27.858333333333331</v>
      </c>
      <c r="R22" s="5">
        <f>AVERAGE(R16:R21)</f>
        <v>25.363333333333333</v>
      </c>
      <c r="S22">
        <f>AVERAGE(S16:S20)</f>
        <v>25.363333333333337</v>
      </c>
      <c r="T22" s="5">
        <f>AVERAGE(T16:T21)</f>
        <v>38.923333333333332</v>
      </c>
      <c r="U22">
        <f>AVERAGE(U16:U20)</f>
        <v>38.923333333333332</v>
      </c>
      <c r="V22" s="5">
        <f>AVERAGE(V16:V21)</f>
        <v>50.49</v>
      </c>
      <c r="W22">
        <f>AVERAGE(W16:W20)</f>
        <v>50.489999999999995</v>
      </c>
      <c r="Z22" s="7">
        <v>8</v>
      </c>
      <c r="AA22">
        <v>5</v>
      </c>
      <c r="AB22">
        <v>0.65</v>
      </c>
      <c r="AC22">
        <f t="shared" si="9"/>
        <v>22.014285714285709</v>
      </c>
      <c r="AD22">
        <f t="shared" si="8"/>
        <v>29.857142857142858</v>
      </c>
      <c r="AE22">
        <f t="shared" si="8"/>
        <v>36.042857142857144</v>
      </c>
      <c r="AF22">
        <f t="shared" si="8"/>
        <v>39.74285714285714</v>
      </c>
    </row>
    <row r="23" spans="1:32" x14ac:dyDescent="0.75">
      <c r="A23" s="7">
        <v>19</v>
      </c>
      <c r="B23">
        <v>20</v>
      </c>
      <c r="C23">
        <v>0.85</v>
      </c>
      <c r="D23">
        <v>38.6</v>
      </c>
      <c r="E23">
        <v>44.7</v>
      </c>
      <c r="F23">
        <v>37.299999999999997</v>
      </c>
      <c r="G23">
        <v>52.2</v>
      </c>
      <c r="I23">
        <f t="shared" si="0"/>
        <v>5.8995762559695617</v>
      </c>
      <c r="N23">
        <f t="shared" si="1"/>
        <v>43.2</v>
      </c>
      <c r="P23" s="5">
        <f>_xlfn.STDEV.P(P16:P21)</f>
        <v>19.003297833680225</v>
      </c>
      <c r="Q23">
        <f>_xlfn.STDEV.P(Q16:Q20)</f>
        <v>2.8423206481090415</v>
      </c>
      <c r="R23" s="5">
        <f>_xlfn.STDEV.P(R16:R21)</f>
        <v>23.811482990822356</v>
      </c>
      <c r="S23">
        <f>_xlfn.STDEV.P(S16:S20)</f>
        <v>0.64000000000000157</v>
      </c>
      <c r="T23" s="5">
        <f>_xlfn.STDEV.P(T16:T21)</f>
        <v>5.6447901250228378</v>
      </c>
      <c r="U23">
        <f>_xlfn.STDEV.P(U16:U20)</f>
        <v>0.35755341481300668</v>
      </c>
      <c r="V23" s="5">
        <f>_xlfn.STDEV.P(V16:V21)</f>
        <v>0.85998061993667285</v>
      </c>
      <c r="W23">
        <f>_xlfn.STDEV.P(W16:W20)</f>
        <v>0.83483864043032585</v>
      </c>
      <c r="Z23" s="7">
        <v>9</v>
      </c>
      <c r="AA23">
        <v>5</v>
      </c>
      <c r="AB23">
        <v>0.85</v>
      </c>
      <c r="AC23">
        <f t="shared" si="9"/>
        <v>19.828571428571426</v>
      </c>
      <c r="AD23">
        <f t="shared" si="8"/>
        <v>25.571428571428577</v>
      </c>
      <c r="AE23">
        <f t="shared" si="8"/>
        <v>35.571428571428569</v>
      </c>
      <c r="AF23">
        <f t="shared" si="8"/>
        <v>39.9</v>
      </c>
    </row>
    <row r="24" spans="1:32" x14ac:dyDescent="0.75">
      <c r="A24" s="7">
        <v>20</v>
      </c>
      <c r="B24">
        <v>50</v>
      </c>
      <c r="C24">
        <v>0</v>
      </c>
      <c r="D24">
        <v>33</v>
      </c>
      <c r="E24">
        <v>49.3</v>
      </c>
      <c r="F24">
        <v>33.299999999999997</v>
      </c>
      <c r="G24">
        <v>50.2</v>
      </c>
      <c r="I24">
        <f t="shared" si="0"/>
        <v>8.3067743438713819</v>
      </c>
      <c r="N24">
        <f t="shared" si="1"/>
        <v>41.45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45.171428571428571</v>
      </c>
      <c r="AD24">
        <f t="shared" si="8"/>
        <v>54.25714285714286</v>
      </c>
      <c r="AE24">
        <f t="shared" si="8"/>
        <v>34.271428571428572</v>
      </c>
      <c r="AF24">
        <f t="shared" si="8"/>
        <v>43.471428571428568</v>
      </c>
    </row>
    <row r="25" spans="1:32" x14ac:dyDescent="0.75">
      <c r="A25" s="7">
        <v>21</v>
      </c>
      <c r="B25">
        <v>50</v>
      </c>
      <c r="C25">
        <v>0.2</v>
      </c>
      <c r="D25">
        <v>47.9</v>
      </c>
      <c r="E25">
        <v>51.3</v>
      </c>
      <c r="F25">
        <v>33.5</v>
      </c>
      <c r="G25">
        <v>48.1</v>
      </c>
      <c r="I25">
        <f t="shared" si="0"/>
        <v>6.8883960397178292</v>
      </c>
      <c r="N25">
        <f t="shared" si="1"/>
        <v>45.199999999999996</v>
      </c>
      <c r="P25" s="5" cm="1">
        <f t="array" ref="P25">INDEX(LINEST(P16:P21), 1)</f>
        <v>9.7873714285714293</v>
      </c>
      <c r="Q25" s="5" cm="1">
        <f t="array" ref="Q25">INDEX(LINEST(Q16:Q20), 1)</f>
        <v>0.24666666666666642</v>
      </c>
      <c r="R25" s="5" cm="1">
        <f t="array" ref="R25">INDEX(LINEST(R16:R21), 1)</f>
        <v>12.522857142857141</v>
      </c>
      <c r="S25" s="5" cm="1">
        <f t="array" ref="S25">INDEX(LINEST(S16:S20), 1)</f>
        <v>-0.18499999999999978</v>
      </c>
      <c r="T25" s="5" cm="1">
        <f t="array" ref="T25">INDEX(LINEST(T16:T21), 1)</f>
        <v>2.1719999999999993</v>
      </c>
      <c r="U25" s="5" cm="1">
        <f t="array" ref="U25">INDEX(LINEST(U16:U20), 1)</f>
        <v>0.21166666666666384</v>
      </c>
      <c r="V25" s="5" cm="1">
        <f t="array" ref="V25">INDEX(LINEST(V16:V20), 1)</f>
        <v>0.19400000000000123</v>
      </c>
      <c r="W25" s="5" cm="1">
        <f t="array" ref="W25">INDEX(LINEST(W16:W20), 1)</f>
        <v>0.27333333333333343</v>
      </c>
      <c r="Z25" s="7">
        <v>11</v>
      </c>
      <c r="AA25">
        <v>10</v>
      </c>
      <c r="AB25">
        <v>0.2</v>
      </c>
      <c r="AC25">
        <f t="shared" si="9"/>
        <v>40.471428571428575</v>
      </c>
      <c r="AD25">
        <f t="shared" si="8"/>
        <v>44.31428571428571</v>
      </c>
      <c r="AE25">
        <f t="shared" si="8"/>
        <v>31.585714285714289</v>
      </c>
      <c r="AF25">
        <f t="shared" si="8"/>
        <v>39.528571428571432</v>
      </c>
    </row>
    <row r="26" spans="1:32" x14ac:dyDescent="0.75">
      <c r="A26" s="7">
        <v>22</v>
      </c>
      <c r="B26">
        <v>50</v>
      </c>
      <c r="C26">
        <v>0.45</v>
      </c>
      <c r="D26">
        <v>47.9</v>
      </c>
      <c r="E26">
        <v>46.9</v>
      </c>
      <c r="F26">
        <v>35.1</v>
      </c>
      <c r="G26">
        <v>50.9</v>
      </c>
      <c r="I26">
        <f t="shared" si="0"/>
        <v>6.0141499815019452</v>
      </c>
      <c r="K26" cm="1">
        <f t="array" ref="K26">INDEX(LINEST(K16:K21),1)</f>
        <v>6.1264142857142847</v>
      </c>
      <c r="L26" cm="1">
        <f t="array" ref="L26">INDEX(LINEST(L16:L20),1)</f>
        <v>0.13666666666666741</v>
      </c>
      <c r="N26">
        <f t="shared" si="1"/>
        <v>45.2</v>
      </c>
      <c r="Z26" s="7">
        <v>12</v>
      </c>
      <c r="AA26">
        <v>10</v>
      </c>
      <c r="AB26">
        <v>0.45</v>
      </c>
      <c r="AC26">
        <f t="shared" si="9"/>
        <v>38.452857142857134</v>
      </c>
      <c r="AD26">
        <f t="shared" si="8"/>
        <v>41.81428571428571</v>
      </c>
      <c r="AE26">
        <f t="shared" si="8"/>
        <v>31.88571428571429</v>
      </c>
      <c r="AF26">
        <f t="shared" si="8"/>
        <v>40.24285714285714</v>
      </c>
    </row>
    <row r="27" spans="1:32" x14ac:dyDescent="0.75">
      <c r="A27" s="7">
        <v>23</v>
      </c>
      <c r="B27">
        <v>50</v>
      </c>
      <c r="C27">
        <v>0.65</v>
      </c>
      <c r="D27">
        <v>45.9</v>
      </c>
      <c r="E27">
        <v>51.1</v>
      </c>
      <c r="F27">
        <v>36.299999999999997</v>
      </c>
      <c r="G27">
        <v>51</v>
      </c>
      <c r="I27">
        <f t="shared" si="0"/>
        <v>6.0226136352915294</v>
      </c>
      <c r="N27">
        <f t="shared" si="1"/>
        <v>46.075000000000003</v>
      </c>
      <c r="Z27" s="7">
        <v>13</v>
      </c>
      <c r="AA27">
        <v>10</v>
      </c>
      <c r="AB27">
        <v>0.65</v>
      </c>
      <c r="AC27">
        <f t="shared" si="9"/>
        <v>35.928571428571431</v>
      </c>
      <c r="AD27">
        <f t="shared" si="8"/>
        <v>38.442857142857143</v>
      </c>
      <c r="AE27">
        <f t="shared" si="8"/>
        <v>31.785714285714285</v>
      </c>
      <c r="AF27">
        <f t="shared" si="8"/>
        <v>39.971428571428575</v>
      </c>
    </row>
    <row r="28" spans="1:32" x14ac:dyDescent="0.75">
      <c r="A28" s="7">
        <v>24</v>
      </c>
      <c r="B28">
        <v>50</v>
      </c>
      <c r="C28">
        <v>0.85</v>
      </c>
      <c r="D28">
        <v>40</v>
      </c>
      <c r="E28">
        <v>47.6</v>
      </c>
      <c r="F28">
        <v>38.4</v>
      </c>
      <c r="G28">
        <v>50.9</v>
      </c>
      <c r="I28">
        <f t="shared" si="0"/>
        <v>5.1895929512823802</v>
      </c>
      <c r="N28">
        <f t="shared" si="1"/>
        <v>44.225000000000001</v>
      </c>
      <c r="Z28" s="7">
        <v>14</v>
      </c>
      <c r="AA28">
        <v>10</v>
      </c>
      <c r="AB28">
        <v>0.85</v>
      </c>
      <c r="AC28">
        <f t="shared" si="9"/>
        <v>32.142857142857146</v>
      </c>
      <c r="AD28">
        <f t="shared" si="8"/>
        <v>33.25714285714286</v>
      </c>
      <c r="AE28">
        <f t="shared" si="8"/>
        <v>31.985714285714288</v>
      </c>
      <c r="AF28">
        <f t="shared" si="8"/>
        <v>40.157142857142858</v>
      </c>
    </row>
    <row r="29" spans="1:32" x14ac:dyDescent="0.75">
      <c r="A29" s="7">
        <v>25</v>
      </c>
      <c r="B29">
        <v>100</v>
      </c>
      <c r="C29">
        <v>0</v>
      </c>
      <c r="D29">
        <v>35.6</v>
      </c>
      <c r="E29">
        <v>48.2</v>
      </c>
      <c r="F29">
        <v>51.5</v>
      </c>
      <c r="G29">
        <v>49.3</v>
      </c>
      <c r="I29">
        <f t="shared" si="0"/>
        <v>6.2058440199540437</v>
      </c>
      <c r="N29">
        <f t="shared" si="1"/>
        <v>46.150000000000006</v>
      </c>
      <c r="Z29" s="7">
        <v>15</v>
      </c>
      <c r="AA29">
        <v>20</v>
      </c>
      <c r="AB29">
        <v>0</v>
      </c>
      <c r="AC29">
        <f t="shared" si="9"/>
        <v>49.18571428571429</v>
      </c>
      <c r="AD29">
        <f t="shared" si="8"/>
        <v>58.657142857142858</v>
      </c>
      <c r="AE29">
        <f t="shared" si="8"/>
        <v>31</v>
      </c>
      <c r="AF29">
        <f t="shared" si="8"/>
        <v>41.742857142857147</v>
      </c>
    </row>
    <row r="30" spans="1:32" x14ac:dyDescent="0.75">
      <c r="A30" s="7">
        <v>26</v>
      </c>
      <c r="B30">
        <v>100</v>
      </c>
      <c r="C30">
        <v>0.2</v>
      </c>
      <c r="D30">
        <v>46.64</v>
      </c>
      <c r="E30">
        <v>48.2</v>
      </c>
      <c r="F30">
        <v>49.8</v>
      </c>
      <c r="G30">
        <v>47</v>
      </c>
      <c r="I30">
        <f t="shared" si="0"/>
        <v>1.2346254492760131</v>
      </c>
      <c r="N30">
        <f t="shared" si="1"/>
        <v>47.91</v>
      </c>
      <c r="Z30" s="7">
        <v>16</v>
      </c>
      <c r="AA30">
        <v>20</v>
      </c>
      <c r="AB30">
        <v>0.2</v>
      </c>
      <c r="AC30">
        <f t="shared" si="9"/>
        <v>43.51428571428572</v>
      </c>
      <c r="AD30">
        <f t="shared" si="9"/>
        <v>52.24285714285714</v>
      </c>
      <c r="AE30">
        <f t="shared" si="9"/>
        <v>30.442857142857147</v>
      </c>
      <c r="AF30">
        <f t="shared" si="9"/>
        <v>37.528571428571425</v>
      </c>
    </row>
    <row r="31" spans="1:32" x14ac:dyDescent="0.75">
      <c r="A31" s="7">
        <v>27</v>
      </c>
      <c r="B31">
        <v>100</v>
      </c>
      <c r="C31">
        <v>0.45</v>
      </c>
      <c r="D31">
        <v>45.67</v>
      </c>
      <c r="E31">
        <v>49.2</v>
      </c>
      <c r="F31">
        <v>50.9</v>
      </c>
      <c r="G31">
        <v>51.3</v>
      </c>
      <c r="I31">
        <f t="shared" si="0"/>
        <v>2.2216365026709459</v>
      </c>
      <c r="N31">
        <f t="shared" si="1"/>
        <v>49.267499999999998</v>
      </c>
      <c r="Z31" s="7">
        <v>17</v>
      </c>
      <c r="AA31">
        <v>20</v>
      </c>
      <c r="AB31">
        <v>0.45</v>
      </c>
      <c r="AC31">
        <f t="shared" ref="AC31:AF43" si="15">AVERAGE(D21,D57,D93,D129,D165,D201,D237)</f>
        <v>41.878571428571433</v>
      </c>
      <c r="AD31">
        <f t="shared" si="15"/>
        <v>48.871428571428574</v>
      </c>
      <c r="AE31">
        <f t="shared" si="15"/>
        <v>32.614285714285714</v>
      </c>
      <c r="AF31">
        <f t="shared" si="15"/>
        <v>39.428571428571431</v>
      </c>
    </row>
    <row r="32" spans="1:32" x14ac:dyDescent="0.75">
      <c r="A32" s="7">
        <v>28</v>
      </c>
      <c r="B32">
        <v>100</v>
      </c>
      <c r="C32">
        <v>0.65</v>
      </c>
      <c r="D32">
        <v>44.4</v>
      </c>
      <c r="E32">
        <v>51.4</v>
      </c>
      <c r="F32">
        <v>51.7</v>
      </c>
      <c r="G32">
        <v>50.2</v>
      </c>
      <c r="I32">
        <f t="shared" si="0"/>
        <v>2.9549746191803417</v>
      </c>
      <c r="N32">
        <f t="shared" si="1"/>
        <v>49.424999999999997</v>
      </c>
      <c r="Z32" s="7">
        <v>18</v>
      </c>
      <c r="AA32">
        <v>20</v>
      </c>
      <c r="AB32">
        <v>0.65</v>
      </c>
      <c r="AC32">
        <f t="shared" si="15"/>
        <v>38.548571428571428</v>
      </c>
      <c r="AD32">
        <f t="shared" si="15"/>
        <v>46.157142857142851</v>
      </c>
      <c r="AE32">
        <f t="shared" si="15"/>
        <v>30.157142857142862</v>
      </c>
      <c r="AF32">
        <f t="shared" si="15"/>
        <v>38.9</v>
      </c>
    </row>
    <row r="33" spans="1:32" x14ac:dyDescent="0.75">
      <c r="A33" s="7">
        <v>29</v>
      </c>
      <c r="B33">
        <v>100</v>
      </c>
      <c r="C33">
        <v>0.85</v>
      </c>
      <c r="D33">
        <v>42.6</v>
      </c>
      <c r="E33">
        <v>49.6</v>
      </c>
      <c r="F33">
        <v>52.4</v>
      </c>
      <c r="G33">
        <v>52.1</v>
      </c>
      <c r="I33">
        <f t="shared" si="0"/>
        <v>3.9486548342441883</v>
      </c>
      <c r="N33">
        <f t="shared" si="1"/>
        <v>49.174999999999997</v>
      </c>
      <c r="Z33" s="7">
        <v>19</v>
      </c>
      <c r="AA33">
        <v>20</v>
      </c>
      <c r="AB33">
        <v>0.85</v>
      </c>
      <c r="AC33">
        <f t="shared" si="15"/>
        <v>33.928571428571431</v>
      </c>
      <c r="AD33">
        <f t="shared" si="15"/>
        <v>39.628571428571426</v>
      </c>
      <c r="AE33">
        <f t="shared" si="15"/>
        <v>30</v>
      </c>
      <c r="AF33">
        <f t="shared" si="15"/>
        <v>38.4</v>
      </c>
    </row>
    <row r="34" spans="1:32" x14ac:dyDescent="0.75">
      <c r="Z34" s="7">
        <v>20</v>
      </c>
      <c r="AA34">
        <v>50</v>
      </c>
      <c r="AB34">
        <v>0</v>
      </c>
      <c r="AC34">
        <f t="shared" si="15"/>
        <v>45.671428571428571</v>
      </c>
      <c r="AD34">
        <f t="shared" si="15"/>
        <v>55.414285714285718</v>
      </c>
      <c r="AE34">
        <f t="shared" si="15"/>
        <v>27.714285714285715</v>
      </c>
      <c r="AF34">
        <f t="shared" si="15"/>
        <v>42.042857142857152</v>
      </c>
    </row>
    <row r="35" spans="1:32" x14ac:dyDescent="0.75">
      <c r="Z35" s="7">
        <v>21</v>
      </c>
      <c r="AA35">
        <v>50</v>
      </c>
      <c r="AB35">
        <v>0.2</v>
      </c>
      <c r="AC35">
        <f t="shared" si="15"/>
        <v>43.557142857142864</v>
      </c>
      <c r="AD35">
        <f t="shared" si="15"/>
        <v>50.085714285714289</v>
      </c>
      <c r="AE35">
        <f t="shared" si="15"/>
        <v>28.371428571428574</v>
      </c>
      <c r="AF35">
        <f t="shared" si="15"/>
        <v>38.942857142857143</v>
      </c>
    </row>
    <row r="36" spans="1:32" x14ac:dyDescent="0.75">
      <c r="Z36" s="7">
        <v>22</v>
      </c>
      <c r="AA36">
        <v>50</v>
      </c>
      <c r="AB36">
        <v>0.45</v>
      </c>
      <c r="AC36">
        <f t="shared" si="15"/>
        <v>41.635714285714293</v>
      </c>
      <c r="AD36">
        <f t="shared" si="15"/>
        <v>45.9</v>
      </c>
      <c r="AE36">
        <f t="shared" si="15"/>
        <v>29.62857142857143</v>
      </c>
      <c r="AF36">
        <f t="shared" si="15"/>
        <v>40.028571428571425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5"/>
        <v>39.468571428571423</v>
      </c>
      <c r="AD37">
        <f t="shared" si="15"/>
        <v>43.557142857142857</v>
      </c>
      <c r="AE37">
        <f t="shared" si="15"/>
        <v>29.371428571428567</v>
      </c>
      <c r="AF37">
        <f t="shared" si="15"/>
        <v>40.028571428571432</v>
      </c>
    </row>
    <row r="38" spans="1:32" x14ac:dyDescent="0.75">
      <c r="Z38" s="7">
        <v>24</v>
      </c>
      <c r="AA38">
        <v>50</v>
      </c>
      <c r="AB38">
        <v>0.85</v>
      </c>
      <c r="AC38">
        <f t="shared" si="15"/>
        <v>35.465714285714292</v>
      </c>
      <c r="AD38">
        <f t="shared" si="15"/>
        <v>38.528571428571425</v>
      </c>
      <c r="AE38">
        <f t="shared" si="15"/>
        <v>31.485714285714284</v>
      </c>
      <c r="AF38">
        <f t="shared" si="15"/>
        <v>39.028571428571418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5"/>
        <v>46.788571428571423</v>
      </c>
      <c r="AD39">
        <f t="shared" si="15"/>
        <v>51.971428571428575</v>
      </c>
      <c r="AE39">
        <f t="shared" si="15"/>
        <v>43.5</v>
      </c>
      <c r="AF39">
        <f>AVERAGE(G29,G65,G101,G137,G173)</f>
        <v>48.06</v>
      </c>
    </row>
    <row r="40" spans="1:32" x14ac:dyDescent="0.75">
      <c r="A40" s="7">
        <v>0</v>
      </c>
      <c r="B40">
        <v>0</v>
      </c>
      <c r="C40">
        <v>0</v>
      </c>
      <c r="D40">
        <v>57.4</v>
      </c>
      <c r="E40">
        <v>50.6</v>
      </c>
      <c r="F40">
        <v>48.6</v>
      </c>
      <c r="G40">
        <v>0</v>
      </c>
      <c r="I40">
        <f>_xlfn.STDEV.P(D40:G40)</f>
        <v>22.837414477125034</v>
      </c>
      <c r="J40">
        <v>2</v>
      </c>
      <c r="K40">
        <f>_xlfn.STDEV.P(D40:G44)</f>
        <v>20.986676725961161</v>
      </c>
      <c r="L40">
        <f>_xlfn.STDEV.P(D40:G40,D45:G45,D50:G50,D55:G55,D60:G60,D65:G65)</f>
        <v>13.684324206662781</v>
      </c>
      <c r="M40">
        <v>0</v>
      </c>
      <c r="N40">
        <f>AVERAGE(D40:G40)</f>
        <v>39.15</v>
      </c>
      <c r="P40" s="5">
        <f>_xlfn.STDEV.P(D40:D44)</f>
        <v>4.368340646057721</v>
      </c>
      <c r="Q40">
        <f>_xlfn.STDEV.P(D40,D45,D50,D55,D60,D65)</f>
        <v>7.3982034230540128</v>
      </c>
      <c r="R40" s="5">
        <f>_xlfn.STDEV.P(E40:E44)</f>
        <v>1.6316862443496916</v>
      </c>
      <c r="S40">
        <f>_xlfn.STDEV.P(E40,E45,E50,E55,E60,E65)</f>
        <v>4.3937139440594226</v>
      </c>
      <c r="T40" s="5">
        <f>_xlfn.STDEV.P(F40:F44)</f>
        <v>2.8265880492211806</v>
      </c>
      <c r="U40">
        <f>_xlfn.STDEV.P(F40,F45,F50,F55,F60,F65)</f>
        <v>7.8670197660867887</v>
      </c>
      <c r="V40" s="5">
        <f>_xlfn.STDEV.P(G40:G44)</f>
        <v>0</v>
      </c>
      <c r="W40">
        <f>_xlfn.STDEV.P(G40,G45,G50,G55,G60,G65)</f>
        <v>19.038732450804932</v>
      </c>
      <c r="Z40" s="7">
        <v>26</v>
      </c>
      <c r="AA40">
        <v>100</v>
      </c>
      <c r="AB40">
        <v>0.2</v>
      </c>
      <c r="AC40">
        <f t="shared" si="15"/>
        <v>42.334285714285713</v>
      </c>
      <c r="AD40">
        <f t="shared" si="15"/>
        <v>47.271428571428579</v>
      </c>
      <c r="AE40">
        <f t="shared" si="15"/>
        <v>41.914285714285718</v>
      </c>
      <c r="AF40">
        <f t="shared" ref="AF40:AF43" si="16">AVERAGE(G30,G66,G102,G138,G174)</f>
        <v>47.940000000000005</v>
      </c>
    </row>
    <row r="41" spans="1:32" x14ac:dyDescent="0.75">
      <c r="A41" s="7">
        <v>1</v>
      </c>
      <c r="B41">
        <v>0</v>
      </c>
      <c r="C41">
        <v>0.2</v>
      </c>
      <c r="D41">
        <v>47.2</v>
      </c>
      <c r="E41">
        <v>46.6</v>
      </c>
      <c r="F41">
        <v>50.9</v>
      </c>
      <c r="G41">
        <v>0</v>
      </c>
      <c r="I41">
        <f t="shared" ref="I41:I69" si="17">_xlfn.STDEV.P(D41:G41)</f>
        <v>20.95046240539811</v>
      </c>
      <c r="J41">
        <v>5</v>
      </c>
      <c r="K41">
        <f>_xlfn.STDEV.P(D45:G49)</f>
        <v>7.7044230640587621</v>
      </c>
      <c r="L41">
        <f>_xlfn.STDEV.P(D41:G41,D46:G46,D51:G51,D56:G56,D61:G61,D66:G66)</f>
        <v>11.322616716358219</v>
      </c>
      <c r="M41">
        <v>0.2</v>
      </c>
      <c r="N41">
        <f t="shared" ref="N41:N69" si="18">AVERAGE(D41:G41)</f>
        <v>36.175000000000004</v>
      </c>
      <c r="P41" s="5">
        <f>_xlfn.STDEV.P(D45:D49)</f>
        <v>4.5920209058757324</v>
      </c>
      <c r="Q41">
        <f t="shared" ref="Q41:Q44" si="19">_xlfn.STDEV.P(D41,D46,D51,D56,D61,D66)</f>
        <v>4.5361510850793616</v>
      </c>
      <c r="R41" s="5">
        <f>_xlfn.STDEV.P(E45:E49)</f>
        <v>4.8428916981489483</v>
      </c>
      <c r="S41">
        <f t="shared" ref="S41:S44" si="20">_xlfn.STDEV.P(E41,E46,E51,E56,E61,E66)</f>
        <v>2.3947280058959133</v>
      </c>
      <c r="T41" s="5">
        <f>_xlfn.STDEV.P(F45:F49)</f>
        <v>2.4038302768706457</v>
      </c>
      <c r="U41">
        <f t="shared" ref="U41:U44" si="21">_xlfn.STDEV.P(F41,F46,F51,F56,F61,F66)</f>
        <v>7.2369422640596763</v>
      </c>
      <c r="V41" s="5">
        <f>_xlfn.STDEV.P(G45:G49)</f>
        <v>1.5612815249018988</v>
      </c>
      <c r="W41">
        <f t="shared" ref="W41:W44" si="22">_xlfn.STDEV.P(G41,G46,G51,G56,G61,G66)</f>
        <v>18.542533687593938</v>
      </c>
      <c r="Z41" s="7">
        <v>27</v>
      </c>
      <c r="AA41">
        <v>100</v>
      </c>
      <c r="AB41">
        <v>0.45</v>
      </c>
      <c r="AC41">
        <f t="shared" si="15"/>
        <v>40.895714285714284</v>
      </c>
      <c r="AD41">
        <f t="shared" si="15"/>
        <v>44.657142857142858</v>
      </c>
      <c r="AE41">
        <f t="shared" si="15"/>
        <v>42.671428571428571</v>
      </c>
      <c r="AF41">
        <f t="shared" si="16"/>
        <v>50.899999999999991</v>
      </c>
    </row>
    <row r="42" spans="1:32" x14ac:dyDescent="0.75">
      <c r="A42" s="7">
        <v>2</v>
      </c>
      <c r="B42">
        <v>0</v>
      </c>
      <c r="C42">
        <v>0.45</v>
      </c>
      <c r="D42">
        <v>47.9</v>
      </c>
      <c r="E42">
        <v>49.5</v>
      </c>
      <c r="F42">
        <v>47</v>
      </c>
      <c r="G42">
        <v>0</v>
      </c>
      <c r="I42">
        <f t="shared" si="17"/>
        <v>20.861567534583777</v>
      </c>
      <c r="J42">
        <v>10</v>
      </c>
      <c r="K42">
        <f>_xlfn.STDEV.P(D50:G54)</f>
        <v>8.645137361546066</v>
      </c>
      <c r="L42">
        <f t="shared" ref="L42:L44" si="23">_xlfn.STDEV.P(D42:G42,D47:G47,D52:G52,D57:G57,D62:G62,D67:G67)</f>
        <v>10.898161797090127</v>
      </c>
      <c r="M42">
        <v>0.45</v>
      </c>
      <c r="N42">
        <f t="shared" si="18"/>
        <v>36.1</v>
      </c>
      <c r="P42" s="5">
        <f>_xlfn.STDEV.P(D50:D54)</f>
        <v>5.4237994063203221</v>
      </c>
      <c r="Q42">
        <f t="shared" si="19"/>
        <v>5.1686286597338089</v>
      </c>
      <c r="R42" s="5">
        <f>_xlfn.STDEV.P(E50:E54)</f>
        <v>7.1700488143386476</v>
      </c>
      <c r="S42">
        <f t="shared" si="20"/>
        <v>1.5464116169018161</v>
      </c>
      <c r="T42" s="5">
        <f>_xlfn.STDEV.P(F50:F54)</f>
        <v>1.4235167719419388</v>
      </c>
      <c r="U42">
        <f t="shared" si="21"/>
        <v>6.347024674776538</v>
      </c>
      <c r="V42" s="5">
        <f>_xlfn.STDEV.P(G50:G54)</f>
        <v>1.2099586769803345</v>
      </c>
      <c r="W42">
        <f t="shared" si="22"/>
        <v>19.138827608352145</v>
      </c>
      <c r="Z42" s="7">
        <v>28</v>
      </c>
      <c r="AA42">
        <v>100</v>
      </c>
      <c r="AB42">
        <v>0.65</v>
      </c>
      <c r="AC42">
        <f t="shared" si="15"/>
        <v>38.411428571428573</v>
      </c>
      <c r="AD42">
        <f t="shared" si="15"/>
        <v>43.114285714285714</v>
      </c>
      <c r="AE42">
        <f t="shared" si="15"/>
        <v>43.628571428571426</v>
      </c>
      <c r="AF42">
        <f t="shared" si="16"/>
        <v>49.679999999999993</v>
      </c>
    </row>
    <row r="43" spans="1:32" x14ac:dyDescent="0.75">
      <c r="A43" s="7">
        <v>3</v>
      </c>
      <c r="B43">
        <v>0</v>
      </c>
      <c r="C43">
        <v>0.65</v>
      </c>
      <c r="D43">
        <v>46.7</v>
      </c>
      <c r="E43">
        <v>48.6</v>
      </c>
      <c r="F43">
        <v>45.3</v>
      </c>
      <c r="G43">
        <v>0</v>
      </c>
      <c r="I43">
        <f t="shared" si="17"/>
        <v>20.327628981265857</v>
      </c>
      <c r="J43">
        <v>20</v>
      </c>
      <c r="K43">
        <f>_xlfn.STDEV.P(D55:G59)</f>
        <v>7.8266276262512875</v>
      </c>
      <c r="L43">
        <f t="shared" si="23"/>
        <v>11.176426083502729</v>
      </c>
      <c r="M43">
        <v>0.65</v>
      </c>
      <c r="N43">
        <f t="shared" si="18"/>
        <v>35.150000000000006</v>
      </c>
      <c r="P43" s="5">
        <f>_xlfn.STDEV.P(D55:D59)</f>
        <v>7.0844618708833638</v>
      </c>
      <c r="Q43">
        <f t="shared" si="19"/>
        <v>6.9815630214316515</v>
      </c>
      <c r="R43" s="5">
        <f>_xlfn.STDEV.P(E55:E59)</f>
        <v>6.0661025378738698</v>
      </c>
      <c r="S43">
        <f t="shared" si="20"/>
        <v>0.95116887155868579</v>
      </c>
      <c r="T43" s="5">
        <f>_xlfn.STDEV.P(F55:F59)</f>
        <v>1.2569805089976533</v>
      </c>
      <c r="U43">
        <f t="shared" si="21"/>
        <v>7.2340437439158665</v>
      </c>
      <c r="V43" s="5">
        <f>_xlfn.STDEV.P(G55:G59)</f>
        <v>1.3919770113044263</v>
      </c>
      <c r="W43">
        <f t="shared" si="22"/>
        <v>19.309985902520893</v>
      </c>
      <c r="Z43" s="7">
        <v>29</v>
      </c>
      <c r="AA43">
        <v>100</v>
      </c>
      <c r="AB43">
        <v>0.85</v>
      </c>
      <c r="AC43">
        <f t="shared" si="15"/>
        <v>33.995714285714293</v>
      </c>
      <c r="AD43">
        <f t="shared" si="15"/>
        <v>39.328571428571429</v>
      </c>
      <c r="AE43">
        <f t="shared" si="15"/>
        <v>41.928571428571438</v>
      </c>
      <c r="AF43">
        <f t="shared" si="16"/>
        <v>52.120000000000005</v>
      </c>
    </row>
    <row r="44" spans="1:32" x14ac:dyDescent="0.75">
      <c r="A44" s="7">
        <v>4</v>
      </c>
      <c r="B44">
        <v>0</v>
      </c>
      <c r="C44">
        <v>0.85</v>
      </c>
      <c r="D44">
        <v>45.1</v>
      </c>
      <c r="E44">
        <v>46.4</v>
      </c>
      <c r="F44">
        <v>42.6</v>
      </c>
      <c r="G44">
        <v>0</v>
      </c>
      <c r="I44">
        <f t="shared" si="17"/>
        <v>19.403785068898291</v>
      </c>
      <c r="J44">
        <v>50</v>
      </c>
      <c r="K44">
        <f>_xlfn.STDEV.P(D61:G64)</f>
        <v>6.4516924862783851</v>
      </c>
      <c r="L44">
        <f t="shared" si="23"/>
        <v>10.711633732639656</v>
      </c>
      <c r="M44">
        <v>0.85</v>
      </c>
      <c r="N44">
        <f t="shared" si="18"/>
        <v>33.524999999999999</v>
      </c>
      <c r="P44" s="5">
        <f>_xlfn.STDEV.P(D60:D64)</f>
        <v>6.0302570426143722</v>
      </c>
      <c r="Q44">
        <f t="shared" si="19"/>
        <v>6.3017634216322502</v>
      </c>
      <c r="R44" s="5">
        <f>_xlfn.STDEV.P(E60:E64)</f>
        <v>4.8222816176577661</v>
      </c>
      <c r="S44">
        <f t="shared" si="20"/>
        <v>1.7587874611030552</v>
      </c>
      <c r="T44" s="5">
        <f>_xlfn.STDEV.P(F60:F64)</f>
        <v>3.0915368346503649</v>
      </c>
      <c r="U44">
        <f t="shared" si="21"/>
        <v>5.4634136662794468</v>
      </c>
      <c r="V44" s="5">
        <f>_xlfn.STDEV.P(G60:G64)</f>
        <v>1.4934523762075558</v>
      </c>
      <c r="W44">
        <f t="shared" si="22"/>
        <v>19.525681094963677</v>
      </c>
    </row>
    <row r="45" spans="1:32" x14ac:dyDescent="0.75">
      <c r="A45" s="7">
        <v>5</v>
      </c>
      <c r="B45">
        <v>5</v>
      </c>
      <c r="C45">
        <v>0</v>
      </c>
      <c r="D45">
        <v>41.59</v>
      </c>
      <c r="E45">
        <v>56.9</v>
      </c>
      <c r="F45">
        <v>43.6</v>
      </c>
      <c r="G45">
        <v>48</v>
      </c>
      <c r="I45">
        <f t="shared" si="17"/>
        <v>5.8895261906200718</v>
      </c>
      <c r="J45">
        <v>100</v>
      </c>
      <c r="K45">
        <f>_xlfn.STDEV.P(D65:G69)</f>
        <v>2.8820381676861944</v>
      </c>
      <c r="N45">
        <f t="shared" si="18"/>
        <v>47.522500000000001</v>
      </c>
      <c r="P45" s="5">
        <f>_xlfn.STDEV.P(D65:D69)</f>
        <v>4.1049901339710901</v>
      </c>
      <c r="R45" s="5">
        <f>_xlfn.STDEV.P(E65:E69)</f>
        <v>2.7557938965024222</v>
      </c>
      <c r="T45" s="5">
        <f>_xlfn.STDEV.P(F65:F69)</f>
        <v>1.6067358214715959</v>
      </c>
      <c r="V45" s="5">
        <f>_xlfn.STDEV.P(G65:G69)</f>
        <v>1.3124023773218343</v>
      </c>
    </row>
    <row r="46" spans="1:32" x14ac:dyDescent="0.75">
      <c r="A46" s="7">
        <v>6</v>
      </c>
      <c r="B46">
        <v>5</v>
      </c>
      <c r="C46">
        <v>0.2</v>
      </c>
      <c r="D46">
        <v>37.5</v>
      </c>
      <c r="E46">
        <v>53.2</v>
      </c>
      <c r="F46">
        <v>37.1</v>
      </c>
      <c r="G46">
        <v>51.8</v>
      </c>
      <c r="I46">
        <f t="shared" si="17"/>
        <v>7.6174142594452228</v>
      </c>
      <c r="K46">
        <f>AVERAGE(K40:K45)</f>
        <v>9.0827659052969754</v>
      </c>
      <c r="N46">
        <f t="shared" si="18"/>
        <v>44.900000000000006</v>
      </c>
      <c r="P46" s="5">
        <f>AVERAGE(P40:P45)</f>
        <v>5.2673116676204339</v>
      </c>
      <c r="Q46">
        <f>AVERAGE(Q40:Q44)</f>
        <v>6.0772619221862172</v>
      </c>
      <c r="R46" s="5">
        <f>AVERAGE(R40:R45)</f>
        <v>4.5481341348118907</v>
      </c>
      <c r="S46">
        <f>AVERAGE(S40:S44)</f>
        <v>2.2089619799037785</v>
      </c>
      <c r="T46" s="5">
        <f>AVERAGE(T40:T45)</f>
        <v>2.1015313771922295</v>
      </c>
      <c r="U46">
        <f>AVERAGE(U40:U44)</f>
        <v>6.8296888230236634</v>
      </c>
      <c r="V46" s="5">
        <f>AVERAGE(V40:V45)</f>
        <v>1.1615119944526751</v>
      </c>
      <c r="W46">
        <f>AVERAGE(W40:W44)</f>
        <v>19.111152148847118</v>
      </c>
    </row>
    <row r="47" spans="1:32" x14ac:dyDescent="0.75">
      <c r="A47" s="7">
        <v>7</v>
      </c>
      <c r="B47">
        <v>5</v>
      </c>
      <c r="C47">
        <v>0.45</v>
      </c>
      <c r="D47">
        <v>34.700000000000003</v>
      </c>
      <c r="E47">
        <v>48.6</v>
      </c>
      <c r="F47">
        <v>40.5</v>
      </c>
      <c r="G47">
        <v>51</v>
      </c>
      <c r="I47">
        <f t="shared" si="17"/>
        <v>6.4911478183754037</v>
      </c>
      <c r="N47">
        <f t="shared" si="18"/>
        <v>43.7</v>
      </c>
      <c r="P47" s="5">
        <f>_xlfn.STDEV.P(P40:P45)</f>
        <v>1.0427341285373093</v>
      </c>
      <c r="Q47">
        <f>_xlfn.STDEV.P(Q40:Q44)</f>
        <v>1.0783028209133065</v>
      </c>
      <c r="R47" s="5">
        <f>_xlfn.STDEV.P(R40:R45)</f>
        <v>1.873448484771342</v>
      </c>
      <c r="S47">
        <f>_xlfn.STDEV.P(S40:S44)</f>
        <v>1.1858603413207445</v>
      </c>
      <c r="T47" s="5">
        <f>_xlfn.STDEV.P(T40:T45)</f>
        <v>0.7088717824895171</v>
      </c>
      <c r="U47">
        <f>_xlfn.STDEV.P(U40:U44)</f>
        <v>0.83726772739204947</v>
      </c>
      <c r="V47" s="5">
        <f>_xlfn.STDEV.P(V40:V45)</f>
        <v>0.53187393876986355</v>
      </c>
      <c r="W47">
        <f>_xlfn.STDEV.P(W40:W44)</f>
        <v>0.32884847786473875</v>
      </c>
    </row>
    <row r="48" spans="1:32" x14ac:dyDescent="0.75">
      <c r="A48" s="7">
        <v>8</v>
      </c>
      <c r="B48">
        <v>5</v>
      </c>
      <c r="C48">
        <v>0.65</v>
      </c>
      <c r="D48">
        <v>29</v>
      </c>
      <c r="E48">
        <v>46.8</v>
      </c>
      <c r="F48">
        <v>37.299999999999997</v>
      </c>
      <c r="G48">
        <v>50.1</v>
      </c>
      <c r="I48">
        <f t="shared" si="17"/>
        <v>8.2761706120645027</v>
      </c>
      <c r="K48" cm="1">
        <f t="array" ref="K48">INDEX(LINEST(K40:K45),1)</f>
        <v>-2.7171398360003072</v>
      </c>
      <c r="L48" cm="1">
        <f t="array" ref="L48">INDEX(LINEST(L40:L44),1)</f>
        <v>-0.6091571580901739</v>
      </c>
      <c r="N48">
        <f t="shared" si="18"/>
        <v>40.799999999999997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30.5</v>
      </c>
      <c r="E49">
        <v>43.1</v>
      </c>
      <c r="F49">
        <v>38.799999999999997</v>
      </c>
      <c r="G49">
        <v>52.5</v>
      </c>
      <c r="I49">
        <f t="shared" si="17"/>
        <v>7.9301245261345423</v>
      </c>
      <c r="N49">
        <f t="shared" si="18"/>
        <v>41.224999999999994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61.8</v>
      </c>
      <c r="E50">
        <v>63.3</v>
      </c>
      <c r="F50">
        <v>35.700000000000003</v>
      </c>
      <c r="G50">
        <v>54.3</v>
      </c>
      <c r="I50">
        <f t="shared" si="17"/>
        <v>10.978473254510352</v>
      </c>
      <c r="N50">
        <f t="shared" si="18"/>
        <v>53.775000000000006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51.2</v>
      </c>
      <c r="E51">
        <v>52.9</v>
      </c>
      <c r="F51">
        <v>33.5</v>
      </c>
      <c r="G51">
        <v>51.3</v>
      </c>
      <c r="I51">
        <f t="shared" si="17"/>
        <v>7.9527903907999944</v>
      </c>
      <c r="J51" s="2"/>
      <c r="K51" t="s">
        <v>26</v>
      </c>
      <c r="L51" t="s">
        <v>27</v>
      </c>
      <c r="N51">
        <f t="shared" si="18"/>
        <v>47.224999999999994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49.5</v>
      </c>
      <c r="E52">
        <v>51.4</v>
      </c>
      <c r="F52">
        <v>36.299999999999997</v>
      </c>
      <c r="G52">
        <v>52.3</v>
      </c>
      <c r="I52">
        <f t="shared" si="17"/>
        <v>6.4735519616358737</v>
      </c>
      <c r="J52">
        <v>2</v>
      </c>
      <c r="K52">
        <f>AVERAGE(D40:G44)</f>
        <v>36.019999999999996</v>
      </c>
      <c r="L52">
        <f>AVERAGE(D40:G40,D45:G45,D50:G50,D55:G55,D60:G60,D65:G65)</f>
        <v>49.229583333333316</v>
      </c>
      <c r="M52">
        <v>0</v>
      </c>
      <c r="N52">
        <f t="shared" si="18"/>
        <v>47.375</v>
      </c>
      <c r="P52" s="5">
        <f>AVERAGE(D40:D44)</f>
        <v>48.86</v>
      </c>
      <c r="Q52">
        <f>AVERAGE(D40,D45,D50,D55,D60,D65)</f>
        <v>57.601666666666667</v>
      </c>
      <c r="R52" s="5">
        <f>AVERAGE(E40:E44)</f>
        <v>48.339999999999996</v>
      </c>
      <c r="S52">
        <f>AVERAGE(E40,E45,E50,E55,E60,E65)</f>
        <v>56.616666666666674</v>
      </c>
      <c r="T52" s="5">
        <f>AVERAGE(F40:F44)</f>
        <v>46.88</v>
      </c>
      <c r="U52">
        <f>AVERAGE(F40,F45,F50,F55,F60,F65)</f>
        <v>40.4</v>
      </c>
      <c r="V52" s="5">
        <f>AVERAGE(G40:G44)</f>
        <v>0</v>
      </c>
      <c r="W52">
        <f>AVERAGE(G40,G45,G50,G55,G60,G65)</f>
        <v>42.300000000000004</v>
      </c>
    </row>
    <row r="53" spans="1:32" x14ac:dyDescent="0.75">
      <c r="A53" s="7">
        <v>13</v>
      </c>
      <c r="B53">
        <v>10</v>
      </c>
      <c r="C53">
        <v>0.65</v>
      </c>
      <c r="D53">
        <v>47.2</v>
      </c>
      <c r="E53">
        <v>47.5</v>
      </c>
      <c r="F53">
        <v>33.4</v>
      </c>
      <c r="G53">
        <v>54.4</v>
      </c>
      <c r="I53">
        <f t="shared" si="17"/>
        <v>7.623114520981539</v>
      </c>
      <c r="J53">
        <v>5</v>
      </c>
      <c r="K53">
        <f>AVERAGE(D45:G49)</f>
        <v>43.629499999999993</v>
      </c>
      <c r="L53">
        <f>AVERAGE(D41:G41,D46:G46,D51:G51,D56:G56,D61:G61,D66:G66)</f>
        <v>45.054166666666674</v>
      </c>
      <c r="M53">
        <v>0.2</v>
      </c>
      <c r="N53">
        <f t="shared" si="18"/>
        <v>45.625</v>
      </c>
      <c r="P53" s="5">
        <f>AVERAGE(D45:D49)</f>
        <v>34.658000000000001</v>
      </c>
      <c r="Q53">
        <f t="shared" ref="Q53:Q56" si="24">AVERAGE(D41,D46,D51,D56,D61,D66)</f>
        <v>47.199999999999996</v>
      </c>
      <c r="R53" s="5">
        <f>AVERAGE(E45:E49)</f>
        <v>49.72</v>
      </c>
      <c r="S53">
        <f t="shared" ref="S53:S56" si="25">AVERAGE(E41,E46,E51,E56,E61,E66)</f>
        <v>51.783333333333331</v>
      </c>
      <c r="T53" s="5">
        <f>AVERAGE(F45:F49)</f>
        <v>39.46</v>
      </c>
      <c r="U53">
        <f t="shared" ref="U53:U56" si="26">AVERAGE(F41,F46,F51,F56,F61,F66)</f>
        <v>39.9</v>
      </c>
      <c r="V53" s="5">
        <f>AVERAGE(G45:G49)</f>
        <v>50.68</v>
      </c>
      <c r="W53">
        <f t="shared" ref="W53:W56" si="27">AVERAGE(G41,G46,G51,G56,G61,G66)</f>
        <v>41.333333333333329</v>
      </c>
    </row>
    <row r="54" spans="1:32" x14ac:dyDescent="0.75">
      <c r="A54" s="7">
        <v>14</v>
      </c>
      <c r="B54">
        <v>10</v>
      </c>
      <c r="C54">
        <v>0.85</v>
      </c>
      <c r="D54">
        <v>47.2</v>
      </c>
      <c r="E54">
        <v>41.5</v>
      </c>
      <c r="F54">
        <v>36.799999999999997</v>
      </c>
      <c r="G54">
        <v>53.7</v>
      </c>
      <c r="I54">
        <f t="shared" si="17"/>
        <v>6.3217877218394776</v>
      </c>
      <c r="J54">
        <v>10</v>
      </c>
      <c r="K54">
        <f>AVERAGE(D50:G54)</f>
        <v>47.76</v>
      </c>
      <c r="L54">
        <f t="shared" ref="L54:L56" si="28">AVERAGE(D42:G42,D47:G47,D52:G52,D57:G57,D62:G62,D67:G67)</f>
        <v>44.741666666666674</v>
      </c>
      <c r="M54">
        <v>0.45</v>
      </c>
      <c r="N54">
        <f t="shared" si="18"/>
        <v>44.8</v>
      </c>
      <c r="P54" s="5">
        <f>AVERAGE(D50:D54)</f>
        <v>51.379999999999995</v>
      </c>
      <c r="Q54">
        <f t="shared" si="24"/>
        <v>46.183333333333337</v>
      </c>
      <c r="R54" s="5">
        <f>AVERAGE(E50:E54)</f>
        <v>51.320000000000007</v>
      </c>
      <c r="S54">
        <f t="shared" si="25"/>
        <v>49.083333333333336</v>
      </c>
      <c r="T54" s="5">
        <f>AVERAGE(F50:F54)</f>
        <v>35.14</v>
      </c>
      <c r="U54">
        <f t="shared" si="26"/>
        <v>40.916666666666664</v>
      </c>
      <c r="V54" s="5">
        <f>AVERAGE(G50:G54)</f>
        <v>53.2</v>
      </c>
      <c r="W54">
        <f t="shared" si="27"/>
        <v>42.783333333333331</v>
      </c>
    </row>
    <row r="55" spans="1:32" x14ac:dyDescent="0.75">
      <c r="A55" s="7">
        <v>15</v>
      </c>
      <c r="B55">
        <v>20</v>
      </c>
      <c r="C55">
        <v>0</v>
      </c>
      <c r="D55">
        <v>62.2</v>
      </c>
      <c r="E55">
        <v>60.8</v>
      </c>
      <c r="F55">
        <v>34.799999999999997</v>
      </c>
      <c r="G55">
        <v>51.4</v>
      </c>
      <c r="I55">
        <f t="shared" si="17"/>
        <v>10.923827168167733</v>
      </c>
      <c r="J55">
        <v>20</v>
      </c>
      <c r="K55">
        <f>AVERAGE(D55:G59)</f>
        <v>46.769999999999996</v>
      </c>
      <c r="L55">
        <f t="shared" si="28"/>
        <v>43.65</v>
      </c>
      <c r="M55">
        <v>0.65</v>
      </c>
      <c r="N55">
        <f t="shared" si="18"/>
        <v>52.300000000000004</v>
      </c>
      <c r="P55" s="5">
        <f>AVERAGE(D55:D59)</f>
        <v>48.980000000000004</v>
      </c>
      <c r="Q55">
        <f t="shared" si="24"/>
        <v>44.266666666666673</v>
      </c>
      <c r="R55" s="5">
        <f>AVERAGE(E55:E59)</f>
        <v>50.980000000000004</v>
      </c>
      <c r="S55">
        <f t="shared" si="25"/>
        <v>47.116666666666667</v>
      </c>
      <c r="T55" s="5">
        <f>AVERAGE(F55:F59)</f>
        <v>36.100000000000009</v>
      </c>
      <c r="U55">
        <f t="shared" si="26"/>
        <v>40.183333333333337</v>
      </c>
      <c r="V55" s="5">
        <f>AVERAGE(G55:G59)</f>
        <v>51.02</v>
      </c>
      <c r="W55">
        <f t="shared" si="27"/>
        <v>43.033333333333331</v>
      </c>
    </row>
    <row r="56" spans="1:32" x14ac:dyDescent="0.75">
      <c r="A56" s="7">
        <v>16</v>
      </c>
      <c r="B56">
        <v>20</v>
      </c>
      <c r="C56">
        <v>0.2</v>
      </c>
      <c r="D56">
        <v>48.4</v>
      </c>
      <c r="E56">
        <v>53.8</v>
      </c>
      <c r="F56">
        <v>36.1</v>
      </c>
      <c r="G56">
        <v>48.3</v>
      </c>
      <c r="I56">
        <f t="shared" si="17"/>
        <v>6.4847898963652391</v>
      </c>
      <c r="J56">
        <v>50</v>
      </c>
      <c r="K56">
        <f>AVERAGE(D60:G64)</f>
        <v>46.044999999999987</v>
      </c>
      <c r="L56">
        <f t="shared" si="28"/>
        <v>42.908333333333324</v>
      </c>
      <c r="M56">
        <v>0.85</v>
      </c>
      <c r="N56">
        <f t="shared" si="18"/>
        <v>46.649999999999991</v>
      </c>
      <c r="P56" s="5">
        <f>AVERAGE(D60:D64)</f>
        <v>51</v>
      </c>
      <c r="Q56">
        <f t="shared" si="24"/>
        <v>43.433333333333337</v>
      </c>
      <c r="R56" s="5">
        <f>AVERAGE(E60:E64)</f>
        <v>48.339999999999996</v>
      </c>
      <c r="S56">
        <f t="shared" si="25"/>
        <v>43.6</v>
      </c>
      <c r="T56" s="5">
        <f>AVERAGE(F60:F64)</f>
        <v>33.779999999999994</v>
      </c>
      <c r="U56">
        <f t="shared" si="26"/>
        <v>40.966666666666661</v>
      </c>
      <c r="V56" s="5">
        <f>AVERAGE(G60:G64)</f>
        <v>51.06</v>
      </c>
      <c r="W56">
        <f t="shared" si="27"/>
        <v>43.633333333333333</v>
      </c>
    </row>
    <row r="57" spans="1:32" x14ac:dyDescent="0.75">
      <c r="A57" s="7">
        <v>17</v>
      </c>
      <c r="B57">
        <v>20</v>
      </c>
      <c r="C57">
        <v>0.45</v>
      </c>
      <c r="D57">
        <v>47.7</v>
      </c>
      <c r="E57">
        <v>50.1</v>
      </c>
      <c r="F57">
        <v>34.700000000000003</v>
      </c>
      <c r="G57">
        <v>51.4</v>
      </c>
      <c r="I57">
        <f t="shared" si="17"/>
        <v>6.6435589107044573</v>
      </c>
      <c r="J57">
        <v>100</v>
      </c>
      <c r="K57">
        <f>AVERAGE(D65:G69)</f>
        <v>50.475999999999999</v>
      </c>
      <c r="L57">
        <f>AVERAGE((L56-L55), (L55-L54), (L54-L53), (L53-L52))</f>
        <v>-1.580312499999998</v>
      </c>
      <c r="N57">
        <f t="shared" si="18"/>
        <v>45.975000000000001</v>
      </c>
      <c r="P57" s="5">
        <f>AVERAGE(D65:D69)</f>
        <v>51.543999999999997</v>
      </c>
      <c r="R57" s="5">
        <f>AVERAGE(E65:E69)</f>
        <v>49.14</v>
      </c>
      <c r="T57" s="5">
        <f>AVERAGE(F65:F69)</f>
        <v>51.48</v>
      </c>
      <c r="V57" s="5">
        <f>AVERAGE(G65:G69)</f>
        <v>49.739999999999995</v>
      </c>
    </row>
    <row r="58" spans="1:32" x14ac:dyDescent="0.75">
      <c r="A58" s="7">
        <v>18</v>
      </c>
      <c r="B58">
        <v>20</v>
      </c>
      <c r="C58">
        <v>0.65</v>
      </c>
      <c r="D58">
        <v>45.5</v>
      </c>
      <c r="E58">
        <v>47.3</v>
      </c>
      <c r="F58">
        <v>38</v>
      </c>
      <c r="G58">
        <v>52.2</v>
      </c>
      <c r="I58">
        <f t="shared" si="17"/>
        <v>5.1022054055084647</v>
      </c>
      <c r="K58">
        <f>AVERAGE(K52:K57)</f>
        <v>45.116749999999989</v>
      </c>
      <c r="N58">
        <f t="shared" si="18"/>
        <v>45.75</v>
      </c>
      <c r="P58" s="5">
        <f>AVERAGE(P52:P57)</f>
        <v>47.736999999999995</v>
      </c>
      <c r="Q58">
        <f>AVERAGE(Q52:Q56)</f>
        <v>47.737000000000009</v>
      </c>
      <c r="R58" s="5">
        <f>AVERAGE(R52:R57)</f>
        <v>49.640000000000008</v>
      </c>
      <c r="S58">
        <f>AVERAGE(S52:S56)</f>
        <v>49.64</v>
      </c>
      <c r="T58" s="5">
        <f>AVERAGE(T52:T57)</f>
        <v>40.473333333333336</v>
      </c>
      <c r="U58">
        <f>AVERAGE(U52:U56)</f>
        <v>40.473333333333336</v>
      </c>
      <c r="V58" s="5">
        <f>AVERAGE(V52:V57)</f>
        <v>42.616666666666667</v>
      </c>
      <c r="W58">
        <f>AVERAGE(W52:W56)</f>
        <v>42.61666666666666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41.1</v>
      </c>
      <c r="E59">
        <v>42.9</v>
      </c>
      <c r="F59">
        <v>36.9</v>
      </c>
      <c r="G59">
        <v>51.8</v>
      </c>
      <c r="I59">
        <f t="shared" si="17"/>
        <v>5.4347838043476955</v>
      </c>
      <c r="N59" s="4">
        <f t="shared" si="18"/>
        <v>43.174999999999997</v>
      </c>
      <c r="P59" s="5">
        <f>_xlfn.STDEV.P(P52:P57)</f>
        <v>5.948084929902552</v>
      </c>
      <c r="Q59">
        <f>_xlfn.STDEV.P(Q52:Q56)</f>
        <v>5.1103553257630683</v>
      </c>
      <c r="R59" s="5">
        <f>_xlfn.STDEV.P(R52:R57)</f>
        <v>1.1729165926583793</v>
      </c>
      <c r="S59">
        <f>_xlfn.STDEV.P(S52:S56)</f>
        <v>4.3915018944421407</v>
      </c>
      <c r="T59" s="5">
        <f>_xlfn.STDEV.P(T52:T57)</f>
        <v>6.5267415726038536</v>
      </c>
      <c r="U59">
        <f>_xlfn.STDEV.P(U52:U56)</f>
        <v>0.41427312515081244</v>
      </c>
      <c r="V59" s="5">
        <f>_xlfn.STDEV.P(V52:V57)</f>
        <v>19.086873034162057</v>
      </c>
      <c r="W59">
        <f>_xlfn.STDEV.P(W52:W56)</f>
        <v>0.77229815773731181</v>
      </c>
      <c r="Z59" s="7">
        <v>0</v>
      </c>
      <c r="AA59">
        <v>2</v>
      </c>
      <c r="AB59">
        <v>0</v>
      </c>
      <c r="AC59">
        <f>AVERAGE(D4,D40,D76,D148,D220)</f>
        <v>28.68</v>
      </c>
      <c r="AD59">
        <f t="shared" ref="AD59:AF74" si="29">AVERAGE(E4,E40,E76,E148,E220)</f>
        <v>33.879999999999995</v>
      </c>
      <c r="AE59">
        <f t="shared" si="29"/>
        <v>33.9</v>
      </c>
      <c r="AF59">
        <f t="shared" si="29"/>
        <v>9.6</v>
      </c>
    </row>
    <row r="60" spans="1:32" x14ac:dyDescent="0.75">
      <c r="A60" s="7">
        <v>20</v>
      </c>
      <c r="B60">
        <v>50</v>
      </c>
      <c r="C60">
        <v>0</v>
      </c>
      <c r="D60">
        <v>63</v>
      </c>
      <c r="E60">
        <v>55.5</v>
      </c>
      <c r="F60">
        <v>28.9</v>
      </c>
      <c r="G60">
        <v>51.8</v>
      </c>
      <c r="I60">
        <f t="shared" si="17"/>
        <v>12.723403632676309</v>
      </c>
      <c r="N60">
        <f t="shared" si="18"/>
        <v>49.8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0">AVERAGE(D5,D41,D77,D149,D221)</f>
        <v>25.18</v>
      </c>
      <c r="AD60">
        <f t="shared" si="29"/>
        <v>28.679999999999996</v>
      </c>
      <c r="AE60">
        <f t="shared" si="29"/>
        <v>37.04</v>
      </c>
      <c r="AF60">
        <f t="shared" si="29"/>
        <v>10.379999999999999</v>
      </c>
    </row>
    <row r="61" spans="1:32" x14ac:dyDescent="0.75">
      <c r="A61" s="7">
        <v>21</v>
      </c>
      <c r="B61">
        <v>50</v>
      </c>
      <c r="C61">
        <v>0.2</v>
      </c>
      <c r="D61">
        <v>48.5</v>
      </c>
      <c r="E61">
        <v>52.2</v>
      </c>
      <c r="F61">
        <v>32.9</v>
      </c>
      <c r="G61">
        <v>48.2</v>
      </c>
      <c r="I61">
        <f t="shared" si="17"/>
        <v>7.4150185434697073</v>
      </c>
      <c r="N61">
        <f t="shared" si="18"/>
        <v>45.45</v>
      </c>
      <c r="P61" s="5" cm="1">
        <f t="array" ref="P61">INDEX(LINEST(P52:P57), 1)</f>
        <v>1.7155999999999989</v>
      </c>
      <c r="Q61" s="5" cm="1">
        <f t="array" ref="Q61">INDEX(LINEST(Q52:Q56), 1)</f>
        <v>-3.126999999999998</v>
      </c>
      <c r="R61" s="5" cm="1">
        <f t="array" ref="R61">INDEX(LINEST(R52:R57), 1)</f>
        <v>-1.3714285714285412E-2</v>
      </c>
      <c r="S61" s="5" cm="1">
        <f t="array" ref="S61">INDEX(LINEST(S52:S56), 1)</f>
        <v>-3.0700000000000003</v>
      </c>
      <c r="T61" s="5" cm="1">
        <f t="array" ref="T61">INDEX(LINEST(T52:T57), 1)</f>
        <v>0.1977142857142842</v>
      </c>
      <c r="U61" s="5" cm="1">
        <f t="array" ref="U61">INDEX(LINEST(U52:U56), 1)</f>
        <v>0.14166666666666641</v>
      </c>
      <c r="V61" s="5" cm="1">
        <f t="array" ref="V61">INDEX(LINEST(V52:V56), 1)</f>
        <v>10.246</v>
      </c>
      <c r="W61" s="5" cm="1">
        <f t="array" ref="W61">INDEX(LINEST(W52:W56), 1)</f>
        <v>0.43666666666666587</v>
      </c>
      <c r="Z61" s="7">
        <v>2</v>
      </c>
      <c r="AA61">
        <v>2</v>
      </c>
      <c r="AB61">
        <v>0.45</v>
      </c>
      <c r="AC61">
        <f t="shared" si="30"/>
        <v>25.659999999999997</v>
      </c>
      <c r="AD61">
        <f t="shared" si="29"/>
        <v>28.939999999999998</v>
      </c>
      <c r="AE61">
        <f t="shared" si="29"/>
        <v>33.760000000000005</v>
      </c>
      <c r="AF61">
        <f t="shared" si="29"/>
        <v>9.8000000000000007</v>
      </c>
    </row>
    <row r="62" spans="1:32" x14ac:dyDescent="0.75">
      <c r="A62" s="7">
        <v>22</v>
      </c>
      <c r="B62">
        <v>50</v>
      </c>
      <c r="C62">
        <v>0.45</v>
      </c>
      <c r="D62">
        <v>48.6</v>
      </c>
      <c r="E62">
        <v>46.4</v>
      </c>
      <c r="F62">
        <v>35.4</v>
      </c>
      <c r="G62">
        <v>51</v>
      </c>
      <c r="I62">
        <f t="shared" si="17"/>
        <v>5.9705527382311967</v>
      </c>
      <c r="K62" cm="1">
        <f t="array" ref="K62">INDEX(LINEST(K52:K57),1)</f>
        <v>2.2439000000000009</v>
      </c>
      <c r="L62" cm="1">
        <f t="array" ref="L62">INDEX(LINEST(L52:L56),1)</f>
        <v>-1.4046666666666658</v>
      </c>
      <c r="N62">
        <f t="shared" si="18"/>
        <v>45.35</v>
      </c>
      <c r="Z62" s="7">
        <v>3</v>
      </c>
      <c r="AA62">
        <v>2</v>
      </c>
      <c r="AB62">
        <v>0.65</v>
      </c>
      <c r="AC62">
        <f t="shared" si="30"/>
        <v>24.32</v>
      </c>
      <c r="AD62">
        <f t="shared" si="29"/>
        <v>27.96</v>
      </c>
      <c r="AE62">
        <f t="shared" si="29"/>
        <v>33.540000000000006</v>
      </c>
      <c r="AF62">
        <f t="shared" si="29"/>
        <v>9.66</v>
      </c>
    </row>
    <row r="63" spans="1:32" x14ac:dyDescent="0.75">
      <c r="A63" s="7">
        <v>23</v>
      </c>
      <c r="B63">
        <v>50</v>
      </c>
      <c r="C63">
        <v>0.65</v>
      </c>
      <c r="D63">
        <v>46.9</v>
      </c>
      <c r="E63">
        <v>45.4</v>
      </c>
      <c r="F63">
        <v>33.4</v>
      </c>
      <c r="G63">
        <v>52</v>
      </c>
      <c r="I63">
        <f t="shared" si="17"/>
        <v>6.8192283287773954</v>
      </c>
      <c r="N63">
        <f t="shared" si="18"/>
        <v>44.424999999999997</v>
      </c>
      <c r="Z63" s="7">
        <v>4</v>
      </c>
      <c r="AA63">
        <v>2</v>
      </c>
      <c r="AB63">
        <v>0.85</v>
      </c>
      <c r="AC63">
        <f t="shared" si="30"/>
        <v>20.740000000000002</v>
      </c>
      <c r="AD63">
        <f t="shared" si="29"/>
        <v>26.74</v>
      </c>
      <c r="AE63">
        <f t="shared" si="29"/>
        <v>32.120000000000005</v>
      </c>
      <c r="AF63">
        <f t="shared" si="29"/>
        <v>9.5599999999999987</v>
      </c>
    </row>
    <row r="64" spans="1:32" x14ac:dyDescent="0.75">
      <c r="A64" s="7">
        <v>24</v>
      </c>
      <c r="B64">
        <v>50</v>
      </c>
      <c r="C64">
        <v>0.85</v>
      </c>
      <c r="D64">
        <v>48</v>
      </c>
      <c r="E64">
        <v>42.2</v>
      </c>
      <c r="F64">
        <v>38.299999999999997</v>
      </c>
      <c r="G64">
        <v>52.3</v>
      </c>
      <c r="I64">
        <f t="shared" si="17"/>
        <v>5.3586378866274833</v>
      </c>
      <c r="N64">
        <f t="shared" si="18"/>
        <v>45.2</v>
      </c>
      <c r="Z64" s="7">
        <v>5</v>
      </c>
      <c r="AA64">
        <v>5</v>
      </c>
      <c r="AB64">
        <v>0</v>
      </c>
      <c r="AC64">
        <f t="shared" si="30"/>
        <v>31.518000000000001</v>
      </c>
      <c r="AD64">
        <f t="shared" si="29"/>
        <v>42.3</v>
      </c>
      <c r="AE64">
        <f t="shared" si="29"/>
        <v>39.86</v>
      </c>
      <c r="AF64">
        <f t="shared" si="29"/>
        <v>39.32</v>
      </c>
    </row>
    <row r="65" spans="1:32" x14ac:dyDescent="0.75">
      <c r="A65" s="7">
        <v>25</v>
      </c>
      <c r="B65">
        <v>100</v>
      </c>
      <c r="C65">
        <v>0</v>
      </c>
      <c r="D65">
        <v>59.62</v>
      </c>
      <c r="E65">
        <v>52.6</v>
      </c>
      <c r="F65">
        <v>50.8</v>
      </c>
      <c r="G65">
        <v>48.3</v>
      </c>
      <c r="I65">
        <f t="shared" si="17"/>
        <v>4.2071011397398088</v>
      </c>
      <c r="N65">
        <f t="shared" si="18"/>
        <v>52.83</v>
      </c>
      <c r="Z65" s="7">
        <v>6</v>
      </c>
      <c r="AA65">
        <v>5</v>
      </c>
      <c r="AB65">
        <v>0.2</v>
      </c>
      <c r="AC65">
        <f t="shared" si="30"/>
        <v>25.7</v>
      </c>
      <c r="AD65">
        <f t="shared" si="29"/>
        <v>36.799999999999997</v>
      </c>
      <c r="AE65">
        <f t="shared" si="29"/>
        <v>37.120000000000005</v>
      </c>
      <c r="AF65">
        <f t="shared" si="29"/>
        <v>41.2</v>
      </c>
    </row>
    <row r="66" spans="1:32" x14ac:dyDescent="0.75">
      <c r="A66" s="7">
        <v>26</v>
      </c>
      <c r="B66">
        <v>100</v>
      </c>
      <c r="C66">
        <v>0.2</v>
      </c>
      <c r="D66">
        <v>50.4</v>
      </c>
      <c r="E66">
        <v>52</v>
      </c>
      <c r="F66">
        <v>48.9</v>
      </c>
      <c r="G66">
        <v>48.4</v>
      </c>
      <c r="I66">
        <f t="shared" si="17"/>
        <v>1.406013869063887</v>
      </c>
      <c r="N66">
        <f t="shared" si="18"/>
        <v>49.925000000000004</v>
      </c>
      <c r="Z66" s="7">
        <v>7</v>
      </c>
      <c r="AA66">
        <v>5</v>
      </c>
      <c r="AB66">
        <v>0.45</v>
      </c>
      <c r="AC66">
        <f t="shared" si="30"/>
        <v>23.82</v>
      </c>
      <c r="AD66">
        <f t="shared" si="29"/>
        <v>33.44</v>
      </c>
      <c r="AE66">
        <f t="shared" si="29"/>
        <v>37.94</v>
      </c>
      <c r="AF66">
        <f t="shared" si="29"/>
        <v>40.6</v>
      </c>
    </row>
    <row r="67" spans="1:32" x14ac:dyDescent="0.75">
      <c r="A67" s="7">
        <v>27</v>
      </c>
      <c r="B67">
        <v>100</v>
      </c>
      <c r="C67">
        <v>0.45</v>
      </c>
      <c r="D67">
        <v>48.7</v>
      </c>
      <c r="E67">
        <v>48.5</v>
      </c>
      <c r="F67">
        <v>51.6</v>
      </c>
      <c r="G67">
        <v>51</v>
      </c>
      <c r="I67">
        <f t="shared" si="17"/>
        <v>1.3683932183404006</v>
      </c>
      <c r="N67">
        <f t="shared" si="18"/>
        <v>49.95</v>
      </c>
      <c r="Z67" s="7">
        <v>8</v>
      </c>
      <c r="AA67">
        <v>5</v>
      </c>
      <c r="AB67">
        <v>0.65</v>
      </c>
      <c r="AC67">
        <f t="shared" si="30"/>
        <v>21.240000000000002</v>
      </c>
      <c r="AD67">
        <f t="shared" si="29"/>
        <v>30.6</v>
      </c>
      <c r="AE67">
        <f t="shared" si="29"/>
        <v>35.92</v>
      </c>
      <c r="AF67">
        <f t="shared" si="29"/>
        <v>40.4</v>
      </c>
    </row>
    <row r="68" spans="1:32" x14ac:dyDescent="0.75">
      <c r="A68" s="7">
        <v>28</v>
      </c>
      <c r="B68">
        <v>100</v>
      </c>
      <c r="C68">
        <v>0.65</v>
      </c>
      <c r="D68">
        <v>50.3</v>
      </c>
      <c r="E68">
        <v>47.1</v>
      </c>
      <c r="F68">
        <v>53.7</v>
      </c>
      <c r="G68">
        <v>49.5</v>
      </c>
      <c r="I68">
        <f t="shared" si="17"/>
        <v>2.363789330714563</v>
      </c>
      <c r="N68">
        <f t="shared" si="18"/>
        <v>50.150000000000006</v>
      </c>
      <c r="Z68" s="7">
        <v>9</v>
      </c>
      <c r="AA68">
        <v>5</v>
      </c>
      <c r="AB68">
        <v>0.85</v>
      </c>
      <c r="AC68">
        <f t="shared" si="30"/>
        <v>19.16</v>
      </c>
      <c r="AD68">
        <f t="shared" si="29"/>
        <v>27.020000000000003</v>
      </c>
      <c r="AE68">
        <f t="shared" si="29"/>
        <v>35.619999999999997</v>
      </c>
      <c r="AF68">
        <f t="shared" si="29"/>
        <v>41.92</v>
      </c>
    </row>
    <row r="69" spans="1:32" x14ac:dyDescent="0.75">
      <c r="A69" s="7">
        <v>29</v>
      </c>
      <c r="B69">
        <v>100</v>
      </c>
      <c r="C69">
        <v>0.85</v>
      </c>
      <c r="D69">
        <v>48.7</v>
      </c>
      <c r="E69">
        <v>45.5</v>
      </c>
      <c r="F69">
        <v>52.4</v>
      </c>
      <c r="G69">
        <v>51.5</v>
      </c>
      <c r="I69">
        <f t="shared" si="17"/>
        <v>2.6947866334832518</v>
      </c>
      <c r="N69">
        <f t="shared" si="18"/>
        <v>49.524999999999999</v>
      </c>
      <c r="Z69" s="7">
        <v>10</v>
      </c>
      <c r="AA69">
        <v>10</v>
      </c>
      <c r="AB69">
        <v>0</v>
      </c>
      <c r="AC69">
        <f t="shared" si="30"/>
        <v>40.160000000000004</v>
      </c>
      <c r="AD69">
        <f t="shared" si="29"/>
        <v>49.86</v>
      </c>
      <c r="AE69">
        <f t="shared" si="29"/>
        <v>32.06</v>
      </c>
      <c r="AF69">
        <f t="shared" si="29"/>
        <v>43</v>
      </c>
    </row>
    <row r="70" spans="1:32" x14ac:dyDescent="0.75">
      <c r="Z70" s="7">
        <v>11</v>
      </c>
      <c r="AA70">
        <v>10</v>
      </c>
      <c r="AB70">
        <v>0.2</v>
      </c>
      <c r="AC70">
        <f t="shared" si="30"/>
        <v>37.08</v>
      </c>
      <c r="AD70">
        <f t="shared" si="29"/>
        <v>39.880000000000003</v>
      </c>
      <c r="AE70">
        <f t="shared" si="29"/>
        <v>28.860000000000003</v>
      </c>
      <c r="AF70">
        <f t="shared" si="29"/>
        <v>40.68</v>
      </c>
    </row>
    <row r="71" spans="1:32" x14ac:dyDescent="0.75">
      <c r="Z71" s="7">
        <v>12</v>
      </c>
      <c r="AA71">
        <v>10</v>
      </c>
      <c r="AB71">
        <v>0.45</v>
      </c>
      <c r="AC71">
        <f t="shared" si="30"/>
        <v>34.961999999999996</v>
      </c>
      <c r="AD71">
        <f t="shared" si="29"/>
        <v>38.1</v>
      </c>
      <c r="AE71">
        <f t="shared" si="29"/>
        <v>29.080000000000002</v>
      </c>
      <c r="AF71">
        <f t="shared" si="29"/>
        <v>41.64</v>
      </c>
    </row>
    <row r="72" spans="1:32" x14ac:dyDescent="0.75">
      <c r="Z72" s="7">
        <v>13</v>
      </c>
      <c r="AA72">
        <v>10</v>
      </c>
      <c r="AB72">
        <v>0.65</v>
      </c>
      <c r="AC72">
        <f t="shared" si="30"/>
        <v>32.480000000000004</v>
      </c>
      <c r="AD72">
        <f t="shared" si="29"/>
        <v>34.119999999999997</v>
      </c>
      <c r="AE72">
        <f t="shared" si="29"/>
        <v>29.359999999999996</v>
      </c>
      <c r="AF72">
        <f t="shared" si="29"/>
        <v>42.499999999999993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0"/>
        <v>29.619999999999997</v>
      </c>
      <c r="AD73">
        <f t="shared" si="29"/>
        <v>30.140000000000004</v>
      </c>
      <c r="AE73">
        <f t="shared" si="29"/>
        <v>30.02</v>
      </c>
      <c r="AF73">
        <f t="shared" si="29"/>
        <v>43.08</v>
      </c>
    </row>
    <row r="74" spans="1:32" x14ac:dyDescent="0.75">
      <c r="Z74" s="7">
        <v>15</v>
      </c>
      <c r="AA74">
        <v>20</v>
      </c>
      <c r="AB74">
        <v>0</v>
      </c>
      <c r="AC74">
        <f t="shared" si="30"/>
        <v>45.96</v>
      </c>
      <c r="AD74">
        <f t="shared" si="29"/>
        <v>56.06</v>
      </c>
      <c r="AE74">
        <f t="shared" si="29"/>
        <v>30.96</v>
      </c>
      <c r="AF74">
        <f t="shared" si="29"/>
        <v>41.400000000000006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0"/>
        <v>39.739999999999995</v>
      </c>
      <c r="AD75">
        <f t="shared" si="30"/>
        <v>49.919999999999995</v>
      </c>
      <c r="AE75">
        <f t="shared" si="30"/>
        <v>29.860000000000003</v>
      </c>
      <c r="AF75">
        <f t="shared" si="30"/>
        <v>38.679999999999993</v>
      </c>
    </row>
    <row r="76" spans="1:32" x14ac:dyDescent="0.75">
      <c r="A76" s="7">
        <v>0</v>
      </c>
      <c r="B76">
        <v>0</v>
      </c>
      <c r="C76">
        <v>0</v>
      </c>
      <c r="D76">
        <v>66</v>
      </c>
      <c r="E76">
        <v>63.5</v>
      </c>
      <c r="F76">
        <v>39.4</v>
      </c>
      <c r="G76">
        <v>0</v>
      </c>
      <c r="I76">
        <f>_xlfn.STDEV.P(D76:G76)</f>
        <v>26.499091965574969</v>
      </c>
      <c r="J76">
        <v>2</v>
      </c>
      <c r="K76">
        <f>_xlfn.STDEV.P(D76:G80)</f>
        <v>21.817695908367583</v>
      </c>
      <c r="L76">
        <f>_xlfn.STDEV.P(D76:G76,D81:G81,D86:G86,D91:G91,D96:G96,D101:G101)</f>
        <v>14.964344196195889</v>
      </c>
      <c r="M76">
        <v>0</v>
      </c>
      <c r="N76">
        <f>AVERAGE(D76:G76)</f>
        <v>42.225000000000001</v>
      </c>
      <c r="P76" s="5">
        <f>_xlfn.STDEV.P(D76:D80)</f>
        <v>6.1240130633434227</v>
      </c>
      <c r="Q76">
        <f>_xlfn.STDEV.P(D76,D81,D86,D91,D96,D101)</f>
        <v>5.10751080925598</v>
      </c>
      <c r="R76" s="5">
        <f>_xlfn.STDEV.P(E76:E80)</f>
        <v>7.9014935297068911</v>
      </c>
      <c r="S76">
        <f>_xlfn.STDEV.P(E76,E81,E86,E91,E96,E101)</f>
        <v>3.7839206592574799</v>
      </c>
      <c r="T76" s="5">
        <f>_xlfn.STDEV.P(F76:F80)</f>
        <v>2.5495097567963909</v>
      </c>
      <c r="U76">
        <f>_xlfn.STDEV.P(F76,F81,F86,F91,F96,F101)</f>
        <v>5.3208447533158552</v>
      </c>
      <c r="V76" s="5">
        <f>_xlfn.STDEV.P(G76:G80)</f>
        <v>0</v>
      </c>
      <c r="W76">
        <f>_xlfn.STDEV.P(G76,G81,G86,G91,G96,G101)</f>
        <v>19.027845093149381</v>
      </c>
      <c r="Z76" s="7">
        <v>17</v>
      </c>
      <c r="AA76">
        <v>20</v>
      </c>
      <c r="AB76">
        <v>0.45</v>
      </c>
      <c r="AC76">
        <f t="shared" ref="AC76:AF88" si="31">AVERAGE(D21,D57,D93,D165,D237)</f>
        <v>37.93</v>
      </c>
      <c r="AD76">
        <f t="shared" si="31"/>
        <v>46.22</v>
      </c>
      <c r="AE76">
        <f t="shared" si="31"/>
        <v>32.56</v>
      </c>
      <c r="AF76">
        <f t="shared" si="31"/>
        <v>40.92</v>
      </c>
    </row>
    <row r="77" spans="1:32" x14ac:dyDescent="0.75">
      <c r="A77" s="7">
        <v>1</v>
      </c>
      <c r="B77">
        <v>0</v>
      </c>
      <c r="C77">
        <v>0.2</v>
      </c>
      <c r="D77">
        <v>52.91</v>
      </c>
      <c r="E77">
        <v>47.5</v>
      </c>
      <c r="F77">
        <v>44.3</v>
      </c>
      <c r="G77">
        <v>0</v>
      </c>
      <c r="I77">
        <f t="shared" ref="I77:I105" si="32">_xlfn.STDEV.P(D77:G77)</f>
        <v>21.112567791483826</v>
      </c>
      <c r="J77">
        <v>5</v>
      </c>
      <c r="K77">
        <f>_xlfn.STDEV.P(D81:G85)</f>
        <v>9.6530034186257065</v>
      </c>
      <c r="L77">
        <f>_xlfn.STDEV.P(D77:G77,D82:G82,D87:G87,D92:G92,D97:G97,D102:G102)</f>
        <v>12.319466465438136</v>
      </c>
      <c r="M77">
        <v>0.2</v>
      </c>
      <c r="N77">
        <f t="shared" ref="N77:N105" si="33">AVERAGE(D77:G77)</f>
        <v>36.177499999999995</v>
      </c>
      <c r="P77" s="5">
        <f>_xlfn.STDEV.P(D81:D85)</f>
        <v>7.9861379902929457</v>
      </c>
      <c r="Q77">
        <f t="shared" ref="Q77:Q80" si="34">_xlfn.STDEV.P(D77,D82,D87,D92,D97,D102)</f>
        <v>3.272768535794869</v>
      </c>
      <c r="R77" s="5">
        <f>_xlfn.STDEV.P(E81:E85)</f>
        <v>7.9262601521776954</v>
      </c>
      <c r="S77">
        <f t="shared" ref="S77:S80" si="35">_xlfn.STDEV.P(E77,E82,E87,E92,E97,E102)</f>
        <v>2.656072706501504</v>
      </c>
      <c r="T77" s="5">
        <f>_xlfn.STDEV.P(F81:F85)</f>
        <v>1.7488281790959352</v>
      </c>
      <c r="U77">
        <f t="shared" ref="U77:U80" si="36">_xlfn.STDEV.P(F77,F82,F87,F92,F97,F102)</f>
        <v>6.5514417412420327</v>
      </c>
      <c r="V77" s="5">
        <f>_xlfn.STDEV.P(G81:G85)</f>
        <v>1.5944905142395815</v>
      </c>
      <c r="W77">
        <f t="shared" ref="W77:W80" si="37">_xlfn.STDEV.P(G77,G82,G87,G92,G97,G102)</f>
        <v>18.743176536186883</v>
      </c>
      <c r="Z77" s="7">
        <v>18</v>
      </c>
      <c r="AA77">
        <v>20</v>
      </c>
      <c r="AB77">
        <v>0.65</v>
      </c>
      <c r="AC77">
        <f t="shared" si="31"/>
        <v>35.268000000000001</v>
      </c>
      <c r="AD77">
        <f t="shared" si="31"/>
        <v>43.9</v>
      </c>
      <c r="AE77">
        <f t="shared" si="31"/>
        <v>29.040000000000003</v>
      </c>
      <c r="AF77">
        <f t="shared" si="31"/>
        <v>41.3</v>
      </c>
    </row>
    <row r="78" spans="1:32" x14ac:dyDescent="0.75">
      <c r="A78" s="7">
        <v>2</v>
      </c>
      <c r="B78">
        <v>0</v>
      </c>
      <c r="C78">
        <v>0.45</v>
      </c>
      <c r="D78">
        <v>52.3</v>
      </c>
      <c r="E78">
        <v>45.5</v>
      </c>
      <c r="F78">
        <v>39.1</v>
      </c>
      <c r="G78">
        <v>0</v>
      </c>
      <c r="I78">
        <f t="shared" si="32"/>
        <v>20.303617288552299</v>
      </c>
      <c r="J78">
        <v>10</v>
      </c>
      <c r="K78">
        <f>_xlfn.STDEV.P(D86:G90)</f>
        <v>10.060139164047348</v>
      </c>
      <c r="L78">
        <f t="shared" ref="L78:L80" si="38">_xlfn.STDEV.P(D78:G78,D83:G83,D88:G88,D93:G93,D98:G98,D103:G103)</f>
        <v>11.510450414731771</v>
      </c>
      <c r="M78">
        <v>0.45</v>
      </c>
      <c r="N78">
        <f t="shared" si="33"/>
        <v>34.225000000000001</v>
      </c>
      <c r="P78" s="5">
        <f>_xlfn.STDEV.P(D86:D90)</f>
        <v>5.5507116660839069</v>
      </c>
      <c r="Q78">
        <f t="shared" si="34"/>
        <v>3.2742259475417312</v>
      </c>
      <c r="R78" s="5">
        <f>_xlfn.STDEV.P(E86:E90)</f>
        <v>9.9585942783105619</v>
      </c>
      <c r="S78">
        <f t="shared" si="35"/>
        <v>2.5649344804280849</v>
      </c>
      <c r="T78" s="5">
        <f>_xlfn.STDEV.P(F86:F90)</f>
        <v>1.7034083479894058</v>
      </c>
      <c r="U78">
        <f t="shared" si="36"/>
        <v>5.9164788702590814</v>
      </c>
      <c r="V78" s="5">
        <f>_xlfn.STDEV.P(G86:G90)</f>
        <v>1.0714476188783093</v>
      </c>
      <c r="W78">
        <f t="shared" si="37"/>
        <v>19.027735604170616</v>
      </c>
      <c r="Z78" s="7">
        <v>19</v>
      </c>
      <c r="AA78">
        <v>20</v>
      </c>
      <c r="AB78">
        <v>0.85</v>
      </c>
      <c r="AC78">
        <f t="shared" si="31"/>
        <v>30.320000000000004</v>
      </c>
      <c r="AD78">
        <f t="shared" si="31"/>
        <v>38.979999999999997</v>
      </c>
      <c r="AE78">
        <f t="shared" si="31"/>
        <v>29.639999999999997</v>
      </c>
      <c r="AF78">
        <f t="shared" si="31"/>
        <v>41.56</v>
      </c>
    </row>
    <row r="79" spans="1:32" x14ac:dyDescent="0.75">
      <c r="A79" s="7">
        <v>3</v>
      </c>
      <c r="B79">
        <v>0</v>
      </c>
      <c r="C79">
        <v>0.65</v>
      </c>
      <c r="D79">
        <v>53.2</v>
      </c>
      <c r="E79">
        <v>43.9</v>
      </c>
      <c r="F79">
        <v>37.5</v>
      </c>
      <c r="G79">
        <v>0</v>
      </c>
      <c r="I79">
        <f t="shared" si="32"/>
        <v>20.213918472181486</v>
      </c>
      <c r="J79">
        <v>20</v>
      </c>
      <c r="K79">
        <f>_xlfn.STDEV.P(D91:G95)</f>
        <v>7.3324497100219217</v>
      </c>
      <c r="L79">
        <f t="shared" si="38"/>
        <v>11.001293737051526</v>
      </c>
      <c r="M79">
        <v>0.65</v>
      </c>
      <c r="N79">
        <f t="shared" si="33"/>
        <v>33.65</v>
      </c>
      <c r="P79" s="5">
        <f>_xlfn.STDEV.P(D91:D95)</f>
        <v>4.3013951225154843</v>
      </c>
      <c r="Q79">
        <f t="shared" si="34"/>
        <v>2.8646213633839221</v>
      </c>
      <c r="R79" s="5">
        <f>_xlfn.STDEV.P(E91:E95)</f>
        <v>7.4168996218096073</v>
      </c>
      <c r="S79">
        <f t="shared" si="35"/>
        <v>1.484362938547489</v>
      </c>
      <c r="T79" s="5">
        <f>_xlfn.STDEV.P(F91:F95)</f>
        <v>0.77045441137032988</v>
      </c>
      <c r="U79">
        <f t="shared" si="36"/>
        <v>6.1627014278552092</v>
      </c>
      <c r="V79" s="5">
        <f>_xlfn.STDEV.P(G91:G95)</f>
        <v>1.090687856354879</v>
      </c>
      <c r="W79">
        <f t="shared" si="37"/>
        <v>19.108934792104179</v>
      </c>
      <c r="Z79" s="7">
        <v>20</v>
      </c>
      <c r="AA79">
        <v>50</v>
      </c>
      <c r="AB79">
        <v>0</v>
      </c>
      <c r="AC79">
        <f t="shared" si="31"/>
        <v>41.120000000000005</v>
      </c>
      <c r="AD79">
        <f t="shared" si="31"/>
        <v>52.820000000000007</v>
      </c>
      <c r="AE79">
        <f t="shared" si="31"/>
        <v>26.119999999999997</v>
      </c>
      <c r="AF79">
        <f t="shared" si="31"/>
        <v>41.18</v>
      </c>
    </row>
    <row r="80" spans="1:32" x14ac:dyDescent="0.75">
      <c r="A80" s="7">
        <v>4</v>
      </c>
      <c r="B80">
        <v>0</v>
      </c>
      <c r="C80">
        <v>0.85</v>
      </c>
      <c r="D80">
        <v>47.7</v>
      </c>
      <c r="E80">
        <v>41</v>
      </c>
      <c r="F80">
        <v>37.200000000000003</v>
      </c>
      <c r="G80">
        <v>0</v>
      </c>
      <c r="I80">
        <f t="shared" si="32"/>
        <v>18.556855202323483</v>
      </c>
      <c r="J80">
        <v>50</v>
      </c>
      <c r="K80">
        <f>_xlfn.STDEV.P(D97:G100)</f>
        <v>6.9307922245132945</v>
      </c>
      <c r="L80">
        <f t="shared" si="38"/>
        <v>10.750231513979916</v>
      </c>
      <c r="M80">
        <v>0.85</v>
      </c>
      <c r="N80">
        <f t="shared" si="33"/>
        <v>31.475000000000001</v>
      </c>
      <c r="P80" s="5">
        <f>_xlfn.STDEV.P(D96:D100)</f>
        <v>4.5254586507888908</v>
      </c>
      <c r="Q80">
        <f t="shared" si="34"/>
        <v>1.6599037790051434</v>
      </c>
      <c r="R80" s="5">
        <f>_xlfn.STDEV.P(E96:E100)</f>
        <v>6.7724736987307343</v>
      </c>
      <c r="S80">
        <f t="shared" si="35"/>
        <v>1.675310916417208</v>
      </c>
      <c r="T80" s="5">
        <f>_xlfn.STDEV.P(F96:F100)</f>
        <v>2.8582512135919766</v>
      </c>
      <c r="U80">
        <f t="shared" si="36"/>
        <v>5.8255185749138843</v>
      </c>
      <c r="V80" s="5">
        <f>_xlfn.STDEV.P(G96:G100)</f>
        <v>1.3658696863171105</v>
      </c>
      <c r="W80">
        <f t="shared" si="37"/>
        <v>19.760686279130656</v>
      </c>
      <c r="Z80" s="7">
        <v>21</v>
      </c>
      <c r="AA80">
        <v>50</v>
      </c>
      <c r="AB80">
        <v>0.2</v>
      </c>
      <c r="AC80">
        <f t="shared" si="31"/>
        <v>39.78</v>
      </c>
      <c r="AD80">
        <f t="shared" si="31"/>
        <v>47.580000000000005</v>
      </c>
      <c r="AE80">
        <f t="shared" si="31"/>
        <v>25.720000000000006</v>
      </c>
      <c r="AF80">
        <f t="shared" si="31"/>
        <v>38.600000000000009</v>
      </c>
    </row>
    <row r="81" spans="1:32" x14ac:dyDescent="0.75">
      <c r="A81" s="7">
        <v>5</v>
      </c>
      <c r="B81">
        <v>5</v>
      </c>
      <c r="C81">
        <v>0</v>
      </c>
      <c r="D81">
        <v>69.900000000000006</v>
      </c>
      <c r="E81">
        <v>63.3</v>
      </c>
      <c r="F81">
        <v>37.6</v>
      </c>
      <c r="G81">
        <v>47.8</v>
      </c>
      <c r="I81">
        <f t="shared" si="32"/>
        <v>12.698523536222682</v>
      </c>
      <c r="J81">
        <v>100</v>
      </c>
      <c r="K81">
        <f>_xlfn.STDEV.P(D101:G105)</f>
        <v>3.6300356403209051</v>
      </c>
      <c r="N81">
        <f t="shared" si="33"/>
        <v>54.649999999999991</v>
      </c>
      <c r="P81" s="5">
        <f>_xlfn.STDEV.P(D101:D105)</f>
        <v>3.9119509199375182</v>
      </c>
      <c r="R81" s="5">
        <f>_xlfn.STDEV.P(E101:E105)</f>
        <v>4.7101592329771611</v>
      </c>
      <c r="T81" s="5">
        <f>_xlfn.STDEV.P(F101:F105)</f>
        <v>1.3813037319865595</v>
      </c>
      <c r="V81" s="5">
        <f>_xlfn.STDEV.P(G101:G105)</f>
        <v>2.0591260281974</v>
      </c>
      <c r="Z81" s="7">
        <v>22</v>
      </c>
      <c r="AA81">
        <v>50</v>
      </c>
      <c r="AB81">
        <v>0.45</v>
      </c>
      <c r="AC81">
        <f t="shared" si="31"/>
        <v>37.69</v>
      </c>
      <c r="AD81">
        <f t="shared" si="31"/>
        <v>42.519999999999996</v>
      </c>
      <c r="AE81">
        <f t="shared" si="31"/>
        <v>26.74</v>
      </c>
      <c r="AF81">
        <f t="shared" si="31"/>
        <v>40.720000000000006</v>
      </c>
    </row>
    <row r="82" spans="1:32" x14ac:dyDescent="0.75">
      <c r="A82" s="7">
        <v>6</v>
      </c>
      <c r="B82">
        <v>5</v>
      </c>
      <c r="C82">
        <v>0.2</v>
      </c>
      <c r="D82">
        <v>60.5</v>
      </c>
      <c r="E82">
        <v>56</v>
      </c>
      <c r="F82">
        <v>32.9</v>
      </c>
      <c r="G82">
        <v>52</v>
      </c>
      <c r="I82">
        <f t="shared" si="32"/>
        <v>10.513919345325036</v>
      </c>
      <c r="K82">
        <f>AVERAGE(K76:K81)</f>
        <v>9.9040193443161275</v>
      </c>
      <c r="N82">
        <f t="shared" si="33"/>
        <v>50.35</v>
      </c>
      <c r="P82" s="5">
        <f>AVERAGE(P76:P81)</f>
        <v>5.3999445688270278</v>
      </c>
      <c r="Q82">
        <f>AVERAGE(Q76:Q80)</f>
        <v>3.235806086996329</v>
      </c>
      <c r="R82" s="5">
        <f>AVERAGE(R76:R81)</f>
        <v>7.4476467522854426</v>
      </c>
      <c r="S82">
        <f>AVERAGE(S76:S80)</f>
        <v>2.4329203402303534</v>
      </c>
      <c r="T82" s="5">
        <f>AVERAGE(T76:T81)</f>
        <v>1.8352926068050996</v>
      </c>
      <c r="U82">
        <f>AVERAGE(U76:U80)</f>
        <v>5.9553970735172133</v>
      </c>
      <c r="V82" s="5">
        <f>AVERAGE(V76:V81)</f>
        <v>1.1969369506645466</v>
      </c>
      <c r="W82">
        <f>AVERAGE(W76:W80)</f>
        <v>19.133675660948342</v>
      </c>
      <c r="Z82" s="7">
        <v>23</v>
      </c>
      <c r="AA82">
        <v>50</v>
      </c>
      <c r="AB82">
        <v>0.65</v>
      </c>
      <c r="AC82">
        <f t="shared" si="31"/>
        <v>35.595999999999997</v>
      </c>
      <c r="AD82">
        <f t="shared" si="31"/>
        <v>41.160000000000004</v>
      </c>
      <c r="AE82">
        <f t="shared" si="31"/>
        <v>26.22</v>
      </c>
      <c r="AF82">
        <f t="shared" si="31"/>
        <v>41.339999999999996</v>
      </c>
    </row>
    <row r="83" spans="1:32" x14ac:dyDescent="0.75">
      <c r="A83" s="7">
        <v>7</v>
      </c>
      <c r="B83">
        <v>5</v>
      </c>
      <c r="C83">
        <v>0.45</v>
      </c>
      <c r="D83">
        <v>55.6</v>
      </c>
      <c r="E83">
        <v>51.7</v>
      </c>
      <c r="F83">
        <v>35.5</v>
      </c>
      <c r="G83">
        <v>50</v>
      </c>
      <c r="I83">
        <f t="shared" si="32"/>
        <v>7.6082192397432769</v>
      </c>
      <c r="N83">
        <f t="shared" si="33"/>
        <v>48.2</v>
      </c>
      <c r="P83" s="5">
        <f>_xlfn.STDEV.P(P76:P81)</f>
        <v>1.3796777354134822</v>
      </c>
      <c r="Q83">
        <f>_xlfn.STDEV.P(Q76:Q80)</f>
        <v>1.1070110260525656</v>
      </c>
      <c r="R83" s="5">
        <f>_xlfn.STDEV.P(R76:R81)</f>
        <v>1.5647442346398237</v>
      </c>
      <c r="S83">
        <f>_xlfn.STDEV.P(S76:S80)</f>
        <v>0.8205071306373618</v>
      </c>
      <c r="T83" s="5">
        <f>_xlfn.STDEV.P(T76:T81)</f>
        <v>0.69778295150178471</v>
      </c>
      <c r="U83">
        <f>_xlfn.STDEV.P(U76:U80)</f>
        <v>0.40479230211749506</v>
      </c>
      <c r="V83" s="5">
        <f>_xlfn.STDEV.P(V76:V81)</f>
        <v>0.63109053983338304</v>
      </c>
      <c r="W83">
        <f>_xlfn.STDEV.P(W76:W80)</f>
        <v>0.33724394644076722</v>
      </c>
      <c r="Z83" s="7">
        <v>24</v>
      </c>
      <c r="AA83">
        <v>50</v>
      </c>
      <c r="AB83">
        <v>0.85</v>
      </c>
      <c r="AC83">
        <f t="shared" si="31"/>
        <v>32.252000000000002</v>
      </c>
      <c r="AD83">
        <f t="shared" si="31"/>
        <v>36.980000000000004</v>
      </c>
      <c r="AE83">
        <f t="shared" si="31"/>
        <v>29.779999999999994</v>
      </c>
      <c r="AF83">
        <f t="shared" si="31"/>
        <v>41.66</v>
      </c>
    </row>
    <row r="84" spans="1:32" x14ac:dyDescent="0.75">
      <c r="A84" s="7">
        <v>8</v>
      </c>
      <c r="B84">
        <v>5</v>
      </c>
      <c r="C84">
        <v>0.65</v>
      </c>
      <c r="D84">
        <v>51.9</v>
      </c>
      <c r="E84">
        <v>46.1</v>
      </c>
      <c r="F84">
        <v>36</v>
      </c>
      <c r="G84">
        <v>50.7</v>
      </c>
      <c r="I84">
        <f t="shared" si="32"/>
        <v>6.2607407708673017</v>
      </c>
      <c r="K84" cm="1">
        <f t="array" ref="K84">INDEX(LINEST(K76:K81),1)</f>
        <v>-2.9095035536170304</v>
      </c>
      <c r="L84" cm="1">
        <f t="array" ref="L84">INDEX(LINEST(L76:L80),1)</f>
        <v>-0.97463980928185534</v>
      </c>
      <c r="N84">
        <f t="shared" si="33"/>
        <v>46.174999999999997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1"/>
        <v>41.943999999999996</v>
      </c>
      <c r="AD84">
        <f t="shared" si="31"/>
        <v>48.8</v>
      </c>
      <c r="AE84">
        <f t="shared" si="31"/>
        <v>40.959999999999994</v>
      </c>
      <c r="AF84">
        <f t="shared" si="31"/>
        <v>38.5</v>
      </c>
    </row>
    <row r="85" spans="1:32" x14ac:dyDescent="0.75">
      <c r="A85" s="7">
        <v>9</v>
      </c>
      <c r="B85">
        <v>5</v>
      </c>
      <c r="C85">
        <v>0.85</v>
      </c>
      <c r="D85">
        <v>46.4</v>
      </c>
      <c r="E85">
        <v>40.299999999999997</v>
      </c>
      <c r="F85">
        <v>37.700000000000003</v>
      </c>
      <c r="G85">
        <v>52.2</v>
      </c>
      <c r="I85">
        <f t="shared" si="32"/>
        <v>5.6189411813970986</v>
      </c>
      <c r="N85">
        <f t="shared" si="33"/>
        <v>44.15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1"/>
        <v>37.887999999999998</v>
      </c>
      <c r="AD85">
        <f t="shared" si="31"/>
        <v>44.58</v>
      </c>
      <c r="AE85">
        <f t="shared" si="31"/>
        <v>39.839999999999996</v>
      </c>
      <c r="AF85">
        <f t="shared" si="31"/>
        <v>38.24</v>
      </c>
    </row>
    <row r="86" spans="1:32" x14ac:dyDescent="0.75">
      <c r="A86" s="7">
        <v>10</v>
      </c>
      <c r="B86">
        <v>10</v>
      </c>
      <c r="C86">
        <v>0</v>
      </c>
      <c r="D86">
        <v>66.099999999999994</v>
      </c>
      <c r="E86">
        <v>67</v>
      </c>
      <c r="F86">
        <v>37</v>
      </c>
      <c r="G86">
        <v>54.9</v>
      </c>
      <c r="I86">
        <f t="shared" si="32"/>
        <v>12.09307653163577</v>
      </c>
      <c r="N86">
        <f t="shared" si="33"/>
        <v>56.25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1"/>
        <v>36.374000000000002</v>
      </c>
      <c r="AD86">
        <f t="shared" si="31"/>
        <v>41.94</v>
      </c>
      <c r="AE86">
        <f t="shared" si="31"/>
        <v>41.28</v>
      </c>
      <c r="AF86">
        <f t="shared" si="31"/>
        <v>40.659999999999997</v>
      </c>
    </row>
    <row r="87" spans="1:32" x14ac:dyDescent="0.75">
      <c r="A87" s="7">
        <v>11</v>
      </c>
      <c r="B87">
        <v>10</v>
      </c>
      <c r="C87">
        <v>0.2</v>
      </c>
      <c r="D87">
        <v>59.8</v>
      </c>
      <c r="E87">
        <v>50.3</v>
      </c>
      <c r="F87">
        <v>33.5</v>
      </c>
      <c r="G87">
        <v>53</v>
      </c>
      <c r="I87">
        <f t="shared" si="32"/>
        <v>9.675872053722081</v>
      </c>
      <c r="J87" s="2"/>
      <c r="K87" t="s">
        <v>26</v>
      </c>
      <c r="L87" t="s">
        <v>27</v>
      </c>
      <c r="N87">
        <f t="shared" si="33"/>
        <v>49.15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1"/>
        <v>34.775999999999996</v>
      </c>
      <c r="AD87">
        <f t="shared" si="31"/>
        <v>40.480000000000004</v>
      </c>
      <c r="AE87">
        <f t="shared" si="31"/>
        <v>42.519999999999996</v>
      </c>
      <c r="AF87">
        <f t="shared" si="31"/>
        <v>39.779999999999994</v>
      </c>
    </row>
    <row r="88" spans="1:32" x14ac:dyDescent="0.75">
      <c r="A88" s="7">
        <v>12</v>
      </c>
      <c r="B88">
        <v>10</v>
      </c>
      <c r="C88">
        <v>0.45</v>
      </c>
      <c r="D88">
        <v>58.8</v>
      </c>
      <c r="E88">
        <v>47.6</v>
      </c>
      <c r="F88">
        <v>34.6</v>
      </c>
      <c r="G88">
        <v>53</v>
      </c>
      <c r="I88">
        <f t="shared" si="32"/>
        <v>8.9493016487321597</v>
      </c>
      <c r="J88">
        <v>2</v>
      </c>
      <c r="K88">
        <f>AVERAGE(D76:G80)</f>
        <v>35.550500000000007</v>
      </c>
      <c r="L88">
        <f>AVERAGE(D76:G76,D81:G81,D86:G86,D91:G91,D96:G96,D101:G101)</f>
        <v>51.241666666666674</v>
      </c>
      <c r="M88">
        <v>0</v>
      </c>
      <c r="N88">
        <f t="shared" si="33"/>
        <v>48.5</v>
      </c>
      <c r="P88" s="5">
        <f>AVERAGE(D76:D80)</f>
        <v>54.42199999999999</v>
      </c>
      <c r="Q88">
        <f>AVERAGE(D76,D81,D86,D91,D96,D101)</f>
        <v>62.4</v>
      </c>
      <c r="R88" s="5">
        <f>AVERAGE(E76:E80)</f>
        <v>48.28</v>
      </c>
      <c r="S88">
        <f>AVERAGE(E76,E81,E86,E91,E96,E101)</f>
        <v>61.516666666666659</v>
      </c>
      <c r="T88" s="5">
        <f>AVERAGE(F76:F80)</f>
        <v>39.5</v>
      </c>
      <c r="U88">
        <f>AVERAGE(F76,F81,F86,F91,F96,F101)</f>
        <v>38.916666666666664</v>
      </c>
      <c r="V88" s="5">
        <f>AVERAGE(G76:G80)</f>
        <v>0</v>
      </c>
      <c r="W88">
        <f>AVERAGE(G76,G81,G86,G91,G96,G101)</f>
        <v>42.133333333333333</v>
      </c>
      <c r="Z88" s="7">
        <v>29</v>
      </c>
      <c r="AA88">
        <v>100</v>
      </c>
      <c r="AB88">
        <v>0.85</v>
      </c>
      <c r="AC88">
        <f t="shared" si="31"/>
        <v>32.734000000000009</v>
      </c>
      <c r="AD88">
        <f t="shared" si="31"/>
        <v>38.22</v>
      </c>
      <c r="AE88">
        <f t="shared" si="31"/>
        <v>42.26</v>
      </c>
      <c r="AF88">
        <f t="shared" si="31"/>
        <v>41.660000000000004</v>
      </c>
    </row>
    <row r="89" spans="1:32" x14ac:dyDescent="0.75">
      <c r="A89" s="7">
        <v>13</v>
      </c>
      <c r="B89">
        <v>10</v>
      </c>
      <c r="C89">
        <v>0.65</v>
      </c>
      <c r="D89">
        <v>54.7</v>
      </c>
      <c r="E89">
        <v>43</v>
      </c>
      <c r="F89">
        <v>38.299999999999997</v>
      </c>
      <c r="G89">
        <v>52.8</v>
      </c>
      <c r="I89">
        <f t="shared" si="32"/>
        <v>6.7908026035218976</v>
      </c>
      <c r="J89">
        <v>5</v>
      </c>
      <c r="K89">
        <f>AVERAGE(D81:G85)</f>
        <v>48.704999999999998</v>
      </c>
      <c r="L89">
        <f>AVERAGE(D77:G77,D82:G82,D87:G87,D92:G92,D97:G97,D102:G102)</f>
        <v>46.467083333333335</v>
      </c>
      <c r="M89">
        <v>0.2</v>
      </c>
      <c r="N89">
        <f t="shared" si="33"/>
        <v>47.2</v>
      </c>
      <c r="P89" s="5">
        <f>AVERAGE(D81:D85)</f>
        <v>56.86</v>
      </c>
      <c r="Q89">
        <f t="shared" ref="Q89:Q92" si="39">AVERAGE(D77,D82,D87,D92,D97,D102)</f>
        <v>55.601666666666659</v>
      </c>
      <c r="R89" s="5">
        <f>AVERAGE(E81:E85)</f>
        <v>51.48</v>
      </c>
      <c r="S89">
        <f t="shared" ref="S89:S92" si="40">AVERAGE(E77,E82,E87,E92,E97,E102)</f>
        <v>50.583333333333336</v>
      </c>
      <c r="T89" s="5">
        <f>AVERAGE(F81:F85)</f>
        <v>35.94</v>
      </c>
      <c r="U89">
        <f t="shared" ref="U89:U92" si="41">AVERAGE(F77,F82,F87,F92,F97,F102)</f>
        <v>37.983333333333334</v>
      </c>
      <c r="V89" s="5">
        <f>AVERAGE(G81:G85)</f>
        <v>50.54</v>
      </c>
      <c r="W89">
        <f t="shared" ref="W89:W92" si="42">AVERAGE(G77,G82,G87,G92,G97,G102)</f>
        <v>41.7</v>
      </c>
    </row>
    <row r="90" spans="1:32" x14ac:dyDescent="0.75">
      <c r="A90" s="7">
        <v>14</v>
      </c>
      <c r="B90">
        <v>10</v>
      </c>
      <c r="C90">
        <v>0.85</v>
      </c>
      <c r="D90">
        <v>49.4</v>
      </c>
      <c r="E90">
        <v>37.5</v>
      </c>
      <c r="F90">
        <v>36.200000000000003</v>
      </c>
      <c r="G90">
        <v>55.3</v>
      </c>
      <c r="I90">
        <f t="shared" si="32"/>
        <v>8.0389675954067492</v>
      </c>
      <c r="J90">
        <v>10</v>
      </c>
      <c r="K90">
        <f>AVERAGE(D86:G90)</f>
        <v>49.14</v>
      </c>
      <c r="L90">
        <f t="shared" ref="L90:L92" si="43">AVERAGE(D78:G78,D83:G83,D88:G88,D93:G93,D98:G98,D103:G103)</f>
        <v>45.162500000000016</v>
      </c>
      <c r="M90">
        <v>0.45</v>
      </c>
      <c r="N90">
        <f t="shared" si="33"/>
        <v>44.6</v>
      </c>
      <c r="P90" s="5">
        <f>AVERAGE(D86:D90)</f>
        <v>57.759999999999991</v>
      </c>
      <c r="Q90">
        <f t="shared" si="39"/>
        <v>52.916666666666664</v>
      </c>
      <c r="R90" s="5">
        <f>AVERAGE(E86:E90)</f>
        <v>49.08</v>
      </c>
      <c r="S90">
        <f t="shared" si="40"/>
        <v>46.833333333333336</v>
      </c>
      <c r="T90" s="5">
        <f>AVERAGE(F86:F90)</f>
        <v>35.919999999999995</v>
      </c>
      <c r="U90">
        <f t="shared" si="41"/>
        <v>38.416666666666664</v>
      </c>
      <c r="V90" s="5">
        <f>AVERAGE(G86:G90)</f>
        <v>53.8</v>
      </c>
      <c r="W90">
        <f t="shared" si="42"/>
        <v>42.483333333333334</v>
      </c>
    </row>
    <row r="91" spans="1:32" x14ac:dyDescent="0.75">
      <c r="A91" s="7">
        <v>15</v>
      </c>
      <c r="B91">
        <v>20</v>
      </c>
      <c r="C91">
        <v>0</v>
      </c>
      <c r="D91">
        <v>56.9</v>
      </c>
      <c r="E91">
        <v>62</v>
      </c>
      <c r="F91">
        <v>37.700000000000003</v>
      </c>
      <c r="G91">
        <v>51.4</v>
      </c>
      <c r="I91">
        <f t="shared" si="32"/>
        <v>9.067248755824405</v>
      </c>
      <c r="J91">
        <v>20</v>
      </c>
      <c r="K91">
        <f>AVERAGE(D91:G95)</f>
        <v>46.642499999999998</v>
      </c>
      <c r="L91">
        <f t="shared" si="43"/>
        <v>44.111666666666657</v>
      </c>
      <c r="M91">
        <v>0.65</v>
      </c>
      <c r="N91">
        <f t="shared" si="33"/>
        <v>52.000000000000007</v>
      </c>
      <c r="P91" s="5">
        <f>AVERAGE(D91:D95)</f>
        <v>50.15</v>
      </c>
      <c r="Q91">
        <f t="shared" si="39"/>
        <v>50.596666666666664</v>
      </c>
      <c r="R91" s="5">
        <f>AVERAGE(E91:E95)</f>
        <v>48.96</v>
      </c>
      <c r="S91">
        <f t="shared" si="40"/>
        <v>44.199999999999996</v>
      </c>
      <c r="T91" s="5">
        <f>AVERAGE(F91:F95)</f>
        <v>36.480000000000004</v>
      </c>
      <c r="U91">
        <f t="shared" si="41"/>
        <v>38.966666666666669</v>
      </c>
      <c r="V91" s="5">
        <f>AVERAGE(G91:G95)</f>
        <v>50.98</v>
      </c>
      <c r="W91">
        <f t="shared" si="42"/>
        <v>42.68333333333333</v>
      </c>
    </row>
    <row r="92" spans="1:32" x14ac:dyDescent="0.75">
      <c r="A92" s="7">
        <v>16</v>
      </c>
      <c r="B92">
        <v>20</v>
      </c>
      <c r="C92">
        <v>0.2</v>
      </c>
      <c r="D92">
        <v>52.4</v>
      </c>
      <c r="E92">
        <v>50.9</v>
      </c>
      <c r="F92">
        <v>35.9</v>
      </c>
      <c r="G92">
        <v>48.9</v>
      </c>
      <c r="I92">
        <f t="shared" si="32"/>
        <v>6.5419320540647625</v>
      </c>
      <c r="J92">
        <v>50</v>
      </c>
      <c r="K92">
        <f>AVERAGE(D96:G100)</f>
        <v>45.460500000000003</v>
      </c>
      <c r="L92">
        <f t="shared" si="43"/>
        <v>42.651249999999997</v>
      </c>
      <c r="M92">
        <v>0.85</v>
      </c>
      <c r="N92">
        <f t="shared" si="33"/>
        <v>47.024999999999999</v>
      </c>
      <c r="P92" s="5">
        <f>AVERAGE(D96:D100)</f>
        <v>50.762</v>
      </c>
      <c r="Q92">
        <f t="shared" si="39"/>
        <v>46.588333333333338</v>
      </c>
      <c r="R92" s="5">
        <f>AVERAGE(E96:E100)</f>
        <v>45.84</v>
      </c>
      <c r="S92">
        <f t="shared" si="40"/>
        <v>39.800000000000004</v>
      </c>
      <c r="T92" s="5">
        <f>AVERAGE(F96:F100)</f>
        <v>34.319999999999993</v>
      </c>
      <c r="U92">
        <f t="shared" si="41"/>
        <v>40.1</v>
      </c>
      <c r="V92" s="5">
        <f>AVERAGE(G96:G100)</f>
        <v>50.919999999999995</v>
      </c>
      <c r="W92">
        <f t="shared" si="42"/>
        <v>44.116666666666667</v>
      </c>
    </row>
    <row r="93" spans="1:32" x14ac:dyDescent="0.75">
      <c r="A93" s="7">
        <v>17</v>
      </c>
      <c r="B93">
        <v>20</v>
      </c>
      <c r="C93">
        <v>0.45</v>
      </c>
      <c r="D93">
        <v>49.95</v>
      </c>
      <c r="E93">
        <v>46.5</v>
      </c>
      <c r="F93">
        <v>35.5</v>
      </c>
      <c r="G93">
        <v>51.4</v>
      </c>
      <c r="I93">
        <f t="shared" si="32"/>
        <v>6.2280991281450069</v>
      </c>
      <c r="J93">
        <v>100</v>
      </c>
      <c r="K93">
        <f>AVERAGE(D101:G105)</f>
        <v>50.062499999999986</v>
      </c>
      <c r="L93">
        <f>AVERAGE((L92-L91), (L91-L90), (L90-L89), (L89-L88))</f>
        <v>-2.1476041666666692</v>
      </c>
      <c r="N93">
        <f t="shared" si="33"/>
        <v>45.837499999999999</v>
      </c>
      <c r="P93" s="5">
        <f>AVERAGE(D101:D105)</f>
        <v>51.77</v>
      </c>
      <c r="R93" s="5">
        <f>AVERAGE(E101:E105)</f>
        <v>47.88000000000001</v>
      </c>
      <c r="T93" s="5">
        <f>AVERAGE(F101:F105)</f>
        <v>51.100000000000009</v>
      </c>
      <c r="V93" s="5">
        <f>AVERAGE(G101:G105)</f>
        <v>49.5</v>
      </c>
    </row>
    <row r="94" spans="1:32" x14ac:dyDescent="0.75">
      <c r="A94" s="7">
        <v>18</v>
      </c>
      <c r="B94">
        <v>20</v>
      </c>
      <c r="C94">
        <v>0.65</v>
      </c>
      <c r="D94">
        <v>47</v>
      </c>
      <c r="E94">
        <v>45.6</v>
      </c>
      <c r="F94">
        <v>36.4</v>
      </c>
      <c r="G94">
        <v>51.1</v>
      </c>
      <c r="I94">
        <f t="shared" si="32"/>
        <v>5.3741859848725246</v>
      </c>
      <c r="K94">
        <f>AVERAGE(K88:K93)</f>
        <v>45.926833333333327</v>
      </c>
      <c r="N94">
        <f t="shared" si="33"/>
        <v>45.024999999999999</v>
      </c>
      <c r="P94" s="5">
        <f>AVERAGE(P88:P93)</f>
        <v>53.620666666666658</v>
      </c>
      <c r="Q94">
        <f>AVERAGE(Q88:Q92)</f>
        <v>53.620666666666672</v>
      </c>
      <c r="R94" s="5">
        <f>AVERAGE(R88:R93)</f>
        <v>48.586666666666666</v>
      </c>
      <c r="S94">
        <f>AVERAGE(S88:S92)</f>
        <v>48.586666666666666</v>
      </c>
      <c r="T94" s="5">
        <f>AVERAGE(T88:T93)</f>
        <v>38.876666666666665</v>
      </c>
      <c r="U94">
        <f>AVERAGE(U88:U92)</f>
        <v>38.876666666666665</v>
      </c>
      <c r="V94" s="5">
        <f>AVERAGE(V88:V93)</f>
        <v>42.623333333333328</v>
      </c>
      <c r="W94">
        <f>AVERAGE(W88:W92)</f>
        <v>42.623333333333335</v>
      </c>
    </row>
    <row r="95" spans="1:32" x14ac:dyDescent="0.75">
      <c r="A95" s="7">
        <v>19</v>
      </c>
      <c r="B95">
        <v>20</v>
      </c>
      <c r="C95">
        <v>0.85</v>
      </c>
      <c r="D95">
        <v>44.5</v>
      </c>
      <c r="E95">
        <v>39.799999999999997</v>
      </c>
      <c r="F95">
        <v>36.9</v>
      </c>
      <c r="G95">
        <v>52.1</v>
      </c>
      <c r="I95">
        <f t="shared" si="32"/>
        <v>5.7464663054785365</v>
      </c>
      <c r="N95">
        <f t="shared" si="33"/>
        <v>43.324999999999996</v>
      </c>
      <c r="P95" s="5">
        <f>_xlfn.STDEV.P(P88:P93)</f>
        <v>2.9414272423811889</v>
      </c>
      <c r="Q95">
        <f>_xlfn.STDEV.P(Q88:Q92)</f>
        <v>5.2932968722505782</v>
      </c>
      <c r="R95" s="5">
        <f>_xlfn.STDEV.P(R88:R93)</f>
        <v>1.6778822631188639</v>
      </c>
      <c r="S95">
        <f>_xlfn.STDEV.P(S88:S92)</f>
        <v>7.3579088212767312</v>
      </c>
      <c r="T95" s="5">
        <f>_xlfn.STDEV.P(T88:T93)</f>
        <v>5.6814248995202785</v>
      </c>
      <c r="U95">
        <f>_xlfn.STDEV.P(U88:U92)</f>
        <v>0.70935025042483679</v>
      </c>
      <c r="V95" s="5">
        <f>_xlfn.STDEV.P(V88:V93)</f>
        <v>19.106269186374981</v>
      </c>
      <c r="W95">
        <f>_xlfn.STDEV.P(W88:W92)</f>
        <v>0.81803287084186105</v>
      </c>
    </row>
    <row r="96" spans="1:32" x14ac:dyDescent="0.75">
      <c r="A96" s="7">
        <v>20</v>
      </c>
      <c r="B96">
        <v>50</v>
      </c>
      <c r="C96">
        <v>0</v>
      </c>
      <c r="D96">
        <v>57.5</v>
      </c>
      <c r="E96">
        <v>57.4</v>
      </c>
      <c r="F96">
        <v>32.1</v>
      </c>
      <c r="G96">
        <v>51.8</v>
      </c>
      <c r="I96">
        <f t="shared" si="32"/>
        <v>10.419932821280559</v>
      </c>
      <c r="N96">
        <f t="shared" si="33"/>
        <v>49.7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54.1</v>
      </c>
      <c r="E97">
        <v>48.9</v>
      </c>
      <c r="F97">
        <v>31.9</v>
      </c>
      <c r="G97">
        <v>48.4</v>
      </c>
      <c r="I97">
        <f t="shared" si="32"/>
        <v>8.3436727524513881</v>
      </c>
      <c r="N97">
        <f t="shared" si="33"/>
        <v>45.825000000000003</v>
      </c>
      <c r="P97" s="5" cm="1">
        <f t="array" ref="P97">INDEX(LINEST(P88:P93), 1)</f>
        <v>-1.1189714285714265</v>
      </c>
      <c r="Q97" s="5" cm="1">
        <f t="array" ref="Q97">INDEX(LINEST(Q88:Q92), 1)</f>
        <v>-3.6628333333333316</v>
      </c>
      <c r="R97" s="5" cm="1">
        <f t="array" ref="R97">INDEX(LINEST(R88:R93), 1)</f>
        <v>-0.54399999999999804</v>
      </c>
      <c r="S97" s="5" cm="1">
        <f t="array" ref="S97">INDEX(LINEST(S88:S92), 1)</f>
        <v>-4.9816666666666638</v>
      </c>
      <c r="T97" s="5" cm="1">
        <f t="array" ref="T97">INDEX(LINEST(T88:T93), 1)</f>
        <v>1.5342857142857154</v>
      </c>
      <c r="U97" s="5" cm="1">
        <f t="array" ref="U97">INDEX(LINEST(U88:U92), 1)</f>
        <v>0.3350000000000008</v>
      </c>
      <c r="V97" s="5" cm="1">
        <f t="array" ref="V97">INDEX(LINEST(V88:V92), 1)</f>
        <v>10.228</v>
      </c>
      <c r="W97" s="5" cm="1">
        <f t="array" ref="W97">INDEX(LINEST(W88:W92), 1)</f>
        <v>0.49499999999999961</v>
      </c>
    </row>
    <row r="98" spans="1:23" x14ac:dyDescent="0.75">
      <c r="A98" s="7">
        <v>22</v>
      </c>
      <c r="B98">
        <v>50</v>
      </c>
      <c r="C98">
        <v>0.45</v>
      </c>
      <c r="D98">
        <v>49.75</v>
      </c>
      <c r="E98">
        <v>43.2</v>
      </c>
      <c r="F98">
        <v>34.6</v>
      </c>
      <c r="G98">
        <v>50.6</v>
      </c>
      <c r="I98">
        <f t="shared" si="32"/>
        <v>6.4122319632090683</v>
      </c>
      <c r="K98" cm="1">
        <f t="array" ref="K98">INDEX(LINEST(K88:K93),1)</f>
        <v>1.7236857142857118</v>
      </c>
      <c r="L98" cm="1">
        <f t="array" ref="L98">INDEX(LINEST(L88:L92),1)</f>
        <v>-1.9536250000000031</v>
      </c>
      <c r="N98">
        <f t="shared" si="33"/>
        <v>44.537500000000001</v>
      </c>
    </row>
    <row r="99" spans="1:23" x14ac:dyDescent="0.75">
      <c r="A99" s="7">
        <v>23</v>
      </c>
      <c r="B99">
        <v>50</v>
      </c>
      <c r="C99">
        <v>0.65</v>
      </c>
      <c r="D99">
        <v>47.6</v>
      </c>
      <c r="E99">
        <v>41.8</v>
      </c>
      <c r="F99">
        <v>33.299999999999997</v>
      </c>
      <c r="G99">
        <v>51.6</v>
      </c>
      <c r="I99">
        <f t="shared" si="32"/>
        <v>6.8798164946457252</v>
      </c>
      <c r="N99">
        <f t="shared" si="33"/>
        <v>43.575000000000003</v>
      </c>
    </row>
    <row r="100" spans="1:23" x14ac:dyDescent="0.75">
      <c r="A100" s="7">
        <v>24</v>
      </c>
      <c r="B100">
        <v>50</v>
      </c>
      <c r="C100">
        <v>0.85</v>
      </c>
      <c r="D100">
        <v>44.86</v>
      </c>
      <c r="E100">
        <v>37.9</v>
      </c>
      <c r="F100">
        <v>39.700000000000003</v>
      </c>
      <c r="G100">
        <v>52.2</v>
      </c>
      <c r="I100">
        <f t="shared" si="32"/>
        <v>5.5504661966361208</v>
      </c>
      <c r="N100">
        <f t="shared" si="33"/>
        <v>43.664999999999999</v>
      </c>
    </row>
    <row r="101" spans="1:23" x14ac:dyDescent="0.75">
      <c r="A101" s="7">
        <v>25</v>
      </c>
      <c r="B101">
        <v>100</v>
      </c>
      <c r="C101">
        <v>0</v>
      </c>
      <c r="D101">
        <v>58</v>
      </c>
      <c r="E101">
        <v>55.9</v>
      </c>
      <c r="F101">
        <v>49.7</v>
      </c>
      <c r="G101">
        <v>46.9</v>
      </c>
      <c r="I101">
        <f t="shared" si="32"/>
        <v>4.4985414302860427</v>
      </c>
      <c r="N101">
        <f t="shared" si="33"/>
        <v>52.625000000000007</v>
      </c>
    </row>
    <row r="102" spans="1:23" x14ac:dyDescent="0.75">
      <c r="A102" s="7">
        <v>26</v>
      </c>
      <c r="B102">
        <v>100</v>
      </c>
      <c r="C102">
        <v>0.2</v>
      </c>
      <c r="D102">
        <v>53.9</v>
      </c>
      <c r="E102">
        <v>49.9</v>
      </c>
      <c r="F102">
        <v>49.4</v>
      </c>
      <c r="G102">
        <v>47.9</v>
      </c>
      <c r="I102">
        <f t="shared" si="32"/>
        <v>2.2185299186623562</v>
      </c>
      <c r="N102">
        <f t="shared" si="33"/>
        <v>50.274999999999999</v>
      </c>
    </row>
    <row r="103" spans="1:23" x14ac:dyDescent="0.75">
      <c r="A103" s="7">
        <v>27</v>
      </c>
      <c r="B103">
        <v>100</v>
      </c>
      <c r="C103">
        <v>0.45</v>
      </c>
      <c r="D103">
        <v>51.1</v>
      </c>
      <c r="E103">
        <v>46.5</v>
      </c>
      <c r="F103">
        <v>51.2</v>
      </c>
      <c r="G103">
        <v>49.9</v>
      </c>
      <c r="I103">
        <f t="shared" si="32"/>
        <v>1.9031224343168263</v>
      </c>
      <c r="N103">
        <f t="shared" si="33"/>
        <v>49.675000000000004</v>
      </c>
    </row>
    <row r="104" spans="1:23" x14ac:dyDescent="0.75">
      <c r="A104" s="7">
        <v>28</v>
      </c>
      <c r="B104">
        <v>100</v>
      </c>
      <c r="C104">
        <v>0.65</v>
      </c>
      <c r="D104">
        <v>49.18</v>
      </c>
      <c r="E104">
        <v>44.8</v>
      </c>
      <c r="F104">
        <v>52.3</v>
      </c>
      <c r="G104">
        <v>49.9</v>
      </c>
      <c r="I104">
        <f t="shared" si="32"/>
        <v>2.7094418244354319</v>
      </c>
      <c r="N104">
        <f t="shared" si="33"/>
        <v>49.044999999999995</v>
      </c>
    </row>
    <row r="105" spans="1:23" x14ac:dyDescent="0.75">
      <c r="A105" s="7">
        <v>29</v>
      </c>
      <c r="B105">
        <v>100</v>
      </c>
      <c r="C105">
        <v>0.85</v>
      </c>
      <c r="D105">
        <v>46.67</v>
      </c>
      <c r="E105">
        <v>42.3</v>
      </c>
      <c r="F105">
        <v>52.9</v>
      </c>
      <c r="G105">
        <v>52.9</v>
      </c>
      <c r="I105">
        <f t="shared" si="32"/>
        <v>4.4822057906794068</v>
      </c>
      <c r="N105">
        <f t="shared" si="33"/>
        <v>48.692500000000003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21.343099571185892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22.336324426567788</v>
      </c>
      <c r="R112" s="5">
        <f>_xlfn.STDEV.P(E112:E116)</f>
        <v>0</v>
      </c>
      <c r="S112">
        <f>_xlfn.STDEV.P(E112,E117,E122,E127,E132,E137)</f>
        <v>23.390341073946647</v>
      </c>
      <c r="T112" s="5">
        <f>_xlfn.STDEV.P(F112:F116)</f>
        <v>0</v>
      </c>
      <c r="U112">
        <f>_xlfn.STDEV.P(F112,F117,F122,F127,F132,F137)</f>
        <v>15.603311614312307</v>
      </c>
      <c r="V112" s="5">
        <f>_xlfn.STDEV.P(G112:G116)</f>
        <v>0</v>
      </c>
      <c r="W112">
        <f>_xlfn.STDEV.P(G112,G117,G122,G127,G132,G137)</f>
        <v>19.296782978862907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4">_xlfn.STDEV.P(D113:G113)</f>
        <v>0</v>
      </c>
      <c r="J113">
        <v>5</v>
      </c>
      <c r="K113">
        <f>_xlfn.STDEV.P(D117:G121)</f>
        <v>19.968264821961874</v>
      </c>
      <c r="L113">
        <f>_xlfn.STDEV.P(D113:G113,D118:G118,D123:G123,D128:G128,D133:G133,D138:G138)</f>
        <v>20.535031044534612</v>
      </c>
      <c r="M113">
        <v>0.2</v>
      </c>
      <c r="N113">
        <f t="shared" ref="N113:N141" si="45">AVERAGE(D113:G113)</f>
        <v>0</v>
      </c>
      <c r="P113" s="5">
        <f>_xlfn.STDEV.P(D117:D121)</f>
        <v>0.76785415281809855</v>
      </c>
      <c r="Q113">
        <f t="shared" ref="Q113:Q116" si="46">_xlfn.STDEV.P(D113,D118,D123,D128,D133,D138)</f>
        <v>22.644259758269868</v>
      </c>
      <c r="R113" s="5">
        <f>_xlfn.STDEV.P(E117:E121)</f>
        <v>3.7021075078933086</v>
      </c>
      <c r="S113">
        <f t="shared" ref="S113:S116" si="47">_xlfn.STDEV.P(E113,E118,E123,E128,E133,E138)</f>
        <v>22.554206308851168</v>
      </c>
      <c r="T113" s="5">
        <f>_xlfn.STDEV.P(F117:F121)</f>
        <v>0.80894993664626802</v>
      </c>
      <c r="U113">
        <f t="shared" ref="U113:U116" si="48">_xlfn.STDEV.P(F113,F118,F123,F128,F133,F138)</f>
        <v>14.559265854507304</v>
      </c>
      <c r="V113" s="5">
        <f>_xlfn.STDEV.P(G117:G121)</f>
        <v>1.7281203661782349</v>
      </c>
      <c r="W113">
        <f t="shared" ref="W113:W116" si="49">_xlfn.STDEV.P(G113,G118,G123,G128,G133,G138)</f>
        <v>18.187579705819992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4"/>
        <v>0</v>
      </c>
      <c r="J114">
        <v>10</v>
      </c>
      <c r="K114">
        <f>_xlfn.STDEV.P(D122:G126)</f>
        <v>10.221285829092157</v>
      </c>
      <c r="L114">
        <f t="shared" ref="L114:L116" si="50">_xlfn.STDEV.P(D114:G114,D119:G119,D124:G124,D129:G129,D134:G134,D139:G139)</f>
        <v>20.60402170491642</v>
      </c>
      <c r="M114">
        <v>0.45</v>
      </c>
      <c r="N114">
        <f t="shared" si="45"/>
        <v>0</v>
      </c>
      <c r="P114" s="5">
        <f>_xlfn.STDEV.P(D122:D126)</f>
        <v>4.0019075451588995</v>
      </c>
      <c r="Q114">
        <f t="shared" si="46"/>
        <v>21.625237314047887</v>
      </c>
      <c r="R114" s="5">
        <f>_xlfn.STDEV.P(E122:E126)</f>
        <v>2.64015151080388</v>
      </c>
      <c r="S114">
        <f t="shared" si="47"/>
        <v>22.541147560258182</v>
      </c>
      <c r="T114" s="5">
        <f>_xlfn.STDEV.P(F122:F126)</f>
        <v>0.61773780845921944</v>
      </c>
      <c r="U114">
        <f t="shared" si="48"/>
        <v>14.616058520225849</v>
      </c>
      <c r="V114" s="5">
        <f>_xlfn.STDEV.P(G122:G126)</f>
        <v>1.4636939570825591</v>
      </c>
      <c r="W114">
        <f t="shared" si="49"/>
        <v>19.028020274204977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4"/>
        <v>0</v>
      </c>
      <c r="J115">
        <v>20</v>
      </c>
      <c r="K115">
        <f>_xlfn.STDEV.P(D127:G131)</f>
        <v>11.231384598525645</v>
      </c>
      <c r="L115">
        <f t="shared" si="50"/>
        <v>20.773278441840187</v>
      </c>
      <c r="M115">
        <v>0.65</v>
      </c>
      <c r="N115">
        <f t="shared" si="45"/>
        <v>0</v>
      </c>
      <c r="P115" s="5">
        <f>_xlfn.STDEV.P(D127:D131)</f>
        <v>1.9041008376659037</v>
      </c>
      <c r="Q115">
        <f t="shared" si="46"/>
        <v>20.97470036867167</v>
      </c>
      <c r="R115" s="5">
        <f>_xlfn.STDEV.P(E127:E131)</f>
        <v>1.8183509012289139</v>
      </c>
      <c r="S115">
        <f t="shared" si="47"/>
        <v>22.59036790807583</v>
      </c>
      <c r="T115" s="5">
        <f>_xlfn.STDEV.P(F127:F131)</f>
        <v>0.93037626796904105</v>
      </c>
      <c r="U115">
        <f t="shared" si="48"/>
        <v>15.296777075217147</v>
      </c>
      <c r="V115" s="5">
        <f>_xlfn.STDEV.P(G127:G131)</f>
        <v>1.523679756379273</v>
      </c>
      <c r="W115">
        <f t="shared" si="49"/>
        <v>19.381298259461929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4"/>
        <v>0</v>
      </c>
      <c r="J116">
        <v>50</v>
      </c>
      <c r="K116">
        <f>_xlfn.STDEV.P(D133:G136)</f>
        <v>9.6540450557007631</v>
      </c>
      <c r="L116">
        <f t="shared" si="50"/>
        <v>20.138456508768392</v>
      </c>
      <c r="M116">
        <v>0.85</v>
      </c>
      <c r="N116">
        <f t="shared" si="45"/>
        <v>0</v>
      </c>
      <c r="P116" s="5">
        <f>_xlfn.STDEV.P(D132:D136)</f>
        <v>2.0799999999999996</v>
      </c>
      <c r="Q116">
        <f t="shared" si="46"/>
        <v>18.985996301367901</v>
      </c>
      <c r="R116" s="5">
        <f>_xlfn.STDEV.P(E132:E136)</f>
        <v>1.3499629624548972</v>
      </c>
      <c r="S116">
        <f t="shared" si="47"/>
        <v>21.162598034162905</v>
      </c>
      <c r="T116" s="5">
        <f>_xlfn.STDEV.P(F132:F136)</f>
        <v>4.7071859959003053</v>
      </c>
      <c r="U116">
        <f t="shared" si="48"/>
        <v>15.459597881790675</v>
      </c>
      <c r="V116" s="5">
        <f>_xlfn.STDEV.P(G132:G136)</f>
        <v>1.4894294209528698</v>
      </c>
      <c r="W116">
        <f t="shared" si="49"/>
        <v>19.426070684063241</v>
      </c>
    </row>
    <row r="117" spans="1:23" x14ac:dyDescent="0.75">
      <c r="A117" s="7">
        <v>5</v>
      </c>
      <c r="B117">
        <v>5</v>
      </c>
      <c r="C117">
        <v>0</v>
      </c>
      <c r="D117">
        <v>2.1</v>
      </c>
      <c r="E117">
        <v>3.4</v>
      </c>
      <c r="F117">
        <v>25.8</v>
      </c>
      <c r="G117">
        <v>53.8</v>
      </c>
      <c r="I117">
        <f t="shared" si="44"/>
        <v>21.009209290213661</v>
      </c>
      <c r="J117">
        <v>100</v>
      </c>
      <c r="K117">
        <f>_xlfn.STDEV.P(D137:G141)</f>
        <v>3.884893820942859</v>
      </c>
      <c r="N117">
        <f t="shared" si="45"/>
        <v>21.274999999999999</v>
      </c>
      <c r="P117" s="5">
        <f>_xlfn.STDEV.P(D137:D141)</f>
        <v>6.1106464469808763</v>
      </c>
      <c r="R117" s="5">
        <f>_xlfn.STDEV.P(E137:E141)</f>
        <v>1.7724559232883623</v>
      </c>
      <c r="T117" s="5">
        <f>_xlfn.STDEV.P(F137:F141)</f>
        <v>1.2377398757412648</v>
      </c>
      <c r="V117" s="5">
        <f>_xlfn.STDEV.P(G137:G141)</f>
        <v>1.6716458955173494</v>
      </c>
    </row>
    <row r="118" spans="1:23" x14ac:dyDescent="0.75">
      <c r="A118" s="7">
        <v>6</v>
      </c>
      <c r="B118">
        <v>5</v>
      </c>
      <c r="C118">
        <v>0.2</v>
      </c>
      <c r="D118">
        <v>0.4</v>
      </c>
      <c r="E118">
        <v>6.4</v>
      </c>
      <c r="F118">
        <v>25.2</v>
      </c>
      <c r="G118">
        <v>50.7</v>
      </c>
      <c r="I118">
        <f t="shared" si="44"/>
        <v>19.601195754341109</v>
      </c>
      <c r="K118">
        <f>AVERAGE(K112:K117)</f>
        <v>9.1599790210372163</v>
      </c>
      <c r="N118">
        <f t="shared" si="45"/>
        <v>20.675000000000001</v>
      </c>
      <c r="P118" s="5">
        <f>AVERAGE(P112:P117)</f>
        <v>2.4774181637706296</v>
      </c>
      <c r="Q118">
        <f>AVERAGE(Q112:Q116)</f>
        <v>21.313303633785026</v>
      </c>
      <c r="R118" s="5">
        <f>AVERAGE(R112:R117)</f>
        <v>1.8805048009448937</v>
      </c>
      <c r="S118">
        <f>AVERAGE(S112:S116)</f>
        <v>22.447732177058946</v>
      </c>
      <c r="T118" s="5">
        <f>AVERAGE(T112:T117)</f>
        <v>1.3836649807860164</v>
      </c>
      <c r="U118">
        <f>AVERAGE(U112:U116)</f>
        <v>15.107002189210656</v>
      </c>
      <c r="V118" s="5">
        <f>AVERAGE(V112:V117)</f>
        <v>1.3127615660183809</v>
      </c>
      <c r="W118">
        <f>AVERAGE(W112:W116)</f>
        <v>19.063950380482606</v>
      </c>
    </row>
    <row r="119" spans="1:23" x14ac:dyDescent="0.75">
      <c r="A119" s="7">
        <v>7</v>
      </c>
      <c r="B119">
        <v>5</v>
      </c>
      <c r="C119">
        <v>0.45</v>
      </c>
      <c r="D119">
        <v>0.2</v>
      </c>
      <c r="E119">
        <v>7.2</v>
      </c>
      <c r="F119">
        <v>26.1</v>
      </c>
      <c r="G119">
        <v>50</v>
      </c>
      <c r="I119">
        <f t="shared" si="44"/>
        <v>19.300437171214543</v>
      </c>
      <c r="N119">
        <f t="shared" si="45"/>
        <v>20.875</v>
      </c>
      <c r="P119" s="5">
        <f>_xlfn.STDEV.P(P112:P117)</f>
        <v>2.0441485371223194</v>
      </c>
      <c r="Q119">
        <f>_xlfn.STDEV.P(Q112:Q116)</f>
        <v>1.2997176585181762</v>
      </c>
      <c r="R119" s="5">
        <f>_xlfn.STDEV.P(R112:R117)</f>
        <v>1.1349456787103112</v>
      </c>
      <c r="S119">
        <f>_xlfn.STDEV.P(S112:S116)</f>
        <v>0.71839953007374391</v>
      </c>
      <c r="T119" s="5">
        <f>_xlfn.STDEV.P(T112:T117)</f>
        <v>1.5331898841782203</v>
      </c>
      <c r="U119">
        <f>_xlfn.STDEV.P(U112:U116)</f>
        <v>0.43536239013034134</v>
      </c>
      <c r="V119" s="5">
        <f>_xlfn.STDEV.P(V112:V117)</f>
        <v>0.59485886627415085</v>
      </c>
      <c r="W119">
        <f>_xlfn.STDEV.P(W112:W116)</f>
        <v>0.45942754409640169</v>
      </c>
    </row>
    <row r="120" spans="1:23" x14ac:dyDescent="0.75">
      <c r="A120" s="7">
        <v>8</v>
      </c>
      <c r="B120">
        <v>5</v>
      </c>
      <c r="C120">
        <v>0.65</v>
      </c>
      <c r="D120">
        <v>0.1</v>
      </c>
      <c r="E120">
        <v>11.2</v>
      </c>
      <c r="F120">
        <v>27.6</v>
      </c>
      <c r="G120">
        <v>54.5</v>
      </c>
      <c r="I120">
        <f t="shared" si="44"/>
        <v>20.472969984836102</v>
      </c>
      <c r="K120" cm="1">
        <f t="array" ref="K120">INDEX(LINEST(K112:K117),1)</f>
        <v>-0.30023118356101608</v>
      </c>
      <c r="L120" cm="1">
        <f t="array" ref="L120">INDEX(LINEST(L112:L116),1)</f>
        <v>-0.21710387275294243</v>
      </c>
      <c r="N120">
        <f t="shared" si="45"/>
        <v>23.35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0.1</v>
      </c>
      <c r="E121">
        <v>13.9</v>
      </c>
      <c r="F121">
        <v>26.6</v>
      </c>
      <c r="G121">
        <v>52.3</v>
      </c>
      <c r="I121">
        <f t="shared" si="44"/>
        <v>19.225422622142791</v>
      </c>
      <c r="N121">
        <f t="shared" si="45"/>
        <v>23.225000000000001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44.4</v>
      </c>
      <c r="E122">
        <v>53.2</v>
      </c>
      <c r="F122">
        <v>27</v>
      </c>
      <c r="G122">
        <v>52.6</v>
      </c>
      <c r="I122">
        <f t="shared" si="44"/>
        <v>10.575916035975341</v>
      </c>
      <c r="N122">
        <f t="shared" si="45"/>
        <v>44.3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40.5</v>
      </c>
      <c r="E123">
        <v>47.4</v>
      </c>
      <c r="F123">
        <v>26.1</v>
      </c>
      <c r="G123">
        <v>48.5</v>
      </c>
      <c r="I123">
        <f t="shared" si="44"/>
        <v>8.9289907044413397</v>
      </c>
      <c r="J123" s="2"/>
      <c r="K123" t="s">
        <v>26</v>
      </c>
      <c r="L123" t="s">
        <v>27</v>
      </c>
      <c r="N123">
        <f t="shared" si="45"/>
        <v>40.625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39.08</v>
      </c>
      <c r="E124">
        <v>45.3</v>
      </c>
      <c r="F124">
        <v>26.3</v>
      </c>
      <c r="G124">
        <v>51.1</v>
      </c>
      <c r="I124">
        <f t="shared" si="44"/>
        <v>9.2065778115432053</v>
      </c>
      <c r="J124">
        <v>2</v>
      </c>
      <c r="K124">
        <f>AVERAGE(D112:G116)</f>
        <v>0</v>
      </c>
      <c r="L124">
        <f>AVERAGE(D112:G112,D117:G117,D122:G122,D127:G127,D132:G132,D137:G137)</f>
        <v>33.795833333333334</v>
      </c>
      <c r="M124">
        <v>0</v>
      </c>
      <c r="N124">
        <f t="shared" si="45"/>
        <v>40.445</v>
      </c>
      <c r="P124" s="5">
        <f>AVERAGE(D112:D116)</f>
        <v>0</v>
      </c>
      <c r="Q124">
        <f>AVERAGE(D112,D117,D122,D127,D132,D137)</f>
        <v>32.416666666666664</v>
      </c>
      <c r="R124" s="5">
        <f>AVERAGE(E112:E116)</f>
        <v>0</v>
      </c>
      <c r="S124">
        <f>AVERAGE(E112,E117,E122,E127,E132,E137)</f>
        <v>34.616666666666667</v>
      </c>
      <c r="T124" s="5">
        <f>AVERAGE(F112:F116)</f>
        <v>0</v>
      </c>
      <c r="U124">
        <f>AVERAGE(F112,F117,F122,F127,F132,F137)</f>
        <v>25.2</v>
      </c>
      <c r="V124" s="5">
        <f>AVERAGE(G112:G116)</f>
        <v>0</v>
      </c>
      <c r="W124">
        <f>AVERAGE(G112,G117,G122,G127,G132,G137)</f>
        <v>42.949999999999996</v>
      </c>
    </row>
    <row r="125" spans="1:23" x14ac:dyDescent="0.75">
      <c r="A125" s="7">
        <v>13</v>
      </c>
      <c r="B125">
        <v>10</v>
      </c>
      <c r="C125">
        <v>0.65</v>
      </c>
      <c r="D125">
        <v>35.799999999999997</v>
      </c>
      <c r="E125">
        <v>49.9</v>
      </c>
      <c r="F125">
        <v>25.1</v>
      </c>
      <c r="G125">
        <v>51.7</v>
      </c>
      <c r="I125">
        <f t="shared" si="44"/>
        <v>10.874137896863367</v>
      </c>
      <c r="J125">
        <v>5</v>
      </c>
      <c r="K125">
        <f>AVERAGE(D117:G121)</f>
        <v>21.880000000000003</v>
      </c>
      <c r="L125">
        <f>AVERAGE(D113:G113,D118:G118,D123:G123,D128:G128,D133:G133,D138:G138)</f>
        <v>33.15</v>
      </c>
      <c r="M125">
        <v>0.2</v>
      </c>
      <c r="N125">
        <f t="shared" si="45"/>
        <v>40.625</v>
      </c>
      <c r="P125" s="5">
        <f>AVERAGE(D117:D121)</f>
        <v>0.58000000000000007</v>
      </c>
      <c r="Q125">
        <f t="shared" ref="Q125:Q128" si="51">AVERAGE(D113,D118,D123,D128,D133,D138)</f>
        <v>31.849999999999998</v>
      </c>
      <c r="R125" s="5">
        <f>AVERAGE(E117:E121)</f>
        <v>8.42</v>
      </c>
      <c r="S125">
        <f t="shared" ref="S125:S128" si="52">AVERAGE(E113,E118,E123,E128,E133,E138)</f>
        <v>34.866666666666667</v>
      </c>
      <c r="T125" s="5">
        <f>AVERAGE(F117:F121)</f>
        <v>26.259999999999998</v>
      </c>
      <c r="U125">
        <f t="shared" ref="U125:U128" si="53">AVERAGE(F113,F118,F123,F128,F133,F138)</f>
        <v>25.266666666666666</v>
      </c>
      <c r="V125" s="5">
        <f>AVERAGE(G117:G121)</f>
        <v>52.260000000000005</v>
      </c>
      <c r="W125">
        <f t="shared" ref="W125:W128" si="54">AVERAGE(G113,G118,G123,G128,G133,G138)</f>
        <v>40.616666666666667</v>
      </c>
    </row>
    <row r="126" spans="1:23" x14ac:dyDescent="0.75">
      <c r="A126" s="7">
        <v>14</v>
      </c>
      <c r="B126">
        <v>10</v>
      </c>
      <c r="C126">
        <v>0.85</v>
      </c>
      <c r="D126">
        <v>32.700000000000003</v>
      </c>
      <c r="E126">
        <v>48.5</v>
      </c>
      <c r="F126">
        <v>26.4</v>
      </c>
      <c r="G126">
        <v>52.3</v>
      </c>
      <c r="I126">
        <f t="shared" si="44"/>
        <v>10.744620747146003</v>
      </c>
      <c r="J126">
        <v>10</v>
      </c>
      <c r="K126">
        <f>AVERAGE(D122:G126)</f>
        <v>41.194000000000003</v>
      </c>
      <c r="L126">
        <f t="shared" ref="L126:L128" si="55">AVERAGE(D114:G114,D119:G119,D124:G124,D129:G129,D134:G134,D139:G139)</f>
        <v>33.557499999999997</v>
      </c>
      <c r="M126">
        <v>0.45</v>
      </c>
      <c r="N126">
        <f t="shared" si="45"/>
        <v>39.974999999999994</v>
      </c>
      <c r="P126" s="5">
        <f>AVERAGE(D122:D126)</f>
        <v>38.496000000000002</v>
      </c>
      <c r="Q126">
        <f t="shared" si="51"/>
        <v>30.346666666666664</v>
      </c>
      <c r="R126" s="5">
        <f>AVERAGE(E122:E126)</f>
        <v>48.86</v>
      </c>
      <c r="S126">
        <f t="shared" si="52"/>
        <v>35.1</v>
      </c>
      <c r="T126" s="5">
        <f>AVERAGE(F122:F126)</f>
        <v>26.18</v>
      </c>
      <c r="U126">
        <f t="shared" si="53"/>
        <v>26.25</v>
      </c>
      <c r="V126" s="5">
        <f>AVERAGE(G122:G126)</f>
        <v>51.239999999999995</v>
      </c>
      <c r="W126">
        <f t="shared" si="54"/>
        <v>42.533333333333331</v>
      </c>
    </row>
    <row r="127" spans="1:23" x14ac:dyDescent="0.75">
      <c r="A127" s="7">
        <v>15</v>
      </c>
      <c r="B127">
        <v>20</v>
      </c>
      <c r="C127">
        <v>0</v>
      </c>
      <c r="D127">
        <v>47.7</v>
      </c>
      <c r="E127">
        <v>53.8</v>
      </c>
      <c r="F127">
        <v>24.2</v>
      </c>
      <c r="G127">
        <v>52.1</v>
      </c>
      <c r="I127">
        <f t="shared" si="44"/>
        <v>11.901365467878042</v>
      </c>
      <c r="J127">
        <v>20</v>
      </c>
      <c r="K127">
        <f>AVERAGE(D127:G131)</f>
        <v>44.2</v>
      </c>
      <c r="L127">
        <f t="shared" si="55"/>
        <v>34.141666666666673</v>
      </c>
      <c r="M127">
        <v>0.65</v>
      </c>
      <c r="N127">
        <f t="shared" si="45"/>
        <v>44.45</v>
      </c>
      <c r="P127" s="5">
        <f>AVERAGE(D127:D131)</f>
        <v>46.88</v>
      </c>
      <c r="Q127">
        <f t="shared" si="51"/>
        <v>29.216666666666669</v>
      </c>
      <c r="R127" s="5">
        <f>AVERAGE(E127:E131)</f>
        <v>53.46</v>
      </c>
      <c r="S127">
        <f t="shared" si="52"/>
        <v>37.116666666666667</v>
      </c>
      <c r="T127" s="5">
        <f>AVERAGE(F127:F131)</f>
        <v>25.380000000000003</v>
      </c>
      <c r="U127">
        <f t="shared" si="53"/>
        <v>27.016666666666669</v>
      </c>
      <c r="V127" s="5">
        <f>AVERAGE(G127:G131)</f>
        <v>51.08</v>
      </c>
      <c r="W127">
        <f t="shared" si="54"/>
        <v>43.216666666666669</v>
      </c>
    </row>
    <row r="128" spans="1:23" x14ac:dyDescent="0.75">
      <c r="A128" s="7">
        <v>16</v>
      </c>
      <c r="B128">
        <v>20</v>
      </c>
      <c r="C128">
        <v>0.2</v>
      </c>
      <c r="D128">
        <v>49.9</v>
      </c>
      <c r="E128">
        <v>53.3</v>
      </c>
      <c r="F128">
        <v>25.6</v>
      </c>
      <c r="G128">
        <v>48.1</v>
      </c>
      <c r="I128">
        <f t="shared" si="44"/>
        <v>10.914067756799049</v>
      </c>
      <c r="J128">
        <v>50</v>
      </c>
      <c r="K128">
        <f>AVERAGE(D132:G136)</f>
        <v>44.609999999999992</v>
      </c>
      <c r="L128">
        <f t="shared" si="55"/>
        <v>33.308333333333323</v>
      </c>
      <c r="M128">
        <v>0.85</v>
      </c>
      <c r="N128">
        <f t="shared" si="45"/>
        <v>44.224999999999994</v>
      </c>
      <c r="P128" s="5">
        <f>AVERAGE(D132:D136)</f>
        <v>47.56</v>
      </c>
      <c r="Q128">
        <f t="shared" si="51"/>
        <v>26.183333333333337</v>
      </c>
      <c r="R128" s="5">
        <f>AVERAGE(E132:E136)</f>
        <v>52.44</v>
      </c>
      <c r="S128">
        <f t="shared" si="52"/>
        <v>36.266666666666666</v>
      </c>
      <c r="T128" s="5">
        <f>AVERAGE(F132:F136)</f>
        <v>27.580000000000002</v>
      </c>
      <c r="U128">
        <f t="shared" si="53"/>
        <v>27.349999999999998</v>
      </c>
      <c r="V128" s="5">
        <f>AVERAGE(G132:G136)</f>
        <v>50.86</v>
      </c>
      <c r="W128">
        <f t="shared" si="54"/>
        <v>43.433333333333337</v>
      </c>
    </row>
    <row r="129" spans="1:23" x14ac:dyDescent="0.75">
      <c r="A129" s="7">
        <v>17</v>
      </c>
      <c r="B129">
        <v>20</v>
      </c>
      <c r="C129">
        <v>0.45</v>
      </c>
      <c r="D129">
        <v>46.2</v>
      </c>
      <c r="E129">
        <v>53.7</v>
      </c>
      <c r="F129">
        <v>26.2</v>
      </c>
      <c r="G129">
        <v>51.3</v>
      </c>
      <c r="I129">
        <f t="shared" si="44"/>
        <v>10.823238886765825</v>
      </c>
      <c r="J129">
        <v>100</v>
      </c>
      <c r="K129">
        <f>AVERAGE(D137:G141)</f>
        <v>49.66</v>
      </c>
      <c r="L129">
        <f>AVERAGE((L128-L127), (L127-L126), (L126-L125), (L125-L124))</f>
        <v>-0.12187500000000284</v>
      </c>
      <c r="N129">
        <f t="shared" si="45"/>
        <v>44.35</v>
      </c>
      <c r="P129" s="5">
        <f>AVERAGE(D137:D141)</f>
        <v>46.5</v>
      </c>
      <c r="R129" s="5">
        <f>AVERAGE(E137:E141)</f>
        <v>50.38</v>
      </c>
      <c r="T129" s="5">
        <f>AVERAGE(F137:F141)</f>
        <v>51.9</v>
      </c>
      <c r="V129" s="5">
        <f>AVERAGE(G137:G141)</f>
        <v>49.86</v>
      </c>
    </row>
    <row r="130" spans="1:23" x14ac:dyDescent="0.75">
      <c r="A130" s="7">
        <v>18</v>
      </c>
      <c r="B130">
        <v>20</v>
      </c>
      <c r="C130">
        <v>0.65</v>
      </c>
      <c r="D130">
        <v>46.5</v>
      </c>
      <c r="E130">
        <v>56.1</v>
      </c>
      <c r="F130">
        <v>26.5</v>
      </c>
      <c r="G130">
        <v>51.7</v>
      </c>
      <c r="I130">
        <f t="shared" si="44"/>
        <v>11.318568814121329</v>
      </c>
      <c r="K130">
        <f>AVERAGE(K124:K129)</f>
        <v>33.590666666666664</v>
      </c>
      <c r="N130">
        <f t="shared" si="45"/>
        <v>45.2</v>
      </c>
      <c r="P130" s="5">
        <f>AVERAGE(P124:P129)</f>
        <v>30.00266666666667</v>
      </c>
      <c r="Q130">
        <f>AVERAGE(Q124:Q128)</f>
        <v>30.002666666666663</v>
      </c>
      <c r="R130" s="5">
        <f>AVERAGE(R124:R129)</f>
        <v>35.593333333333334</v>
      </c>
      <c r="S130">
        <f>AVERAGE(S124:S128)</f>
        <v>35.593333333333341</v>
      </c>
      <c r="T130" s="5">
        <f>AVERAGE(T124:T129)</f>
        <v>26.216666666666665</v>
      </c>
      <c r="U130">
        <f>AVERAGE(U124:U128)</f>
        <v>26.216666666666669</v>
      </c>
      <c r="V130" s="5">
        <f>AVERAGE(V124:V129)</f>
        <v>42.550000000000004</v>
      </c>
      <c r="W130">
        <f>AVERAGE(W124:W128)</f>
        <v>42.55</v>
      </c>
    </row>
    <row r="131" spans="1:23" x14ac:dyDescent="0.75">
      <c r="A131" s="7">
        <v>19</v>
      </c>
      <c r="B131">
        <v>20</v>
      </c>
      <c r="C131">
        <v>0.85</v>
      </c>
      <c r="D131">
        <v>44.1</v>
      </c>
      <c r="E131">
        <v>50.4</v>
      </c>
      <c r="F131">
        <v>24.4</v>
      </c>
      <c r="G131">
        <v>52.2</v>
      </c>
      <c r="I131">
        <f t="shared" si="44"/>
        <v>11.026870589609711</v>
      </c>
      <c r="N131">
        <f t="shared" si="45"/>
        <v>42.775000000000006</v>
      </c>
      <c r="P131" s="5">
        <f>_xlfn.STDEV.P(P124:P129)</f>
        <v>21.225991823443461</v>
      </c>
      <c r="Q131">
        <f>_xlfn.STDEV.P(Q124:Q128)</f>
        <v>2.2164600404950008</v>
      </c>
      <c r="R131" s="5">
        <f>_xlfn.STDEV.P(R124:R129)</f>
        <v>22.371683491016551</v>
      </c>
      <c r="S131">
        <f>_xlfn.STDEV.P(S124:S128)</f>
        <v>0.94860130953127186</v>
      </c>
      <c r="T131" s="5">
        <f>_xlfn.STDEV.P(T124:T129)</f>
        <v>14.997272715026856</v>
      </c>
      <c r="U131">
        <f>_xlfn.STDEV.P(U124:U128)</f>
        <v>0.8788249730938088</v>
      </c>
      <c r="V131" s="5">
        <f>_xlfn.STDEV.P(V124:V129)</f>
        <v>19.041865279781113</v>
      </c>
      <c r="W131">
        <f>_xlfn.STDEV.P(W124:W128)</f>
        <v>1.0122033173012013</v>
      </c>
    </row>
    <row r="132" spans="1:23" x14ac:dyDescent="0.75">
      <c r="A132" s="7">
        <v>20</v>
      </c>
      <c r="B132">
        <v>50</v>
      </c>
      <c r="C132">
        <v>0</v>
      </c>
      <c r="D132">
        <v>47.2</v>
      </c>
      <c r="E132">
        <v>49.8</v>
      </c>
      <c r="F132">
        <v>20.7</v>
      </c>
      <c r="G132">
        <v>51.4</v>
      </c>
      <c r="I132">
        <f t="shared" si="44"/>
        <v>12.546189660610105</v>
      </c>
      <c r="N132">
        <f t="shared" si="45"/>
        <v>42.274999999999999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51.3</v>
      </c>
      <c r="E133">
        <v>52.7</v>
      </c>
      <c r="F133">
        <v>24.3</v>
      </c>
      <c r="G133">
        <v>47.9</v>
      </c>
      <c r="I133">
        <f t="shared" si="44"/>
        <v>11.535488719599158</v>
      </c>
      <c r="N133">
        <f t="shared" si="45"/>
        <v>44.050000000000004</v>
      </c>
      <c r="P133" s="5" cm="1">
        <f t="array" ref="P133">INDEX(LINEST(P124:P129), 1)</f>
        <v>10.909257142857141</v>
      </c>
      <c r="Q133" s="5" cm="1">
        <f t="array" ref="Q133">INDEX(LINEST(Q124:Q128), 1)</f>
        <v>-1.5099999999999978</v>
      </c>
      <c r="R133" s="5" cm="1">
        <f t="array" ref="R133">INDEX(LINEST(R124:R129), 1)</f>
        <v>11.101714285714285</v>
      </c>
      <c r="S133" s="5" cm="1">
        <f t="array" ref="S133">INDEX(LINEST(S124:S128), 1)</f>
        <v>0.55499999999999972</v>
      </c>
      <c r="T133" s="5" cm="1">
        <f t="array" ref="T133">INDEX(LINEST(T124:T129), 1)</f>
        <v>7.5045714285714302</v>
      </c>
      <c r="U133" s="5" cm="1">
        <f t="array" ref="U133">INDEX(LINEST(U124:U128), 1)</f>
        <v>0.60499999999999998</v>
      </c>
      <c r="V133" s="5" cm="1">
        <f t="array" ref="V133">INDEX(LINEST(V124:V128), 1)</f>
        <v>10.053999999999998</v>
      </c>
      <c r="W133" s="5" cm="1">
        <f t="array" ref="W133">INDEX(LINEST(W124:W128), 1)</f>
        <v>0.3566666666666683</v>
      </c>
    </row>
    <row r="134" spans="1:23" x14ac:dyDescent="0.75">
      <c r="A134" s="7">
        <v>22</v>
      </c>
      <c r="B134">
        <v>50</v>
      </c>
      <c r="C134">
        <v>0.45</v>
      </c>
      <c r="D134">
        <v>46.9</v>
      </c>
      <c r="E134">
        <v>53.5</v>
      </c>
      <c r="F134">
        <v>28.4</v>
      </c>
      <c r="G134">
        <v>51.6</v>
      </c>
      <c r="I134">
        <f t="shared" si="44"/>
        <v>9.9365486966048557</v>
      </c>
      <c r="K134" cm="1">
        <f t="array" ref="K134">INDEX(LINEST(K124:K129),1)</f>
        <v>9.1284571428571422</v>
      </c>
      <c r="L134" cm="1">
        <f t="array" ref="L134">INDEX(LINEST(L124:L128),1)</f>
        <v>1.6666666666651268E-3</v>
      </c>
      <c r="N134">
        <f t="shared" si="45"/>
        <v>45.1</v>
      </c>
    </row>
    <row r="135" spans="1:23" x14ac:dyDescent="0.75">
      <c r="A135" s="7">
        <v>23</v>
      </c>
      <c r="B135">
        <v>50</v>
      </c>
      <c r="C135">
        <v>0.65</v>
      </c>
      <c r="D135">
        <v>47.5</v>
      </c>
      <c r="E135">
        <v>52.9</v>
      </c>
      <c r="F135">
        <v>30.2</v>
      </c>
      <c r="G135">
        <v>51.9</v>
      </c>
      <c r="I135">
        <f t="shared" si="44"/>
        <v>9.1343787418740128</v>
      </c>
      <c r="N135">
        <f t="shared" si="45"/>
        <v>45.625</v>
      </c>
    </row>
    <row r="136" spans="1:23" x14ac:dyDescent="0.75">
      <c r="A136" s="7">
        <v>24</v>
      </c>
      <c r="B136">
        <v>50</v>
      </c>
      <c r="C136">
        <v>0.85</v>
      </c>
      <c r="D136">
        <v>44.9</v>
      </c>
      <c r="E136">
        <v>53.3</v>
      </c>
      <c r="F136">
        <v>34.299999999999997</v>
      </c>
      <c r="G136">
        <v>51.5</v>
      </c>
      <c r="I136">
        <f t="shared" si="44"/>
        <v>7.4437893575785612</v>
      </c>
      <c r="N136">
        <f t="shared" si="45"/>
        <v>46</v>
      </c>
    </row>
    <row r="137" spans="1:23" x14ac:dyDescent="0.75">
      <c r="A137" s="7">
        <v>25</v>
      </c>
      <c r="B137">
        <v>100</v>
      </c>
      <c r="C137">
        <v>0</v>
      </c>
      <c r="D137">
        <v>53.1</v>
      </c>
      <c r="E137">
        <v>47.5</v>
      </c>
      <c r="F137">
        <v>53.5</v>
      </c>
      <c r="G137">
        <v>47.8</v>
      </c>
      <c r="I137">
        <f t="shared" si="44"/>
        <v>2.8305255695718428</v>
      </c>
      <c r="N137">
        <f t="shared" si="45"/>
        <v>50.474999999999994</v>
      </c>
    </row>
    <row r="138" spans="1:23" x14ac:dyDescent="0.75">
      <c r="A138" s="7">
        <v>26</v>
      </c>
      <c r="B138">
        <v>100</v>
      </c>
      <c r="C138">
        <v>0.2</v>
      </c>
      <c r="D138">
        <v>49</v>
      </c>
      <c r="E138">
        <v>49.4</v>
      </c>
      <c r="F138">
        <v>50.4</v>
      </c>
      <c r="G138">
        <v>48.5</v>
      </c>
      <c r="I138">
        <f t="shared" si="44"/>
        <v>0.69776428684764258</v>
      </c>
      <c r="N138">
        <f t="shared" si="45"/>
        <v>49.325000000000003</v>
      </c>
    </row>
    <row r="139" spans="1:23" x14ac:dyDescent="0.75">
      <c r="A139" s="7">
        <v>27</v>
      </c>
      <c r="B139">
        <v>100</v>
      </c>
      <c r="C139">
        <v>0.45</v>
      </c>
      <c r="D139">
        <v>49.7</v>
      </c>
      <c r="E139">
        <v>50.9</v>
      </c>
      <c r="F139">
        <v>50.5</v>
      </c>
      <c r="G139">
        <v>51.2</v>
      </c>
      <c r="I139">
        <f t="shared" si="44"/>
        <v>0.56291651245988461</v>
      </c>
      <c r="N139" s="14">
        <f t="shared" si="45"/>
        <v>50.575000000000003</v>
      </c>
    </row>
    <row r="140" spans="1:23" x14ac:dyDescent="0.75">
      <c r="A140" s="7">
        <v>28</v>
      </c>
      <c r="B140">
        <v>100</v>
      </c>
      <c r="C140">
        <v>0.65</v>
      </c>
      <c r="D140">
        <v>45.4</v>
      </c>
      <c r="E140">
        <v>52.6</v>
      </c>
      <c r="F140">
        <v>52.7</v>
      </c>
      <c r="G140">
        <v>49.5</v>
      </c>
      <c r="I140">
        <f t="shared" si="44"/>
        <v>2.9769951293208408</v>
      </c>
      <c r="N140">
        <f t="shared" si="45"/>
        <v>50.05</v>
      </c>
    </row>
    <row r="141" spans="1:23" x14ac:dyDescent="0.75">
      <c r="A141" s="7">
        <v>29</v>
      </c>
      <c r="B141">
        <v>100</v>
      </c>
      <c r="C141">
        <v>0.85</v>
      </c>
      <c r="D141">
        <v>35.299999999999997</v>
      </c>
      <c r="E141">
        <v>51.5</v>
      </c>
      <c r="F141">
        <v>52.4</v>
      </c>
      <c r="G141">
        <v>52.3</v>
      </c>
      <c r="I141">
        <f t="shared" si="44"/>
        <v>7.2685538451606631</v>
      </c>
      <c r="N141">
        <f t="shared" si="45"/>
        <v>47.875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20</v>
      </c>
      <c r="E148">
        <v>55.3</v>
      </c>
      <c r="F148">
        <v>50.3</v>
      </c>
      <c r="G148">
        <v>0</v>
      </c>
      <c r="I148">
        <f>_xlfn.STDEV.P(D148:G148)</f>
        <v>22.607189122046993</v>
      </c>
      <c r="J148">
        <v>2</v>
      </c>
      <c r="K148">
        <f>_xlfn.STDEV.P(D148:G152)</f>
        <v>21.383743825626041</v>
      </c>
      <c r="L148">
        <f>_xlfn.STDEV.P(D148:G148,D153:G153,D158:G158,D163:G163,D168:G168,D173:G173)</f>
        <v>15.275824559486873</v>
      </c>
      <c r="M148">
        <v>0</v>
      </c>
      <c r="N148">
        <f>AVERAGE(D148:G148)</f>
        <v>31.4</v>
      </c>
      <c r="P148" s="5">
        <f>_xlfn.STDEV.P(D148:D152)</f>
        <v>3.0695928068719498</v>
      </c>
      <c r="Q148">
        <f>_xlfn.STDEV.P(D148,D153,D158,D163,D168,D173)</f>
        <v>12.919161049473066</v>
      </c>
      <c r="R148" s="5">
        <f>_xlfn.STDEV.P(E148:E152)</f>
        <v>3.1230754073509015</v>
      </c>
      <c r="S148">
        <f>_xlfn.STDEV.P(E148,E153,E158,E163,E168,E173)</f>
        <v>4.6388456418476469</v>
      </c>
      <c r="T148" s="5">
        <f>_xlfn.STDEV.P(F148:F152)</f>
        <v>2.7176460402340838</v>
      </c>
      <c r="U148">
        <f>_xlfn.STDEV.P(F148,F153,F158,F163,F168,F173)</f>
        <v>6.4040134984936588</v>
      </c>
      <c r="V148" s="5">
        <f>_xlfn.STDEV.P(G148:G152)</f>
        <v>0</v>
      </c>
      <c r="W148">
        <f>_xlfn.STDEV.P(G148,G153,G158,G163,G168,G173)</f>
        <v>18.916343609576231</v>
      </c>
    </row>
    <row r="149" spans="1:23" x14ac:dyDescent="0.75">
      <c r="A149" s="7">
        <v>1</v>
      </c>
      <c r="B149">
        <v>0</v>
      </c>
      <c r="C149">
        <v>0.2</v>
      </c>
      <c r="D149">
        <v>15</v>
      </c>
      <c r="E149">
        <v>49.3</v>
      </c>
      <c r="F149">
        <v>50.1</v>
      </c>
      <c r="G149">
        <v>0</v>
      </c>
      <c r="I149">
        <f t="shared" ref="I149:I177" si="56">_xlfn.STDEV.P(D149:G149)</f>
        <v>21.758101939277697</v>
      </c>
      <c r="J149">
        <v>5</v>
      </c>
      <c r="K149">
        <f>_xlfn.STDEV.P(D153:G157)</f>
        <v>11.501255366263328</v>
      </c>
      <c r="L149">
        <f>_xlfn.STDEV.P(D149:G149,D154:G154,D159:G159,D164:G164,D169:G169,D174:G174)</f>
        <v>14.559273009170346</v>
      </c>
      <c r="M149">
        <v>0.2</v>
      </c>
      <c r="N149">
        <f t="shared" ref="N149:N177" si="57">AVERAGE(D149:G149)</f>
        <v>28.6</v>
      </c>
      <c r="P149" s="5">
        <f>_xlfn.STDEV.P(D153:D157)</f>
        <v>7.2813185619089786</v>
      </c>
      <c r="Q149">
        <f t="shared" ref="Q149:Q152" si="58">_xlfn.STDEV.P(D149,D154,D159,D164,D169,D174)</f>
        <v>9.1606798631736623</v>
      </c>
      <c r="R149" s="5">
        <f>_xlfn.STDEV.P(E153:E157)</f>
        <v>7.817058270219019</v>
      </c>
      <c r="S149">
        <f t="shared" ref="S149:S152" si="59">_xlfn.STDEV.P(E149,E154,E159,E164,E169,E174)</f>
        <v>2.8713624331007446</v>
      </c>
      <c r="T149" s="5">
        <f>_xlfn.STDEV.P(F153:F157)</f>
        <v>2.8744390757154705</v>
      </c>
      <c r="U149">
        <f t="shared" ref="U149:U152" si="60">_xlfn.STDEV.P(F149,F154,F159,F164,F169,F174)</f>
        <v>8.0506038420867885</v>
      </c>
      <c r="V149" s="5">
        <f>_xlfn.STDEV.P(G153:G157)</f>
        <v>1.5816447135814031</v>
      </c>
      <c r="W149">
        <f t="shared" ref="W149:W152" si="61">_xlfn.STDEV.P(G149,G154,G159,G164,G169,G174)</f>
        <v>18.48004930248354</v>
      </c>
    </row>
    <row r="150" spans="1:23" x14ac:dyDescent="0.75">
      <c r="A150" s="7">
        <v>2</v>
      </c>
      <c r="B150">
        <v>0</v>
      </c>
      <c r="C150">
        <v>0.45</v>
      </c>
      <c r="D150">
        <v>13.8</v>
      </c>
      <c r="E150">
        <v>49.7</v>
      </c>
      <c r="F150">
        <v>46.9</v>
      </c>
      <c r="G150">
        <v>0</v>
      </c>
      <c r="I150">
        <f t="shared" si="56"/>
        <v>21.290255987188125</v>
      </c>
      <c r="J150">
        <v>10</v>
      </c>
      <c r="K150">
        <f>_xlfn.STDEV.P(D158:G162)</f>
        <v>15.442347619452152</v>
      </c>
      <c r="L150">
        <f t="shared" ref="L150:L152" si="62">_xlfn.STDEV.P(D150:G150,D155:G155,D160:G160,D165:G165,D170:G170,D175:G175)</f>
        <v>14.335459508001664</v>
      </c>
      <c r="M150">
        <v>0.45</v>
      </c>
      <c r="N150">
        <f t="shared" si="57"/>
        <v>27.6</v>
      </c>
      <c r="P150" s="5">
        <f>_xlfn.STDEV.P(D158:D162)</f>
        <v>2.3103246525109888</v>
      </c>
      <c r="Q150">
        <f t="shared" si="58"/>
        <v>7.9643825177404031</v>
      </c>
      <c r="R150" s="5">
        <f>_xlfn.STDEV.P(E158:E162)</f>
        <v>9.6370949979753249</v>
      </c>
      <c r="S150">
        <f t="shared" si="59"/>
        <v>1.8068542338058764</v>
      </c>
      <c r="T150" s="5">
        <f>_xlfn.STDEV.P(F158:F162)</f>
        <v>3.7162346535169477</v>
      </c>
      <c r="U150">
        <f t="shared" si="60"/>
        <v>9.2119487623412333</v>
      </c>
      <c r="V150" s="5">
        <f>_xlfn.STDEV.P(G158:G162)</f>
        <v>1.2240914998479486</v>
      </c>
      <c r="W150">
        <f t="shared" si="61"/>
        <v>18.960609753439435</v>
      </c>
    </row>
    <row r="151" spans="1:23" x14ac:dyDescent="0.75">
      <c r="A151" s="7">
        <v>3</v>
      </c>
      <c r="B151">
        <v>0</v>
      </c>
      <c r="C151">
        <v>0.65</v>
      </c>
      <c r="D151">
        <v>13.2</v>
      </c>
      <c r="E151">
        <v>47.3</v>
      </c>
      <c r="F151">
        <v>46.1</v>
      </c>
      <c r="G151">
        <v>0</v>
      </c>
      <c r="I151">
        <f t="shared" si="56"/>
        <v>20.59034968134344</v>
      </c>
      <c r="J151">
        <v>20</v>
      </c>
      <c r="K151">
        <f>_xlfn.STDEV.P(D163:G167)</f>
        <v>11.776888383609633</v>
      </c>
      <c r="L151">
        <f t="shared" si="62"/>
        <v>14.376115898716639</v>
      </c>
      <c r="M151">
        <v>0.65</v>
      </c>
      <c r="N151">
        <f t="shared" si="57"/>
        <v>26.65</v>
      </c>
      <c r="P151" s="5">
        <f>_xlfn.STDEV.P(D163:D167)</f>
        <v>9.6448120769665699</v>
      </c>
      <c r="Q151">
        <f t="shared" si="58"/>
        <v>6.5740440792221282</v>
      </c>
      <c r="R151" s="5">
        <f>_xlfn.STDEV.P(E163:E167)</f>
        <v>7.5333923301524734</v>
      </c>
      <c r="S151">
        <f t="shared" si="59"/>
        <v>0.6236095644623233</v>
      </c>
      <c r="T151" s="5">
        <f>_xlfn.STDEV.P(F163:F167)</f>
        <v>6.8944615453275357</v>
      </c>
      <c r="U151">
        <f t="shared" si="60"/>
        <v>9.9949014780314673</v>
      </c>
      <c r="V151" s="5">
        <f>_xlfn.STDEV.P(G163:G167)</f>
        <v>1.300769003320728</v>
      </c>
      <c r="W151">
        <f t="shared" si="61"/>
        <v>19.144886175338492</v>
      </c>
    </row>
    <row r="152" spans="1:23" x14ac:dyDescent="0.75">
      <c r="A152" s="7">
        <v>4</v>
      </c>
      <c r="B152">
        <v>0</v>
      </c>
      <c r="C152">
        <v>0.85</v>
      </c>
      <c r="D152">
        <v>10.7</v>
      </c>
      <c r="E152">
        <v>46.3</v>
      </c>
      <c r="F152">
        <v>43</v>
      </c>
      <c r="G152">
        <v>0</v>
      </c>
      <c r="I152">
        <f t="shared" si="56"/>
        <v>20.044824768503211</v>
      </c>
      <c r="J152">
        <v>50</v>
      </c>
      <c r="K152">
        <f>_xlfn.STDEV.P(D169:G172)</f>
        <v>10.354314846357529</v>
      </c>
      <c r="L152">
        <f t="shared" si="62"/>
        <v>14.879513787605955</v>
      </c>
      <c r="M152">
        <v>0.85</v>
      </c>
      <c r="N152">
        <f t="shared" si="57"/>
        <v>25</v>
      </c>
      <c r="P152" s="5">
        <f>_xlfn.STDEV.P(D168:D172)</f>
        <v>7.0078812775331807</v>
      </c>
      <c r="Q152">
        <f t="shared" si="58"/>
        <v>4.8262016350565311</v>
      </c>
      <c r="R152" s="5">
        <f>_xlfn.STDEV.P(E168:E172)</f>
        <v>6.5252126402133195</v>
      </c>
      <c r="S152">
        <f t="shared" si="59"/>
        <v>1.8720903349524074</v>
      </c>
      <c r="T152" s="5">
        <f>_xlfn.STDEV.P(F168:F172)</f>
        <v>2.9206848511949959</v>
      </c>
      <c r="U152">
        <f t="shared" si="60"/>
        <v>7.9572643261082812</v>
      </c>
      <c r="V152" s="5">
        <f>_xlfn.STDEV.P(G168:G172)</f>
        <v>1.564097183681372</v>
      </c>
      <c r="W152">
        <f t="shared" si="61"/>
        <v>19.588829016105628</v>
      </c>
    </row>
    <row r="153" spans="1:23" x14ac:dyDescent="0.75">
      <c r="A153" s="7">
        <v>5</v>
      </c>
      <c r="B153">
        <v>5</v>
      </c>
      <c r="C153">
        <v>0</v>
      </c>
      <c r="D153">
        <v>40.200000000000003</v>
      </c>
      <c r="E153">
        <v>64.8</v>
      </c>
      <c r="F153">
        <v>45.2</v>
      </c>
      <c r="G153">
        <v>48.2</v>
      </c>
      <c r="I153">
        <f t="shared" si="56"/>
        <v>9.2293011653104458</v>
      </c>
      <c r="J153">
        <v>100</v>
      </c>
      <c r="K153">
        <f>_xlfn.STDEV.P(D173:G177)</f>
        <v>8.8188944885399536</v>
      </c>
      <c r="N153">
        <f t="shared" si="57"/>
        <v>49.599999999999994</v>
      </c>
      <c r="P153" s="5">
        <f>_xlfn.STDEV.P(D173:D177)</f>
        <v>10.478358650094014</v>
      </c>
      <c r="R153" s="5">
        <f>_xlfn.STDEV.P(E173:E177)</f>
        <v>4.3591742337282193</v>
      </c>
      <c r="T153" s="5">
        <f>_xlfn.STDEV.P(F173:F177)</f>
        <v>1.3789851340750574</v>
      </c>
      <c r="V153" s="5">
        <f>_xlfn.STDEV.P(G173:G177)</f>
        <v>1.5892136420255143</v>
      </c>
    </row>
    <row r="154" spans="1:23" x14ac:dyDescent="0.75">
      <c r="A154" s="7">
        <v>6</v>
      </c>
      <c r="B154">
        <v>5</v>
      </c>
      <c r="C154">
        <v>0.2</v>
      </c>
      <c r="D154">
        <v>26.4</v>
      </c>
      <c r="E154">
        <v>55.5</v>
      </c>
      <c r="F154">
        <v>40</v>
      </c>
      <c r="G154">
        <v>52.1</v>
      </c>
      <c r="I154">
        <f t="shared" si="56"/>
        <v>11.430441811233729</v>
      </c>
      <c r="K154">
        <f>AVERAGE(K148:K153)</f>
        <v>13.212907421641439</v>
      </c>
      <c r="N154">
        <f t="shared" si="57"/>
        <v>43.5</v>
      </c>
      <c r="P154" s="5">
        <f>AVERAGE(P148:P153)</f>
        <v>6.6320480043142807</v>
      </c>
      <c r="Q154">
        <f>AVERAGE(Q148:Q152)</f>
        <v>8.2888938289331584</v>
      </c>
      <c r="R154" s="5">
        <f>AVERAGE(R148:R153)</f>
        <v>6.4991679799398767</v>
      </c>
      <c r="S154">
        <f>AVERAGE(S148:S152)</f>
        <v>2.3625524416337997</v>
      </c>
      <c r="T154" s="5">
        <f>AVERAGE(T148:T153)</f>
        <v>3.4170752166773486</v>
      </c>
      <c r="U154">
        <f>AVERAGE(U148:U152)</f>
        <v>8.3237463814122865</v>
      </c>
      <c r="V154" s="5">
        <f>AVERAGE(V148:V153)</f>
        <v>1.2099693404094942</v>
      </c>
      <c r="W154">
        <f>AVERAGE(W148:W152)</f>
        <v>19.018143571388663</v>
      </c>
    </row>
    <row r="155" spans="1:23" x14ac:dyDescent="0.75">
      <c r="A155" s="7">
        <v>7</v>
      </c>
      <c r="B155">
        <v>5</v>
      </c>
      <c r="C155">
        <v>0.45</v>
      </c>
      <c r="D155">
        <v>26.3</v>
      </c>
      <c r="E155">
        <v>51.7</v>
      </c>
      <c r="F155">
        <v>40.200000000000003</v>
      </c>
      <c r="G155">
        <v>50.1</v>
      </c>
      <c r="I155">
        <f t="shared" si="56"/>
        <v>10.116910348520445</v>
      </c>
      <c r="N155">
        <f t="shared" si="57"/>
        <v>42.075000000000003</v>
      </c>
      <c r="P155" s="5">
        <f>_xlfn.STDEV.P(P148:P153)</f>
        <v>3.0496457611452303</v>
      </c>
      <c r="Q155">
        <f>_xlfn.STDEV.P(Q148:Q152)</f>
        <v>2.7289426490057762</v>
      </c>
      <c r="R155" s="5">
        <f>_xlfn.STDEV.P(R148:R153)</f>
        <v>2.1844638324291306</v>
      </c>
      <c r="S155">
        <f>_xlfn.STDEV.P(S148:S152)</f>
        <v>1.3426596178551964</v>
      </c>
      <c r="T155" s="5">
        <f>_xlfn.STDEV.P(T148:T153)</f>
        <v>1.7012535467225838</v>
      </c>
      <c r="U155">
        <f>_xlfn.STDEV.P(U148:U152)</f>
        <v>1.2227798748631895</v>
      </c>
      <c r="V155" s="5">
        <f>_xlfn.STDEV.P(V148:V153)</f>
        <v>0.55973880390977571</v>
      </c>
      <c r="W155">
        <f>_xlfn.STDEV.P(W148:W152)</f>
        <v>0.35915578211387594</v>
      </c>
    </row>
    <row r="156" spans="1:23" x14ac:dyDescent="0.75">
      <c r="A156" s="7">
        <v>8</v>
      </c>
      <c r="B156">
        <v>5</v>
      </c>
      <c r="C156">
        <v>0.65</v>
      </c>
      <c r="D156">
        <v>24</v>
      </c>
      <c r="E156">
        <v>45.9</v>
      </c>
      <c r="F156">
        <v>36.799999999999997</v>
      </c>
      <c r="G156">
        <v>50.1</v>
      </c>
      <c r="I156">
        <f t="shared" si="56"/>
        <v>10.006248048094728</v>
      </c>
      <c r="K156" cm="1">
        <f t="array" ref="K156">INDEX(LINEST(K148:K153),1)</f>
        <v>-1.9980150708854389</v>
      </c>
      <c r="L156" cm="1">
        <f t="array" ref="L156">INDEX(LINEST(L148:L152),1)</f>
        <v>-9.7577865421554222E-2</v>
      </c>
      <c r="N156">
        <f t="shared" si="57"/>
        <v>39.200000000000003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18</v>
      </c>
      <c r="E157">
        <v>42.4</v>
      </c>
      <c r="F157">
        <v>38</v>
      </c>
      <c r="G157">
        <v>52.6</v>
      </c>
      <c r="I157">
        <f t="shared" si="56"/>
        <v>12.572489809103052</v>
      </c>
      <c r="N157">
        <f t="shared" si="57"/>
        <v>37.75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22.3</v>
      </c>
      <c r="E158">
        <v>69.400000000000006</v>
      </c>
      <c r="F158">
        <v>39.1</v>
      </c>
      <c r="G158">
        <v>53.4</v>
      </c>
      <c r="I158">
        <f t="shared" si="56"/>
        <v>17.404094345871599</v>
      </c>
      <c r="N158">
        <f t="shared" si="57"/>
        <v>46.050000000000004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19.7</v>
      </c>
      <c r="E159">
        <v>57.8</v>
      </c>
      <c r="F159">
        <v>35</v>
      </c>
      <c r="G159">
        <v>50.9</v>
      </c>
      <c r="I159">
        <f t="shared" si="56"/>
        <v>14.746609779878217</v>
      </c>
      <c r="J159" s="2"/>
      <c r="K159" t="s">
        <v>26</v>
      </c>
      <c r="L159" t="s">
        <v>27</v>
      </c>
      <c r="N159">
        <f t="shared" si="57"/>
        <v>40.85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20.6</v>
      </c>
      <c r="E160">
        <v>54</v>
      </c>
      <c r="F160">
        <v>31.8</v>
      </c>
      <c r="G160">
        <v>51.7</v>
      </c>
      <c r="I160">
        <f t="shared" si="56"/>
        <v>13.924685813331672</v>
      </c>
      <c r="J160">
        <v>2</v>
      </c>
      <c r="K160">
        <f>AVERAGE(D148:G152)</f>
        <v>27.85</v>
      </c>
      <c r="L160">
        <f>AVERAGE(D148:G148,D153:G153,D158:G158,D163:G163,D168:G168,D173:G173)</f>
        <v>46.379166666666663</v>
      </c>
      <c r="M160">
        <v>0</v>
      </c>
      <c r="N160">
        <f t="shared" si="57"/>
        <v>39.524999999999999</v>
      </c>
      <c r="P160" s="5">
        <f>AVERAGE(D148:D152)</f>
        <v>14.540000000000001</v>
      </c>
      <c r="Q160">
        <f>AVERAGE(D148,D153,D158,D163,D168,D173)</f>
        <v>38.416666666666664</v>
      </c>
      <c r="R160" s="5">
        <f>AVERAGE(E148:E152)</f>
        <v>49.580000000000005</v>
      </c>
      <c r="S160">
        <f>AVERAGE(E148,E153,E158,E163,E168,E173)</f>
        <v>62.233333333333341</v>
      </c>
      <c r="T160" s="5">
        <f>AVERAGE(F148:F152)</f>
        <v>47.28</v>
      </c>
      <c r="U160">
        <f>AVERAGE(F148,F153,F158,F163,F168,F173)</f>
        <v>42.783333333333331</v>
      </c>
      <c r="V160" s="5">
        <f>AVERAGE(G148:G152)</f>
        <v>0</v>
      </c>
      <c r="W160">
        <f>AVERAGE(G148,G153,G158,G163,G168,G173)</f>
        <v>42.083333333333336</v>
      </c>
    </row>
    <row r="161" spans="1:23" x14ac:dyDescent="0.75">
      <c r="A161" s="7">
        <v>13</v>
      </c>
      <c r="B161">
        <v>10</v>
      </c>
      <c r="C161">
        <v>0.65</v>
      </c>
      <c r="D161">
        <v>16.899999999999999</v>
      </c>
      <c r="E161">
        <v>47</v>
      </c>
      <c r="F161">
        <v>28.9</v>
      </c>
      <c r="G161">
        <v>53.6</v>
      </c>
      <c r="I161">
        <f t="shared" si="56"/>
        <v>14.53048519492725</v>
      </c>
      <c r="J161">
        <v>5</v>
      </c>
      <c r="K161">
        <f>AVERAGE(D153:G157)</f>
        <v>42.424999999999997</v>
      </c>
      <c r="L161">
        <f>AVERAGE(D149:G149,D154:G154,D159:G159,D164:G164,D169:G169,D174:G174)</f>
        <v>40.958333333333329</v>
      </c>
      <c r="M161">
        <v>0.2</v>
      </c>
      <c r="N161">
        <f t="shared" si="57"/>
        <v>36.6</v>
      </c>
      <c r="P161" s="5">
        <f>AVERAGE(D153:D157)</f>
        <v>26.979999999999997</v>
      </c>
      <c r="Q161">
        <f t="shared" ref="Q161:Q164" si="63">AVERAGE(D149,D154,D159,D164,D169,D174)</f>
        <v>28.383333333333336</v>
      </c>
      <c r="R161" s="5">
        <f>AVERAGE(E153:E157)</f>
        <v>52.06</v>
      </c>
      <c r="S161">
        <f t="shared" ref="S161:S164" si="64">AVERAGE(E149,E154,E159,E164,E169,E174)</f>
        <v>54.716666666666669</v>
      </c>
      <c r="T161" s="5">
        <f>AVERAGE(F153:F157)</f>
        <v>40.04</v>
      </c>
      <c r="U161">
        <f t="shared" ref="U161:U164" si="65">AVERAGE(F149,F154,F159,F164,F169,F174)</f>
        <v>39.566666666666663</v>
      </c>
      <c r="V161" s="5">
        <f>AVERAGE(G153:G157)</f>
        <v>50.62</v>
      </c>
      <c r="W161">
        <f t="shared" ref="W161:W164" si="66">AVERAGE(G149,G154,G159,G164,G169,G174)</f>
        <v>41.166666666666664</v>
      </c>
    </row>
    <row r="162" spans="1:23" x14ac:dyDescent="0.75">
      <c r="A162" s="7">
        <v>14</v>
      </c>
      <c r="B162">
        <v>10</v>
      </c>
      <c r="C162">
        <v>0.85</v>
      </c>
      <c r="D162">
        <v>16.100000000000001</v>
      </c>
      <c r="E162">
        <v>41.2</v>
      </c>
      <c r="F162">
        <v>29.9</v>
      </c>
      <c r="G162">
        <v>54.1</v>
      </c>
      <c r="I162">
        <f t="shared" si="56"/>
        <v>14.018269329699724</v>
      </c>
      <c r="J162">
        <v>10</v>
      </c>
      <c r="K162">
        <f>AVERAGE(D158:G162)</f>
        <v>39.67</v>
      </c>
      <c r="L162">
        <f t="shared" ref="L162:L164" si="67">AVERAGE(D150:G150,D155:G155,D160:G160,D165:G165,D170:G170,D175:G175)</f>
        <v>40.370833333333344</v>
      </c>
      <c r="M162">
        <v>0.45</v>
      </c>
      <c r="N162">
        <f t="shared" si="57"/>
        <v>35.325000000000003</v>
      </c>
      <c r="P162" s="5">
        <f>AVERAGE(D158:D162)</f>
        <v>19.119999999999997</v>
      </c>
      <c r="Q162">
        <f t="shared" si="63"/>
        <v>26.783333333333331</v>
      </c>
      <c r="R162" s="5">
        <f>AVERAGE(E158:E162)</f>
        <v>53.879999999999995</v>
      </c>
      <c r="S162">
        <f t="shared" si="64"/>
        <v>51.416666666666664</v>
      </c>
      <c r="T162" s="5">
        <f>AVERAGE(F158:F162)</f>
        <v>32.94</v>
      </c>
      <c r="U162">
        <f t="shared" si="65"/>
        <v>40.9</v>
      </c>
      <c r="V162" s="5">
        <f>AVERAGE(G158:G162)</f>
        <v>52.739999999999995</v>
      </c>
      <c r="W162">
        <f t="shared" si="66"/>
        <v>42.383333333333333</v>
      </c>
    </row>
    <row r="163" spans="1:23" x14ac:dyDescent="0.75">
      <c r="A163" s="7">
        <v>15</v>
      </c>
      <c r="B163">
        <v>20</v>
      </c>
      <c r="C163">
        <v>0</v>
      </c>
      <c r="D163">
        <v>48.4</v>
      </c>
      <c r="E163">
        <v>64.5</v>
      </c>
      <c r="F163">
        <v>38</v>
      </c>
      <c r="G163">
        <v>51.4</v>
      </c>
      <c r="I163">
        <f t="shared" si="56"/>
        <v>9.4531410123831119</v>
      </c>
      <c r="J163">
        <v>20</v>
      </c>
      <c r="K163">
        <f>AVERAGE(D163:G167)</f>
        <v>42.77</v>
      </c>
      <c r="L163">
        <f t="shared" si="67"/>
        <v>37.374999999999993</v>
      </c>
      <c r="M163">
        <v>0.65</v>
      </c>
      <c r="N163">
        <f t="shared" si="57"/>
        <v>50.575000000000003</v>
      </c>
      <c r="P163" s="5">
        <f>AVERAGE(D163:D167)</f>
        <v>30.559999999999995</v>
      </c>
      <c r="Q163">
        <f t="shared" si="63"/>
        <v>23.316666666666666</v>
      </c>
      <c r="R163" s="5">
        <f>AVERAGE(E163:E167)</f>
        <v>53.2</v>
      </c>
      <c r="S163">
        <f t="shared" si="64"/>
        <v>46.866666666666667</v>
      </c>
      <c r="T163" s="5">
        <f>AVERAGE(F163:F167)</f>
        <v>36.72</v>
      </c>
      <c r="U163">
        <f t="shared" si="65"/>
        <v>36.616666666666667</v>
      </c>
      <c r="V163" s="5">
        <f>AVERAGE(G163:G167)</f>
        <v>50.6</v>
      </c>
      <c r="W163">
        <f t="shared" si="66"/>
        <v>42.699999999999996</v>
      </c>
    </row>
    <row r="164" spans="1:23" x14ac:dyDescent="0.75">
      <c r="A164" s="7">
        <v>16</v>
      </c>
      <c r="B164">
        <v>20</v>
      </c>
      <c r="C164">
        <v>0.2</v>
      </c>
      <c r="D164">
        <v>31.1</v>
      </c>
      <c r="E164">
        <v>57.7</v>
      </c>
      <c r="F164">
        <v>35.5</v>
      </c>
      <c r="G164">
        <v>48.1</v>
      </c>
      <c r="I164">
        <f t="shared" si="56"/>
        <v>10.487134975769122</v>
      </c>
      <c r="J164">
        <v>50</v>
      </c>
      <c r="K164">
        <f>AVERAGE(D168:G172)</f>
        <v>41.74499999999999</v>
      </c>
      <c r="L164">
        <f t="shared" si="67"/>
        <v>36.041666666666664</v>
      </c>
      <c r="M164">
        <v>0.85</v>
      </c>
      <c r="N164">
        <f t="shared" si="57"/>
        <v>43.1</v>
      </c>
      <c r="P164" s="5">
        <f>AVERAGE(D168:D172)</f>
        <v>36.44</v>
      </c>
      <c r="Q164">
        <f t="shared" si="63"/>
        <v>18.966666666666665</v>
      </c>
      <c r="R164" s="5">
        <f>AVERAGE(E168:E172)</f>
        <v>50.739999999999995</v>
      </c>
      <c r="S164">
        <f t="shared" si="64"/>
        <v>43.616666666666667</v>
      </c>
      <c r="T164" s="5">
        <f>AVERAGE(F168:F172)</f>
        <v>28.860000000000003</v>
      </c>
      <c r="U164">
        <f t="shared" si="65"/>
        <v>37.81666666666667</v>
      </c>
      <c r="V164" s="5">
        <f>AVERAGE(G168:G172)</f>
        <v>50.940000000000005</v>
      </c>
      <c r="W164">
        <f t="shared" si="66"/>
        <v>43.766666666666673</v>
      </c>
    </row>
    <row r="165" spans="1:23" x14ac:dyDescent="0.75">
      <c r="A165" s="7">
        <v>17</v>
      </c>
      <c r="B165">
        <v>20</v>
      </c>
      <c r="C165">
        <v>0.45</v>
      </c>
      <c r="D165">
        <v>28.3</v>
      </c>
      <c r="E165">
        <v>53.5</v>
      </c>
      <c r="F165">
        <v>49</v>
      </c>
      <c r="G165">
        <v>50.6</v>
      </c>
      <c r="I165">
        <f t="shared" si="56"/>
        <v>9.9750939845196473</v>
      </c>
      <c r="J165">
        <v>100</v>
      </c>
      <c r="K165">
        <f>AVERAGE(D173:G177)</f>
        <v>46.889999999999993</v>
      </c>
      <c r="L165">
        <f>AVERAGE((L164-L163), (L163-L162), (L162-L161), (L161-L160))</f>
        <v>-2.5843749999999996</v>
      </c>
      <c r="N165">
        <f t="shared" si="57"/>
        <v>45.35</v>
      </c>
      <c r="P165" s="5">
        <f>AVERAGE(D173:D177)</f>
        <v>35.4</v>
      </c>
      <c r="R165" s="5">
        <f>AVERAGE(E173:E177)</f>
        <v>51.160000000000011</v>
      </c>
      <c r="T165" s="5">
        <f>AVERAGE(F173:F177)</f>
        <v>51.379999999999995</v>
      </c>
      <c r="V165" s="5">
        <f>AVERAGE(G173:G177)</f>
        <v>49.620000000000005</v>
      </c>
    </row>
    <row r="166" spans="1:23" x14ac:dyDescent="0.75">
      <c r="A166" s="7">
        <v>18</v>
      </c>
      <c r="B166">
        <v>20</v>
      </c>
      <c r="C166">
        <v>0.65</v>
      </c>
      <c r="D166">
        <v>24.9</v>
      </c>
      <c r="E166">
        <v>46.9</v>
      </c>
      <c r="F166">
        <v>28.6</v>
      </c>
      <c r="G166">
        <v>51.2</v>
      </c>
      <c r="I166">
        <f t="shared" si="56"/>
        <v>11.328945228925752</v>
      </c>
      <c r="K166">
        <f>AVERAGE(K160:K165)</f>
        <v>40.224999999999994</v>
      </c>
      <c r="N166">
        <f t="shared" si="57"/>
        <v>37.900000000000006</v>
      </c>
      <c r="P166" s="5">
        <f>AVERAGE(P160:P165)</f>
        <v>27.173333333333332</v>
      </c>
      <c r="Q166">
        <f>AVERAGE(Q160:Q164)</f>
        <v>27.173333333333328</v>
      </c>
      <c r="R166" s="5">
        <f>AVERAGE(R160:R165)</f>
        <v>51.77000000000001</v>
      </c>
      <c r="S166">
        <f>AVERAGE(S160:S164)</f>
        <v>51.77</v>
      </c>
      <c r="T166" s="5">
        <f>AVERAGE(T160:T165)</f>
        <v>39.536666666666669</v>
      </c>
      <c r="U166">
        <f>AVERAGE(U160:U164)</f>
        <v>39.536666666666669</v>
      </c>
      <c r="V166" s="5">
        <f>AVERAGE(V160:V165)</f>
        <v>42.419999999999995</v>
      </c>
      <c r="W166">
        <f>AVERAGE(W160:W164)</f>
        <v>42.42</v>
      </c>
    </row>
    <row r="167" spans="1:23" x14ac:dyDescent="0.75">
      <c r="A167" s="7">
        <v>19</v>
      </c>
      <c r="B167">
        <v>20</v>
      </c>
      <c r="C167">
        <v>0.85</v>
      </c>
      <c r="D167">
        <v>20.100000000000001</v>
      </c>
      <c r="E167">
        <v>43.4</v>
      </c>
      <c r="F167">
        <v>32.5</v>
      </c>
      <c r="G167">
        <v>51.7</v>
      </c>
      <c r="I167">
        <f t="shared" si="56"/>
        <v>11.862625131057644</v>
      </c>
      <c r="N167">
        <f t="shared" si="57"/>
        <v>36.924999999999997</v>
      </c>
      <c r="P167" s="5">
        <f>_xlfn.STDEV.P(P160:P165)</f>
        <v>8.0572258804683479</v>
      </c>
      <c r="Q167">
        <f>_xlfn.STDEV.P(Q160:Q164)</f>
        <v>6.484627976992992</v>
      </c>
      <c r="R167" s="5">
        <f>_xlfn.STDEV.P(R160:R165)</f>
        <v>1.4611753260075697</v>
      </c>
      <c r="S167">
        <f>_xlfn.STDEV.P(S160:S164)</f>
        <v>6.4623301611037052</v>
      </c>
      <c r="T167" s="5">
        <f>_xlfn.STDEV.P(T160:T165)</f>
        <v>7.8093739968208808</v>
      </c>
      <c r="U167">
        <f>_xlfn.STDEV.P(U160:U164)</f>
        <v>2.1856450865692807</v>
      </c>
      <c r="V167" s="5">
        <f>_xlfn.STDEV.P(V160:V165)</f>
        <v>18.993602431696161</v>
      </c>
      <c r="W167">
        <f>_xlfn.STDEV.P(W160:W164)</f>
        <v>0.84586576292511839</v>
      </c>
    </row>
    <row r="168" spans="1:23" x14ac:dyDescent="0.75">
      <c r="A168" s="7">
        <v>20</v>
      </c>
      <c r="B168">
        <v>50</v>
      </c>
      <c r="C168">
        <v>0</v>
      </c>
      <c r="D168">
        <v>45.3</v>
      </c>
      <c r="E168">
        <v>61.3</v>
      </c>
      <c r="F168">
        <v>33.5</v>
      </c>
      <c r="G168">
        <v>51.5</v>
      </c>
      <c r="I168">
        <f t="shared" si="56"/>
        <v>10.082658379613973</v>
      </c>
      <c r="N168">
        <f t="shared" si="57"/>
        <v>47.9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41.3</v>
      </c>
      <c r="E169">
        <v>54.2</v>
      </c>
      <c r="F169">
        <v>27.5</v>
      </c>
      <c r="G169">
        <v>48</v>
      </c>
      <c r="I169">
        <f t="shared" si="56"/>
        <v>9.9162745020496477</v>
      </c>
      <c r="N169">
        <f t="shared" si="57"/>
        <v>42.75</v>
      </c>
      <c r="P169" s="5" cm="1">
        <f t="array" ref="P169">INDEX(LINEST(P160:P165), 1)</f>
        <v>4.1177142857142854</v>
      </c>
      <c r="Q169" s="5" cm="1">
        <f t="array" ref="Q169">INDEX(LINEST(Q160:Q164), 1)</f>
        <v>-4.3966666666666656</v>
      </c>
      <c r="R169" s="5" cm="1">
        <f t="array" ref="R169">INDEX(LINEST(R160:R165), 1)</f>
        <v>9.3142857142857513E-2</v>
      </c>
      <c r="S169" s="5" cm="1">
        <f t="array" ref="S169">INDEX(LINEST(S160:S164), 1)</f>
        <v>-4.5083333333333355</v>
      </c>
      <c r="T169" s="5" cm="1">
        <f t="array" ref="T169">INDEX(LINEST(T160:T165), 1)</f>
        <v>-0.26457142857142901</v>
      </c>
      <c r="U169" s="5" cm="1">
        <f t="array" ref="U169">INDEX(LINEST(U160:U164), 1)</f>
        <v>-1.2883333333333316</v>
      </c>
      <c r="V169" s="5" cm="1">
        <f t="array" ref="V169">INDEX(LINEST(V160:V164), 1)</f>
        <v>10.185999999999998</v>
      </c>
      <c r="W169" s="5" cm="1">
        <f t="array" ref="W169">INDEX(LINEST(W160:W164), 1)</f>
        <v>0.4900000000000006</v>
      </c>
    </row>
    <row r="170" spans="1:23" x14ac:dyDescent="0.75">
      <c r="A170" s="7">
        <v>22</v>
      </c>
      <c r="B170">
        <v>50</v>
      </c>
      <c r="C170">
        <v>0.45</v>
      </c>
      <c r="D170">
        <v>37.700000000000003</v>
      </c>
      <c r="E170">
        <v>49.4</v>
      </c>
      <c r="F170">
        <v>26.2</v>
      </c>
      <c r="G170">
        <v>50.8</v>
      </c>
      <c r="I170">
        <f t="shared" si="56"/>
        <v>9.9564991337316968</v>
      </c>
      <c r="K170" cm="1">
        <f t="array" ref="K170">INDEX(LINEST(K160:K165),1)</f>
        <v>2.7502857142857127</v>
      </c>
      <c r="L170" cm="1">
        <f t="array" ref="L170">INDEX(LINEST(L160:L164),1)</f>
        <v>-2.4258333333333333</v>
      </c>
      <c r="N170">
        <f t="shared" si="57"/>
        <v>41.024999999999999</v>
      </c>
    </row>
    <row r="171" spans="1:23" x14ac:dyDescent="0.75">
      <c r="A171" s="7">
        <v>23</v>
      </c>
      <c r="B171">
        <v>50</v>
      </c>
      <c r="C171">
        <v>0.65</v>
      </c>
      <c r="D171">
        <v>32.799999999999997</v>
      </c>
      <c r="E171">
        <v>46.3</v>
      </c>
      <c r="F171">
        <v>26.1</v>
      </c>
      <c r="G171">
        <v>52</v>
      </c>
      <c r="I171">
        <f t="shared" si="56"/>
        <v>10.329327180412099</v>
      </c>
      <c r="N171">
        <f t="shared" si="57"/>
        <v>39.299999999999997</v>
      </c>
    </row>
    <row r="172" spans="1:23" x14ac:dyDescent="0.75">
      <c r="A172" s="7">
        <v>24</v>
      </c>
      <c r="B172">
        <v>50</v>
      </c>
      <c r="C172">
        <v>0.85</v>
      </c>
      <c r="D172">
        <v>25.1</v>
      </c>
      <c r="E172">
        <v>42.5</v>
      </c>
      <c r="F172">
        <v>31</v>
      </c>
      <c r="G172">
        <v>52.4</v>
      </c>
      <c r="I172">
        <f t="shared" si="56"/>
        <v>10.52105032779523</v>
      </c>
      <c r="N172">
        <f t="shared" si="57"/>
        <v>37.75</v>
      </c>
    </row>
    <row r="173" spans="1:23" x14ac:dyDescent="0.75">
      <c r="A173" s="7">
        <v>25</v>
      </c>
      <c r="B173">
        <v>100</v>
      </c>
      <c r="C173">
        <v>0</v>
      </c>
      <c r="D173">
        <v>54.3</v>
      </c>
      <c r="E173">
        <v>58.1</v>
      </c>
      <c r="F173">
        <v>50.6</v>
      </c>
      <c r="G173">
        <v>48</v>
      </c>
      <c r="I173">
        <f t="shared" si="56"/>
        <v>3.8147739120424951</v>
      </c>
      <c r="N173">
        <f t="shared" si="57"/>
        <v>52.75</v>
      </c>
    </row>
    <row r="174" spans="1:23" x14ac:dyDescent="0.75">
      <c r="A174" s="7">
        <v>26</v>
      </c>
      <c r="B174">
        <v>100</v>
      </c>
      <c r="C174">
        <v>0.2</v>
      </c>
      <c r="D174">
        <v>36.799999999999997</v>
      </c>
      <c r="E174">
        <v>53.8</v>
      </c>
      <c r="F174">
        <v>49.3</v>
      </c>
      <c r="G174">
        <v>47.9</v>
      </c>
      <c r="I174">
        <f t="shared" si="56"/>
        <v>6.2523995393768423</v>
      </c>
      <c r="N174">
        <f t="shared" si="57"/>
        <v>46.949999999999996</v>
      </c>
    </row>
    <row r="175" spans="1:23" x14ac:dyDescent="0.75">
      <c r="A175" s="7">
        <v>27</v>
      </c>
      <c r="B175">
        <v>100</v>
      </c>
      <c r="C175">
        <v>0.45</v>
      </c>
      <c r="D175">
        <v>34</v>
      </c>
      <c r="E175">
        <v>50.2</v>
      </c>
      <c r="F175">
        <v>51.3</v>
      </c>
      <c r="G175">
        <v>51.1</v>
      </c>
      <c r="I175">
        <f t="shared" si="56"/>
        <v>7.3152238516671391</v>
      </c>
      <c r="N175">
        <f t="shared" si="57"/>
        <v>46.65</v>
      </c>
    </row>
    <row r="176" spans="1:23" x14ac:dyDescent="0.75">
      <c r="A176" s="7">
        <v>28</v>
      </c>
      <c r="B176">
        <v>100</v>
      </c>
      <c r="C176">
        <v>0.65</v>
      </c>
      <c r="D176">
        <v>28.1</v>
      </c>
      <c r="E176">
        <v>47.8</v>
      </c>
      <c r="F176">
        <v>53.2</v>
      </c>
      <c r="G176">
        <v>49.3</v>
      </c>
      <c r="I176">
        <f t="shared" si="56"/>
        <v>9.7280522202545416</v>
      </c>
      <c r="N176">
        <f t="shared" si="57"/>
        <v>44.600000000000009</v>
      </c>
    </row>
    <row r="177" spans="1:23" x14ac:dyDescent="0.75">
      <c r="A177" s="7">
        <v>29</v>
      </c>
      <c r="B177">
        <v>100</v>
      </c>
      <c r="C177">
        <v>0.85</v>
      </c>
      <c r="D177">
        <v>23.8</v>
      </c>
      <c r="E177">
        <v>45.9</v>
      </c>
      <c r="F177">
        <v>52.5</v>
      </c>
      <c r="G177">
        <v>51.8</v>
      </c>
      <c r="I177">
        <f t="shared" si="56"/>
        <v>11.659116604614603</v>
      </c>
      <c r="N177">
        <f t="shared" si="57"/>
        <v>43.5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39.299999999999997</v>
      </c>
      <c r="E184">
        <v>51.9</v>
      </c>
      <c r="F184">
        <v>50.5</v>
      </c>
      <c r="G184">
        <v>0</v>
      </c>
      <c r="I184">
        <f>_xlfn.STDEV.P(D184:G184)</f>
        <v>21.027526602051896</v>
      </c>
      <c r="J184">
        <v>2</v>
      </c>
      <c r="K184">
        <f>_xlfn.STDEV.P(D184:G188)</f>
        <v>20.114157569980389</v>
      </c>
      <c r="L184">
        <f>_xlfn.STDEV.P(D184:G184,D189:G189,D194:G194,D199:G199,D204:G204,D209:F209)</f>
        <v>18.806144674141084</v>
      </c>
      <c r="M184">
        <v>0</v>
      </c>
      <c r="N184">
        <f>AVERAGE(D184:G184)</f>
        <v>35.424999999999997</v>
      </c>
      <c r="P184" s="5">
        <f>_xlfn.STDEV.P(D184:D188)</f>
        <v>2.5965392352129002</v>
      </c>
      <c r="Q184">
        <f>_xlfn.STDEV.P(D184,D189,D194,D199,D204,D209)</f>
        <v>10.629675441893811</v>
      </c>
      <c r="R184" s="5">
        <f>_xlfn.STDEV.P(E184:E188)</f>
        <v>1.647543626129516</v>
      </c>
      <c r="S184">
        <f>_xlfn.STDEV.P(E184,E189,E194,E199,E204,E209)</f>
        <v>8.6972058092751148</v>
      </c>
      <c r="T184" s="5">
        <f>_xlfn.STDEV.P(F184:F188)</f>
        <v>1.2499599993599804</v>
      </c>
      <c r="U184">
        <f>_xlfn.STDEV.P(F184,F189,F194,F199,F204,F209)</f>
        <v>5.3512459608331699</v>
      </c>
      <c r="V184" s="5">
        <f>_xlfn.STDEV.P(G184:G188)</f>
        <v>0</v>
      </c>
      <c r="W184">
        <f>_xlfn.STDEV.P(G184,G189,G194,G199,G204,G209)</f>
        <v>16.578374467962774</v>
      </c>
    </row>
    <row r="185" spans="1:23" x14ac:dyDescent="0.75">
      <c r="A185" s="7">
        <v>1</v>
      </c>
      <c r="B185">
        <v>0</v>
      </c>
      <c r="C185">
        <v>0.2</v>
      </c>
      <c r="D185">
        <v>32.4</v>
      </c>
      <c r="E185">
        <v>47.2</v>
      </c>
      <c r="F185">
        <v>50.7</v>
      </c>
      <c r="G185">
        <v>0</v>
      </c>
      <c r="I185">
        <f t="shared" ref="I185:I208" si="68">_xlfn.STDEV.P(D185:G185)</f>
        <v>20.022284460070978</v>
      </c>
      <c r="J185">
        <v>5</v>
      </c>
      <c r="K185">
        <f>_xlfn.STDEV.P(D189:G193)</f>
        <v>14.952772318202424</v>
      </c>
      <c r="L185">
        <f t="shared" ref="L185:L188" si="69">_xlfn.STDEV.P(D185:G185,D190:G190,D195:G195,D200:G200,D205:G205,D210:F210)</f>
        <v>15.755243973528493</v>
      </c>
      <c r="M185">
        <v>0.2</v>
      </c>
      <c r="N185">
        <f t="shared" ref="N185:N193" si="70">AVERAGE(D185:G185)</f>
        <v>32.575000000000003</v>
      </c>
      <c r="P185" s="5">
        <f>_xlfn.STDEV.P(D189:D193)</f>
        <v>8.6291598664065248</v>
      </c>
      <c r="Q185">
        <f t="shared" ref="Q185:Q188" si="71">_xlfn.STDEV.P(D185,D190,D195,D200,D205,D210)</f>
        <v>9.0545415246837617</v>
      </c>
      <c r="R185" s="5">
        <f>_xlfn.STDEV.P(E189:E193)</f>
        <v>14.743323912876654</v>
      </c>
      <c r="S185">
        <f t="shared" ref="S185:S188" si="72">_xlfn.STDEV.P(E185,E190,E195,E200,E205,E210)</f>
        <v>5.4069142976583429</v>
      </c>
      <c r="T185" s="5">
        <f>_xlfn.STDEV.P(F189:F193)</f>
        <v>3.2493691695466054</v>
      </c>
      <c r="U185">
        <f t="shared" ref="U185:U188" si="73">_xlfn.STDEV.P(F185,F190,F195,F200,F205,F210)</f>
        <v>4.3960841160691588</v>
      </c>
      <c r="V185" s="5">
        <f>_xlfn.STDEV.P(G189:G193)</f>
        <v>5.4579849761610735</v>
      </c>
      <c r="W185">
        <f t="shared" ref="W185:W188" si="74">_xlfn.STDEV.P(G185,G190,G195,G200,G205,G210)</f>
        <v>12.867098438351288</v>
      </c>
    </row>
    <row r="186" spans="1:23" x14ac:dyDescent="0.75">
      <c r="A186" s="7">
        <v>2</v>
      </c>
      <c r="B186">
        <v>0</v>
      </c>
      <c r="C186">
        <v>0.45</v>
      </c>
      <c r="D186">
        <v>35.51</v>
      </c>
      <c r="E186">
        <v>49.3</v>
      </c>
      <c r="F186">
        <v>48.6</v>
      </c>
      <c r="G186">
        <v>0</v>
      </c>
      <c r="I186">
        <f t="shared" si="68"/>
        <v>20.024067237951428</v>
      </c>
      <c r="J186">
        <v>10</v>
      </c>
      <c r="K186">
        <f>_xlfn.STDEV.P(D194:G198)</f>
        <v>16.816639497830732</v>
      </c>
      <c r="L186">
        <f t="shared" si="69"/>
        <v>15.30790209469094</v>
      </c>
      <c r="M186">
        <v>0.45</v>
      </c>
      <c r="N186">
        <f t="shared" si="70"/>
        <v>33.352499999999999</v>
      </c>
      <c r="P186" s="5">
        <f>_xlfn.STDEV.P(D194:D198)</f>
        <v>8.6455759784990374</v>
      </c>
      <c r="Q186">
        <f t="shared" si="71"/>
        <v>7.9256035522012818</v>
      </c>
      <c r="R186" s="5">
        <f>_xlfn.STDEV.P(E194:E198)</f>
        <v>14.599808217918461</v>
      </c>
      <c r="S186">
        <f t="shared" si="72"/>
        <v>2.7908580918579311</v>
      </c>
      <c r="T186" s="5">
        <f>_xlfn.STDEV.P(F194:F198)</f>
        <v>1.7350504315437068</v>
      </c>
      <c r="U186">
        <f t="shared" si="73"/>
        <v>4.1080206101397962</v>
      </c>
      <c r="V186" s="5">
        <f>_xlfn.STDEV.P(G194:G198)</f>
        <v>8.2137445784489778</v>
      </c>
      <c r="W186">
        <f t="shared" si="74"/>
        <v>10.836115027485125</v>
      </c>
    </row>
    <row r="187" spans="1:23" x14ac:dyDescent="0.75">
      <c r="A187" s="7">
        <v>3</v>
      </c>
      <c r="B187">
        <v>0</v>
      </c>
      <c r="C187">
        <v>0.65</v>
      </c>
      <c r="D187">
        <v>35.6</v>
      </c>
      <c r="E187">
        <v>48.6</v>
      </c>
      <c r="F187">
        <v>47.5</v>
      </c>
      <c r="G187">
        <v>0</v>
      </c>
      <c r="I187">
        <f t="shared" si="68"/>
        <v>19.680875869737104</v>
      </c>
      <c r="J187">
        <v>20</v>
      </c>
      <c r="K187">
        <f>_xlfn.STDEV.P(D199:G203)</f>
        <v>17.308618517952276</v>
      </c>
      <c r="L187">
        <f t="shared" si="69"/>
        <v>14.099141268143061</v>
      </c>
      <c r="M187">
        <v>0.65</v>
      </c>
      <c r="N187">
        <f t="shared" si="70"/>
        <v>32.924999999999997</v>
      </c>
      <c r="P187" s="5">
        <f>_xlfn.STDEV.P(D199:D203)</f>
        <v>8.6755749089037302</v>
      </c>
      <c r="Q187">
        <f t="shared" si="71"/>
        <v>5.6384838387637117</v>
      </c>
      <c r="R187" s="5">
        <f>_xlfn.STDEV.P(E199:E203)</f>
        <v>14.891286042514885</v>
      </c>
      <c r="S187">
        <f t="shared" si="72"/>
        <v>1.3446395634353314</v>
      </c>
      <c r="T187" s="5">
        <f>_xlfn.STDEV.P(F199:F203)</f>
        <v>0.77356318423254777</v>
      </c>
      <c r="U187">
        <f t="shared" si="73"/>
        <v>3.9153543900903789</v>
      </c>
      <c r="V187" s="5">
        <f>_xlfn.STDEV.P(G199:G203)</f>
        <v>8.1468030539592746</v>
      </c>
      <c r="W187">
        <f t="shared" si="74"/>
        <v>9.0503529704033578</v>
      </c>
    </row>
    <row r="188" spans="1:23" x14ac:dyDescent="0.75">
      <c r="A188" s="7">
        <v>4</v>
      </c>
      <c r="B188">
        <v>0</v>
      </c>
      <c r="C188">
        <v>0.85</v>
      </c>
      <c r="D188">
        <v>32.200000000000003</v>
      </c>
      <c r="E188">
        <v>47.7</v>
      </c>
      <c r="F188">
        <v>48.4</v>
      </c>
      <c r="G188">
        <v>0</v>
      </c>
      <c r="I188">
        <f t="shared" si="68"/>
        <v>19.61802423792977</v>
      </c>
      <c r="J188">
        <v>50</v>
      </c>
      <c r="K188">
        <f>_xlfn.STDEV.P(D205:G208)</f>
        <v>13.08137989663169</v>
      </c>
      <c r="L188">
        <f t="shared" si="69"/>
        <v>13.102867692873112</v>
      </c>
      <c r="M188">
        <v>0.85</v>
      </c>
      <c r="N188">
        <f t="shared" si="70"/>
        <v>32.075000000000003</v>
      </c>
      <c r="P188" s="5">
        <f>_xlfn.STDEV.P(D204:D208)</f>
        <v>8.0385073241242324</v>
      </c>
      <c r="Q188">
        <f t="shared" si="71"/>
        <v>3.9735234853828256</v>
      </c>
      <c r="R188" s="5">
        <f>_xlfn.STDEV.P(E204:E208)</f>
        <v>14.160564960480952</v>
      </c>
      <c r="S188">
        <f t="shared" si="72"/>
        <v>5.9615434243155239</v>
      </c>
      <c r="T188" s="5">
        <f>_xlfn.STDEV.P(F204:F208)</f>
        <v>3.0981284673170015</v>
      </c>
      <c r="U188">
        <f t="shared" si="73"/>
        <v>6.5710856535786224</v>
      </c>
      <c r="V188" s="5">
        <f>_xlfn.STDEV.P(G204:G208)</f>
        <v>8.1519568202977943</v>
      </c>
      <c r="W188">
        <f t="shared" si="74"/>
        <v>6.722516063366621</v>
      </c>
    </row>
    <row r="189" spans="1:23" x14ac:dyDescent="0.75">
      <c r="A189" s="7">
        <v>5</v>
      </c>
      <c r="B189">
        <v>5</v>
      </c>
      <c r="C189">
        <v>0</v>
      </c>
      <c r="D189">
        <v>67.5</v>
      </c>
      <c r="E189">
        <v>73.900000000000006</v>
      </c>
      <c r="F189">
        <v>52.3</v>
      </c>
      <c r="G189">
        <v>33.299999999999997</v>
      </c>
      <c r="I189">
        <f t="shared" si="68"/>
        <v>15.647603650399631</v>
      </c>
      <c r="J189">
        <v>100</v>
      </c>
      <c r="K189">
        <f>_xlfn.STDEV.P(D209:F213)</f>
        <v>11.272483705416894</v>
      </c>
      <c r="N189">
        <f t="shared" si="70"/>
        <v>56.75</v>
      </c>
      <c r="P189" s="5">
        <f>_xlfn.STDEV.P(D209:D213)</f>
        <v>8.6161244187860166</v>
      </c>
      <c r="R189" s="5">
        <f>_xlfn.STDEV.P(E209:E213)</f>
        <v>13.069261647086288</v>
      </c>
      <c r="T189" s="5">
        <f>_xlfn.STDEV.P(F209:F213)</f>
        <v>5.6496371564906429</v>
      </c>
      <c r="V189" s="5">
        <f>_xlfn.STDEV.P(G209:G213)</f>
        <v>0</v>
      </c>
    </row>
    <row r="190" spans="1:23" x14ac:dyDescent="0.75">
      <c r="A190" s="7">
        <v>6</v>
      </c>
      <c r="B190">
        <v>5</v>
      </c>
      <c r="C190">
        <v>0.2</v>
      </c>
      <c r="D190">
        <v>56.7</v>
      </c>
      <c r="E190">
        <v>60.3</v>
      </c>
      <c r="F190">
        <v>43.1</v>
      </c>
      <c r="G190">
        <v>28.1</v>
      </c>
      <c r="I190">
        <f t="shared" si="68"/>
        <v>12.682566774908</v>
      </c>
      <c r="K190">
        <f>AVERAGE(K184:K189)</f>
        <v>15.591008584335732</v>
      </c>
      <c r="N190">
        <f t="shared" si="70"/>
        <v>47.05</v>
      </c>
      <c r="P190" s="5">
        <f>AVERAGE(P184:P189)</f>
        <v>7.5335802886554069</v>
      </c>
      <c r="Q190">
        <f>AVERAGE(Q184:Q188)</f>
        <v>7.4443655685850789</v>
      </c>
      <c r="R190" s="5">
        <f>AVERAGE(R184:R189)</f>
        <v>12.185298067834459</v>
      </c>
      <c r="S190">
        <f>AVERAGE(S184:S188)</f>
        <v>4.8402322373084488</v>
      </c>
      <c r="T190" s="5">
        <f>AVERAGE(T184:T189)</f>
        <v>2.6259514014150809</v>
      </c>
      <c r="U190">
        <f>AVERAGE(U184:U188)</f>
        <v>4.8683581461422252</v>
      </c>
      <c r="V190" s="5">
        <f>AVERAGE(V184:V189)</f>
        <v>4.9950815714778534</v>
      </c>
      <c r="W190">
        <f>AVERAGE(W184:W188)</f>
        <v>11.210891393513833</v>
      </c>
    </row>
    <row r="191" spans="1:23" x14ac:dyDescent="0.75">
      <c r="A191" s="7">
        <v>7</v>
      </c>
      <c r="B191">
        <v>5</v>
      </c>
      <c r="C191">
        <v>0.45</v>
      </c>
      <c r="D191">
        <v>58.9</v>
      </c>
      <c r="E191">
        <v>54.1</v>
      </c>
      <c r="F191">
        <v>47.4</v>
      </c>
      <c r="G191">
        <v>23.6</v>
      </c>
      <c r="I191">
        <f t="shared" si="68"/>
        <v>13.562263822828415</v>
      </c>
      <c r="N191">
        <f t="shared" si="70"/>
        <v>46</v>
      </c>
      <c r="P191" s="5">
        <f>_xlfn.STDEV.P(P184:P189)</f>
        <v>2.2189414971368846</v>
      </c>
      <c r="Q191">
        <f>_xlfn.STDEV.P(Q184:Q188)</f>
        <v>2.3781677478303229</v>
      </c>
      <c r="R191" s="5">
        <f>_xlfn.STDEV.P(R184:R189)</f>
        <v>4.7508431881119648</v>
      </c>
      <c r="S191">
        <f>_xlfn.STDEV.P(S184:S188)</f>
        <v>2.564130066909843</v>
      </c>
      <c r="T191" s="5">
        <f>_xlfn.STDEV.P(T184:T189)</f>
        <v>1.6264826786882132</v>
      </c>
      <c r="U191">
        <f>_xlfn.STDEV.P(U184:U188)</f>
        <v>0.98405626803981183</v>
      </c>
      <c r="V191" s="5">
        <f>_xlfn.STDEV.P(V184:V189)</f>
        <v>3.6600309781406191</v>
      </c>
      <c r="W191">
        <f>_xlfn.STDEV.P(W184:W188)</f>
        <v>3.3617493373661738</v>
      </c>
    </row>
    <row r="192" spans="1:23" x14ac:dyDescent="0.75">
      <c r="A192" s="7">
        <v>8</v>
      </c>
      <c r="B192">
        <v>5</v>
      </c>
      <c r="C192">
        <v>0.65</v>
      </c>
      <c r="D192">
        <v>47.8</v>
      </c>
      <c r="E192">
        <v>44.8</v>
      </c>
      <c r="F192">
        <v>45.1</v>
      </c>
      <c r="G192">
        <v>21.7</v>
      </c>
      <c r="I192">
        <f t="shared" si="68"/>
        <v>10.543837062474001</v>
      </c>
      <c r="K192" cm="1">
        <f t="array" ref="K192">INDEX(LINEST(K184:K189),1)</f>
        <v>-1.4094447876402325</v>
      </c>
      <c r="L192" cm="1">
        <f t="array" ref="L192">INDEX(LINEST(L184:L188),1)</f>
        <v>-1.3062656667921375</v>
      </c>
      <c r="N192">
        <f t="shared" si="70"/>
        <v>39.849999999999994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42.9</v>
      </c>
      <c r="E193">
        <v>30</v>
      </c>
      <c r="F193">
        <v>44.3</v>
      </c>
      <c r="G193">
        <v>17.399999999999999</v>
      </c>
      <c r="I193">
        <f t="shared" si="68"/>
        <v>10.912951021607308</v>
      </c>
      <c r="N193">
        <f t="shared" si="70"/>
        <v>33.65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71</v>
      </c>
      <c r="E194">
        <v>77.3</v>
      </c>
      <c r="F194">
        <v>52.6</v>
      </c>
      <c r="G194">
        <v>36.700000000000003</v>
      </c>
      <c r="I194">
        <f t="shared" si="68"/>
        <v>15.941298566929845</v>
      </c>
      <c r="N194">
        <f xml:space="preserve"> AVERAGEIF(D194:G194, "&lt;&gt;0",D194:G194)</f>
        <v>59.400000000000006</v>
      </c>
      <c r="P194" s="5" t="s">
        <v>35</v>
      </c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57.4</v>
      </c>
      <c r="E195">
        <v>63.4</v>
      </c>
      <c r="F195">
        <v>50.7</v>
      </c>
      <c r="G195">
        <v>24.8</v>
      </c>
      <c r="I195">
        <f t="shared" si="68"/>
        <v>14.717570281809424</v>
      </c>
      <c r="J195" s="2"/>
      <c r="K195" t="s">
        <v>26</v>
      </c>
      <c r="L195" t="s">
        <v>27</v>
      </c>
      <c r="N195">
        <f t="shared" ref="N195:N213" si="75" xml:space="preserve"> AVERAGEIF(D195:G195, "&lt;&gt;0",D195:G195)</f>
        <v>49.075000000000003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55.28</v>
      </c>
      <c r="E196">
        <v>56.9</v>
      </c>
      <c r="F196">
        <v>51.5</v>
      </c>
      <c r="G196">
        <v>22.4</v>
      </c>
      <c r="I196">
        <f t="shared" si="68"/>
        <v>14.06286599523723</v>
      </c>
      <c r="J196">
        <v>2</v>
      </c>
      <c r="K196">
        <f>AVERAGE(D184:G188)</f>
        <v>33.270500000000013</v>
      </c>
      <c r="L196">
        <f>AVERAGE(D184:G184,D189:G189,D194:G194,D199:G199,D204:G204,D209:F209)</f>
        <v>53.239130434782616</v>
      </c>
      <c r="M196">
        <v>0</v>
      </c>
      <c r="N196">
        <f t="shared" si="75"/>
        <v>46.52</v>
      </c>
      <c r="P196" s="5">
        <f>AVERAGE(D184:D188)</f>
        <v>35.001999999999995</v>
      </c>
      <c r="Q196">
        <f>AVERAGE(D184,D189,D194,D199,D204,D209)</f>
        <v>62.699999999999996</v>
      </c>
      <c r="R196" s="5">
        <f>AVERAGE(E184:E188)</f>
        <v>48.94</v>
      </c>
      <c r="S196">
        <f>AVERAGE(E184,E189,E194,E199,E204,E209)</f>
        <v>70.983333333333334</v>
      </c>
      <c r="T196" s="5">
        <f>AVERAGE(F184:F188)</f>
        <v>49.14</v>
      </c>
      <c r="U196">
        <f>AVERAGE(F184,F189,F194,F199,F204,F209)</f>
        <v>47.050000000000004</v>
      </c>
      <c r="V196" s="5">
        <f>AVERAGE(G184:G188)</f>
        <v>0</v>
      </c>
      <c r="W196">
        <f>AVERAGE(G184,G189,G194,G199,G204)</f>
        <v>28.02</v>
      </c>
    </row>
    <row r="197" spans="1:23" x14ac:dyDescent="0.75">
      <c r="A197" s="7">
        <v>13</v>
      </c>
      <c r="B197">
        <v>10</v>
      </c>
      <c r="C197">
        <v>0.65</v>
      </c>
      <c r="D197">
        <v>53.3</v>
      </c>
      <c r="E197">
        <v>48.6</v>
      </c>
      <c r="F197">
        <v>50.6</v>
      </c>
      <c r="G197">
        <v>15.6</v>
      </c>
      <c r="I197">
        <f t="shared" si="68"/>
        <v>15.347373553803932</v>
      </c>
      <c r="J197">
        <v>5</v>
      </c>
      <c r="K197">
        <f>AVERAGE(D189:G193)</f>
        <v>44.66</v>
      </c>
      <c r="L197">
        <f t="shared" ref="L197:L200" si="76">AVERAGE(D185:G185,D190:G190,D195:G195,D200:G200,D205:G205,D210:F210)</f>
        <v>45.452173913043481</v>
      </c>
      <c r="M197">
        <v>0.2</v>
      </c>
      <c r="N197">
        <f t="shared" si="75"/>
        <v>42.024999999999999</v>
      </c>
      <c r="P197" s="5">
        <f>AVERAGE(D189:D193)</f>
        <v>54.759999999999991</v>
      </c>
      <c r="Q197">
        <f t="shared" ref="Q197:Q200" si="77">AVERAGE(D185,D190,D195,D200,D205,D210)</f>
        <v>52.516666666666659</v>
      </c>
      <c r="R197" s="5">
        <f>AVERAGE(E189:E193)</f>
        <v>52.61999999999999</v>
      </c>
      <c r="S197">
        <f t="shared" ref="S197:S200" si="78">AVERAGE(E185,E190,E195,E200,E205,E210)</f>
        <v>58.716666666666669</v>
      </c>
      <c r="T197" s="5">
        <f>AVERAGE(F189:F193)</f>
        <v>46.44</v>
      </c>
      <c r="U197">
        <f t="shared" ref="U197:U200" si="79">AVERAGE(F185,F190,F195,F200,F205,F210)</f>
        <v>45.366666666666667</v>
      </c>
      <c r="V197" s="5">
        <f>AVERAGE(G189:G193)</f>
        <v>24.82</v>
      </c>
      <c r="W197">
        <f>AVERAGE(G185,G190,G195,G200,G205)</f>
        <v>21.160000000000004</v>
      </c>
    </row>
    <row r="198" spans="1:23" x14ac:dyDescent="0.75">
      <c r="A198" s="7">
        <v>14</v>
      </c>
      <c r="B198">
        <v>10</v>
      </c>
      <c r="C198">
        <v>0.85</v>
      </c>
      <c r="D198">
        <v>44.2</v>
      </c>
      <c r="E198">
        <v>33.6</v>
      </c>
      <c r="F198">
        <v>47.4</v>
      </c>
      <c r="G198">
        <v>13.4</v>
      </c>
      <c r="I198">
        <f t="shared" si="68"/>
        <v>13.289375455603617</v>
      </c>
      <c r="J198">
        <v>10</v>
      </c>
      <c r="K198">
        <f>AVERAGE(D194:G198)</f>
        <v>46.333999999999996</v>
      </c>
      <c r="L198">
        <f t="shared" si="76"/>
        <v>43.808260869565217</v>
      </c>
      <c r="M198">
        <v>0.45</v>
      </c>
      <c r="N198">
        <f t="shared" si="75"/>
        <v>34.650000000000006</v>
      </c>
      <c r="P198" s="5">
        <f>AVERAGE(D194:D198)</f>
        <v>56.236000000000004</v>
      </c>
      <c r="Q198">
        <f t="shared" si="77"/>
        <v>52.965000000000003</v>
      </c>
      <c r="R198" s="5">
        <f>AVERAGE(E194:E198)</f>
        <v>55.96</v>
      </c>
      <c r="S198">
        <f t="shared" si="78"/>
        <v>54.133333333333333</v>
      </c>
      <c r="T198" s="5">
        <f>AVERAGE(F194:F198)</f>
        <v>50.56</v>
      </c>
      <c r="U198">
        <f t="shared" si="79"/>
        <v>45.650000000000006</v>
      </c>
      <c r="V198" s="5">
        <f>AVERAGE(G194:G198)</f>
        <v>22.580000000000002</v>
      </c>
      <c r="W198">
        <f>AVERAGE(G186,G191,G196,G201,G206)</f>
        <v>18.22</v>
      </c>
    </row>
    <row r="199" spans="1:23" x14ac:dyDescent="0.75">
      <c r="A199" s="7">
        <v>15</v>
      </c>
      <c r="B199">
        <v>20</v>
      </c>
      <c r="C199">
        <v>0</v>
      </c>
      <c r="D199">
        <v>66.8</v>
      </c>
      <c r="E199">
        <v>76.5</v>
      </c>
      <c r="F199">
        <v>38</v>
      </c>
      <c r="G199">
        <v>33.1</v>
      </c>
      <c r="I199">
        <f t="shared" si="68"/>
        <v>18.454403268596902</v>
      </c>
      <c r="J199">
        <v>20</v>
      </c>
      <c r="K199">
        <f>AVERAGE(D199:G203)</f>
        <v>41.734999999999999</v>
      </c>
      <c r="L199">
        <f t="shared" si="76"/>
        <v>39.417391304347824</v>
      </c>
      <c r="M199">
        <v>0.65</v>
      </c>
      <c r="N199">
        <f t="shared" si="75"/>
        <v>53.6</v>
      </c>
      <c r="P199" s="5">
        <f>AVERAGE(D199:D203)</f>
        <v>53.779999999999994</v>
      </c>
      <c r="Q199">
        <f t="shared" si="77"/>
        <v>47.35</v>
      </c>
      <c r="R199" s="5">
        <f>AVERAGE(E199:E203)</f>
        <v>55.240000000000009</v>
      </c>
      <c r="S199">
        <f t="shared" si="78"/>
        <v>47.083333333333336</v>
      </c>
      <c r="T199" s="5">
        <f>AVERAGE(F199:F203)</f>
        <v>38.46</v>
      </c>
      <c r="U199">
        <f t="shared" si="79"/>
        <v>44.5</v>
      </c>
      <c r="V199" s="5">
        <f>AVERAGE(G199:G203)</f>
        <v>19.46</v>
      </c>
      <c r="W199">
        <f>AVERAGE(G187,G192,G197,G202,G207)</f>
        <v>14.6</v>
      </c>
    </row>
    <row r="200" spans="1:23" x14ac:dyDescent="0.75">
      <c r="A200" s="7">
        <v>16</v>
      </c>
      <c r="B200">
        <v>20</v>
      </c>
      <c r="C200">
        <v>0.2</v>
      </c>
      <c r="D200">
        <v>56</v>
      </c>
      <c r="E200">
        <v>62.8</v>
      </c>
      <c r="F200">
        <v>38.200000000000003</v>
      </c>
      <c r="G200">
        <v>21.2</v>
      </c>
      <c r="I200">
        <f t="shared" si="68"/>
        <v>16.199614192936831</v>
      </c>
      <c r="J200">
        <v>50</v>
      </c>
      <c r="K200">
        <f>AVERAGE(D204:G208)</f>
        <v>44.07</v>
      </c>
      <c r="L200">
        <f t="shared" si="76"/>
        <v>32.491304347826087</v>
      </c>
      <c r="M200">
        <v>0.85</v>
      </c>
      <c r="N200">
        <f t="shared" si="75"/>
        <v>44.55</v>
      </c>
      <c r="P200" s="5">
        <f>AVERAGE(D204:D208)</f>
        <v>54.120000000000005</v>
      </c>
      <c r="Q200">
        <f t="shared" si="77"/>
        <v>40.366666666666667</v>
      </c>
      <c r="R200" s="5">
        <f>AVERAGE(E204:E208)</f>
        <v>53.379999999999995</v>
      </c>
      <c r="S200">
        <f t="shared" si="78"/>
        <v>34.6</v>
      </c>
      <c r="T200" s="5">
        <f>AVERAGE(F204:F208)</f>
        <v>43.04</v>
      </c>
      <c r="U200">
        <f t="shared" si="79"/>
        <v>40.75</v>
      </c>
      <c r="V200" s="5">
        <f>AVERAGE(G204:G208)</f>
        <v>25.740000000000002</v>
      </c>
      <c r="W200">
        <f>AVERAGE(G188,G193,G198,G203,G208)</f>
        <v>10.599999999999998</v>
      </c>
    </row>
    <row r="201" spans="1:23" x14ac:dyDescent="0.75">
      <c r="A201" s="7">
        <v>17</v>
      </c>
      <c r="B201">
        <v>20</v>
      </c>
      <c r="C201">
        <v>0.45</v>
      </c>
      <c r="D201">
        <v>57.3</v>
      </c>
      <c r="E201">
        <v>57.3</v>
      </c>
      <c r="F201">
        <v>39.299999999999997</v>
      </c>
      <c r="G201">
        <v>20.100000000000001</v>
      </c>
      <c r="I201">
        <f t="shared" si="68"/>
        <v>15.379206741571563</v>
      </c>
      <c r="J201">
        <v>100</v>
      </c>
      <c r="K201">
        <f>AVERAGE(D209:F213)</f>
        <v>48.666666666666664</v>
      </c>
      <c r="N201">
        <f t="shared" si="75"/>
        <v>43.499999999999993</v>
      </c>
      <c r="P201" s="5">
        <f>AVERAGE(D209:D213)</f>
        <v>53.179999999999993</v>
      </c>
      <c r="R201" s="5">
        <f>AVERAGE(E209:E213)</f>
        <v>52.48</v>
      </c>
      <c r="T201" s="5">
        <f>AVERAGE(F209:F213)</f>
        <v>40.340000000000003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47</v>
      </c>
      <c r="E202">
        <v>47.5</v>
      </c>
      <c r="F202">
        <v>39.4</v>
      </c>
      <c r="G202">
        <v>14.1</v>
      </c>
      <c r="I202">
        <f t="shared" si="68"/>
        <v>13.605329837971588</v>
      </c>
      <c r="K202">
        <f>AVERAGE(K196:K201)</f>
        <v>43.122694444444448</v>
      </c>
      <c r="N202">
        <f t="shared" si="75"/>
        <v>37</v>
      </c>
      <c r="P202" s="5">
        <f>AVERAGE(P196:P201)</f>
        <v>51.179666666666662</v>
      </c>
      <c r="Q202">
        <f>AVERAGE(Q196:Q200)</f>
        <v>51.17966666666667</v>
      </c>
      <c r="R202" s="5">
        <f>AVERAGE(R196:R201)</f>
        <v>53.103333333333332</v>
      </c>
      <c r="S202">
        <f>AVERAGE(S196:S200)</f>
        <v>53.103333333333332</v>
      </c>
      <c r="T202" s="5">
        <f>AVERAGE(T196:T201)</f>
        <v>44.663333333333334</v>
      </c>
      <c r="U202">
        <f>AVERAGE(U196:U200)</f>
        <v>44.663333333333334</v>
      </c>
      <c r="V202" s="5">
        <f>AVERAGE(V196:V200)</f>
        <v>18.520000000000003</v>
      </c>
      <c r="W202">
        <f>AVERAGE(W196:W200)</f>
        <v>18.52</v>
      </c>
    </row>
    <row r="203" spans="1:23" x14ac:dyDescent="0.75">
      <c r="A203" s="7">
        <v>19</v>
      </c>
      <c r="B203">
        <v>20</v>
      </c>
      <c r="C203">
        <v>0.85</v>
      </c>
      <c r="D203">
        <v>41.8</v>
      </c>
      <c r="E203">
        <v>32.1</v>
      </c>
      <c r="F203">
        <v>37.4</v>
      </c>
      <c r="G203">
        <v>8.8000000000000007</v>
      </c>
      <c r="I203">
        <f t="shared" si="68"/>
        <v>12.72642428178472</v>
      </c>
      <c r="N203">
        <f t="shared" si="75"/>
        <v>30.025000000000002</v>
      </c>
      <c r="P203" s="5">
        <f>_xlfn.STDEV.P(P196:P201)</f>
        <v>7.2973833133680399</v>
      </c>
      <c r="Q203">
        <f>_xlfn.STDEV.P(Q196:Q200)</f>
        <v>7.3386699067337728</v>
      </c>
      <c r="R203" s="5">
        <f>_xlfn.STDEV.P(R196:R201)</f>
        <v>2.2641382957368648</v>
      </c>
      <c r="S203">
        <f>_xlfn.STDEV.P(S196:S200)</f>
        <v>12.090314764765699</v>
      </c>
      <c r="T203" s="5">
        <f>_xlfn.STDEV.P(T196:T201)</f>
        <v>4.4304915704191963</v>
      </c>
      <c r="U203">
        <f>_xlfn.STDEV.P(U196:U200)</f>
        <v>2.1215665071933167</v>
      </c>
      <c r="V203" s="5">
        <f>_xlfn.STDEV.P(V196:V200)</f>
        <v>9.5097423729562713</v>
      </c>
      <c r="W203">
        <f>_xlfn.STDEV.P(W196:W200)</f>
        <v>5.9228776789665432</v>
      </c>
    </row>
    <row r="204" spans="1:23" x14ac:dyDescent="0.75">
      <c r="A204" s="7">
        <v>20</v>
      </c>
      <c r="B204">
        <v>50</v>
      </c>
      <c r="C204">
        <v>0</v>
      </c>
      <c r="D204">
        <v>66.900000000000006</v>
      </c>
      <c r="E204">
        <v>74</v>
      </c>
      <c r="F204">
        <v>42.7</v>
      </c>
      <c r="G204">
        <v>37</v>
      </c>
      <c r="I204">
        <f t="shared" si="68"/>
        <v>15.634976814821309</v>
      </c>
      <c r="N204">
        <f t="shared" si="75"/>
        <v>55.150000000000006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54.7</v>
      </c>
      <c r="E205">
        <v>60</v>
      </c>
      <c r="F205">
        <v>45.7</v>
      </c>
      <c r="G205">
        <v>31.7</v>
      </c>
      <c r="I205">
        <f t="shared" si="68"/>
        <v>10.722260722440957</v>
      </c>
      <c r="N205">
        <f t="shared" si="75"/>
        <v>48.024999999999999</v>
      </c>
      <c r="P205" s="5" cm="1">
        <f t="array" ref="P205">INDEX(LINEST(P196:P201), 1)</f>
        <v>2.4718285714285719</v>
      </c>
      <c r="Q205" s="5" cm="1">
        <f t="array" ref="Q205">INDEX(LINEST(Q196:Q200), 1)</f>
        <v>-4.9833333333333307</v>
      </c>
      <c r="R205" s="5" cm="1">
        <f t="array" ref="R205">INDEX(LINEST(R196:R201), 1)</f>
        <v>0.55028571428571493</v>
      </c>
      <c r="S205" s="5" cm="1">
        <f t="array" ref="S205">INDEX(LINEST(S196:S200), 1)</f>
        <v>-8.44</v>
      </c>
      <c r="T205" s="5" cm="1">
        <f t="array" ref="T205">INDEX(LINEST(T196:T201), 1)</f>
        <v>-1.8942857142857137</v>
      </c>
      <c r="U205" s="5" cm="1">
        <f t="array" ref="U205">INDEX(LINEST(U196:U200), 1)</f>
        <v>-1.3466666666666673</v>
      </c>
      <c r="V205" s="5" cm="1">
        <f t="array" ref="V205">INDEX(LINEST(V196:V200), 1)</f>
        <v>4.6119999999999992</v>
      </c>
      <c r="W205" s="5" cm="1">
        <f t="array" ref="W205">INDEX(LINEST(W196:W200), 1)</f>
        <v>-4.1400000000000006</v>
      </c>
    </row>
    <row r="206" spans="1:23" x14ac:dyDescent="0.75">
      <c r="A206" s="7">
        <v>22</v>
      </c>
      <c r="B206">
        <v>50</v>
      </c>
      <c r="C206">
        <v>0.45</v>
      </c>
      <c r="D206">
        <v>56.1</v>
      </c>
      <c r="E206">
        <v>55.2</v>
      </c>
      <c r="F206">
        <v>45.3</v>
      </c>
      <c r="G206">
        <v>25</v>
      </c>
      <c r="I206">
        <f t="shared" si="68"/>
        <v>12.516988455694912</v>
      </c>
      <c r="K206" cm="1">
        <f t="array" ref="K206">INDEX(LINEST(K196:K201),1)</f>
        <v>2.0174809523809509</v>
      </c>
      <c r="L206" s="4" cm="1">
        <f t="array" ref="L206">INDEX(LINEST(L196:L200),1)</f>
        <v>-4.7530434782608708</v>
      </c>
      <c r="N206">
        <f t="shared" si="75"/>
        <v>45.400000000000006</v>
      </c>
    </row>
    <row r="207" spans="1:23" x14ac:dyDescent="0.75">
      <c r="A207" s="7">
        <v>23</v>
      </c>
      <c r="B207">
        <v>50</v>
      </c>
      <c r="C207">
        <v>0.65</v>
      </c>
      <c r="D207">
        <v>50.8</v>
      </c>
      <c r="E207">
        <v>46.2</v>
      </c>
      <c r="F207">
        <v>44.3</v>
      </c>
      <c r="G207">
        <v>21.6</v>
      </c>
      <c r="I207">
        <f t="shared" si="68"/>
        <v>11.291894216649384</v>
      </c>
      <c r="N207">
        <f t="shared" si="75"/>
        <v>40.725000000000001</v>
      </c>
    </row>
    <row r="208" spans="1:23" x14ac:dyDescent="0.75">
      <c r="A208" s="7">
        <v>24</v>
      </c>
      <c r="B208">
        <v>50</v>
      </c>
      <c r="C208">
        <v>0.85</v>
      </c>
      <c r="D208">
        <v>42.1</v>
      </c>
      <c r="E208">
        <v>31.5</v>
      </c>
      <c r="F208">
        <v>37.200000000000003</v>
      </c>
      <c r="G208">
        <v>13.4</v>
      </c>
      <c r="I208">
        <f t="shared" si="68"/>
        <v>10.858752230343965</v>
      </c>
      <c r="N208">
        <f t="shared" si="75"/>
        <v>31.05</v>
      </c>
    </row>
    <row r="209" spans="1:23" x14ac:dyDescent="0.75">
      <c r="A209" s="7">
        <v>25</v>
      </c>
      <c r="B209">
        <v>100</v>
      </c>
      <c r="C209">
        <v>0</v>
      </c>
      <c r="D209">
        <v>64.7</v>
      </c>
      <c r="E209">
        <v>72.3</v>
      </c>
      <c r="F209">
        <v>46.2</v>
      </c>
      <c r="G209">
        <v>0</v>
      </c>
      <c r="I209">
        <f>_xlfn.STDEV.P(D209:F209)</f>
        <v>10.960636640065964</v>
      </c>
      <c r="N209" s="4">
        <f t="shared" si="75"/>
        <v>61.066666666666663</v>
      </c>
    </row>
    <row r="210" spans="1:23" x14ac:dyDescent="0.75">
      <c r="A210" s="7">
        <v>26</v>
      </c>
      <c r="B210">
        <v>100</v>
      </c>
      <c r="C210">
        <v>0.2</v>
      </c>
      <c r="D210">
        <v>57.9</v>
      </c>
      <c r="E210">
        <v>58.6</v>
      </c>
      <c r="F210">
        <v>43.8</v>
      </c>
      <c r="G210">
        <v>0</v>
      </c>
      <c r="I210">
        <f t="shared" ref="I210:I213" si="80">_xlfn.STDEV.P(D210:F210)</f>
        <v>6.8177871939671038</v>
      </c>
      <c r="N210">
        <f t="shared" si="75"/>
        <v>53.433333333333337</v>
      </c>
    </row>
    <row r="211" spans="1:23" x14ac:dyDescent="0.75">
      <c r="A211" s="7">
        <v>27</v>
      </c>
      <c r="B211">
        <v>100</v>
      </c>
      <c r="C211">
        <v>0.45</v>
      </c>
      <c r="D211">
        <v>54.7</v>
      </c>
      <c r="E211">
        <v>52</v>
      </c>
      <c r="F211">
        <v>41.8</v>
      </c>
      <c r="G211">
        <v>0</v>
      </c>
      <c r="I211">
        <f t="shared" si="80"/>
        <v>5.5551777649324396</v>
      </c>
      <c r="N211">
        <f t="shared" si="75"/>
        <v>49.5</v>
      </c>
    </row>
    <row r="212" spans="1:23" x14ac:dyDescent="0.75">
      <c r="A212" s="7">
        <v>28</v>
      </c>
      <c r="B212">
        <v>100</v>
      </c>
      <c r="C212">
        <v>0.65</v>
      </c>
      <c r="D212">
        <v>49.6</v>
      </c>
      <c r="E212">
        <v>46.8</v>
      </c>
      <c r="F212">
        <v>40.1</v>
      </c>
      <c r="G212">
        <v>0</v>
      </c>
      <c r="I212">
        <f t="shared" si="80"/>
        <v>3.9858081572833712</v>
      </c>
      <c r="N212">
        <f t="shared" si="75"/>
        <v>45.5</v>
      </c>
    </row>
    <row r="213" spans="1:23" x14ac:dyDescent="0.75">
      <c r="A213" s="7">
        <v>29</v>
      </c>
      <c r="B213">
        <v>100</v>
      </c>
      <c r="C213">
        <v>0.85</v>
      </c>
      <c r="D213">
        <v>39</v>
      </c>
      <c r="E213">
        <v>32.700000000000003</v>
      </c>
      <c r="F213">
        <v>29.8</v>
      </c>
      <c r="G213">
        <v>0</v>
      </c>
      <c r="I213">
        <f t="shared" si="80"/>
        <v>3.8404282168644768</v>
      </c>
      <c r="N213">
        <f t="shared" si="75"/>
        <v>33.833333333333336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0</v>
      </c>
      <c r="E220">
        <v>0</v>
      </c>
      <c r="F220">
        <v>1.2</v>
      </c>
      <c r="G220">
        <v>0</v>
      </c>
      <c r="I220">
        <f>_xlfn.STDEV.P(D220:G220)</f>
        <v>0.51961524227066325</v>
      </c>
      <c r="J220">
        <v>2</v>
      </c>
      <c r="K220">
        <f>_xlfn.STDEV.P(D220:G224)</f>
        <v>4.0294583693097019</v>
      </c>
      <c r="L220">
        <f>_xlfn.STDEV.P(D220:G220,D225:G225,D230:G230,D235:G235,D240:G240,D245:F245)</f>
        <v>15.538205855562278</v>
      </c>
      <c r="M220">
        <v>0</v>
      </c>
      <c r="N220">
        <f>AVERAGE(D220:G220)</f>
        <v>0.3</v>
      </c>
      <c r="P220" s="5">
        <f>_xlfn.STDEV.P(D220:D224)</f>
        <v>5.7419731800139902</v>
      </c>
      <c r="Q220">
        <f>_xlfn.STDEV.P(D220,D225,D230,D235,D240,D245)</f>
        <v>10.381340097608893</v>
      </c>
      <c r="R220" s="5">
        <f>_xlfn.STDEV.P(E220:E224)</f>
        <v>0</v>
      </c>
      <c r="S220">
        <f>_xlfn.STDEV.P(E220,E225,E230,E235,E240,E245)</f>
        <v>14.999777776131678</v>
      </c>
      <c r="T220" s="5">
        <f>_xlfn.STDEV.P(F220:F224)</f>
        <v>1.2338557452149741</v>
      </c>
      <c r="U220">
        <f>_xlfn.STDEV.P(F220,F225,F230,F235,F240,F245)</f>
        <v>11.323193993843883</v>
      </c>
      <c r="V220" s="5">
        <f>_xlfn.STDEV.P(G220:G224)</f>
        <v>0</v>
      </c>
      <c r="W220">
        <f>_xlfn.STDEV.P(G220,G225,G230,G235,G240,G245)</f>
        <v>0.20816659994661324</v>
      </c>
    </row>
    <row r="221" spans="1:23" x14ac:dyDescent="0.75">
      <c r="A221" s="7">
        <v>1</v>
      </c>
      <c r="B221">
        <v>0</v>
      </c>
      <c r="C221">
        <v>0.2</v>
      </c>
      <c r="D221">
        <v>10.79</v>
      </c>
      <c r="E221">
        <v>0</v>
      </c>
      <c r="F221">
        <v>1.4</v>
      </c>
      <c r="G221">
        <v>0</v>
      </c>
      <c r="I221">
        <f t="shared" ref="I221:I244" si="81">_xlfn.STDEV.P(D221:G221)</f>
        <v>4.5065251302971774</v>
      </c>
      <c r="J221">
        <v>5</v>
      </c>
      <c r="K221">
        <f>_xlfn.STDEV.P(D225:G229)</f>
        <v>14.16885581125025</v>
      </c>
      <c r="L221">
        <f t="shared" ref="L221:L224" si="82">_xlfn.STDEV.P(D221:G221,D226:G226,D231:G231,D236:G236,D241:G241,D246:F246)</f>
        <v>12.761662089307313</v>
      </c>
      <c r="M221">
        <v>0.2</v>
      </c>
      <c r="N221">
        <f t="shared" ref="N221:N244" si="83">AVERAGE(D221:G221)</f>
        <v>3.0474999999999999</v>
      </c>
      <c r="P221" s="5">
        <f>_xlfn.STDEV.P(D225:D229)</f>
        <v>0.6770524351924303</v>
      </c>
      <c r="Q221">
        <f t="shared" ref="Q221:Q224" si="84">_xlfn.STDEV.P(D221,D226,D231,D236,D241,D246)</f>
        <v>6.7537407330226165</v>
      </c>
      <c r="R221" s="5">
        <f>_xlfn.STDEV.P(E225:E229)</f>
        <v>5.7595138683746567</v>
      </c>
      <c r="S221">
        <f t="shared" ref="S221:S224" si="85">_xlfn.STDEV.P(E221,E226,E231,E236,E241,E246)</f>
        <v>12.478781991845199</v>
      </c>
      <c r="T221" s="5">
        <f>_xlfn.STDEV.P(F225:F229)</f>
        <v>3.3105890714493702</v>
      </c>
      <c r="U221">
        <f t="shared" ref="U221:U224" si="86">_xlfn.STDEV.P(F221,F226,F231,F236,F241,F246)</f>
        <v>12.803092074443061</v>
      </c>
      <c r="V221" s="5">
        <f>_xlfn.STDEV.P(G225:G229)</f>
        <v>0.04</v>
      </c>
      <c r="W221">
        <f t="shared" ref="W221:W224" si="87">_xlfn.STDEV.P(G221,G226,G231,G236,G241,G246)</f>
        <v>0.10671873729054748</v>
      </c>
    </row>
    <row r="222" spans="1:23" x14ac:dyDescent="0.75">
      <c r="A222" s="7">
        <v>2</v>
      </c>
      <c r="B222">
        <v>0</v>
      </c>
      <c r="C222">
        <v>0.45</v>
      </c>
      <c r="D222">
        <v>14.3</v>
      </c>
      <c r="E222">
        <v>0</v>
      </c>
      <c r="F222">
        <v>1.1000000000000001</v>
      </c>
      <c r="G222">
        <v>0</v>
      </c>
      <c r="I222">
        <f t="shared" si="81"/>
        <v>6.0500000000000007</v>
      </c>
      <c r="J222">
        <v>10</v>
      </c>
      <c r="K222">
        <f>_xlfn.STDEV.P(D230:G234)</f>
        <v>12.994001491072719</v>
      </c>
      <c r="L222">
        <f t="shared" si="82"/>
        <v>11.683794392994491</v>
      </c>
      <c r="M222">
        <v>0.45</v>
      </c>
      <c r="N222">
        <f t="shared" si="83"/>
        <v>3.85</v>
      </c>
      <c r="P222" s="5">
        <f>_xlfn.STDEV.P(D230:D234)</f>
        <v>5.5037819724258696</v>
      </c>
      <c r="Q222">
        <f t="shared" si="84"/>
        <v>5.8784079949894235</v>
      </c>
      <c r="R222" s="5">
        <f>_xlfn.STDEV.P(E230:E234)</f>
        <v>6.0003333240746324</v>
      </c>
      <c r="S222">
        <f t="shared" si="85"/>
        <v>11.949291006396804</v>
      </c>
      <c r="T222" s="5">
        <f>_xlfn.STDEV.P(F230:F234)</f>
        <v>0.75524830353996197</v>
      </c>
      <c r="U222">
        <f t="shared" si="86"/>
        <v>11.919137273030016</v>
      </c>
      <c r="V222" s="5">
        <f>_xlfn.STDEV.P(G230:G234)</f>
        <v>7.4833147735478833E-2</v>
      </c>
      <c r="W222">
        <f t="shared" si="87"/>
        <v>0.12133516482134198</v>
      </c>
    </row>
    <row r="223" spans="1:23" x14ac:dyDescent="0.75">
      <c r="A223" s="7">
        <v>3</v>
      </c>
      <c r="B223">
        <v>0</v>
      </c>
      <c r="C223">
        <v>0.65</v>
      </c>
      <c r="D223">
        <v>8.5</v>
      </c>
      <c r="E223">
        <v>0</v>
      </c>
      <c r="F223">
        <v>2.8</v>
      </c>
      <c r="G223">
        <v>0</v>
      </c>
      <c r="I223">
        <f t="shared" si="81"/>
        <v>3.4701404870696519</v>
      </c>
      <c r="J223">
        <v>20</v>
      </c>
      <c r="K223">
        <f>_xlfn.STDEV.P(D235:G239)</f>
        <v>13.427859099648014</v>
      </c>
      <c r="L223">
        <f t="shared" si="82"/>
        <v>10.202863381032929</v>
      </c>
      <c r="M223">
        <v>0.65</v>
      </c>
      <c r="N223">
        <f t="shared" si="83"/>
        <v>2.8250000000000002</v>
      </c>
      <c r="P223" s="5">
        <f>_xlfn.STDEV.P(D235:D239)</f>
        <v>6.793938474846529</v>
      </c>
      <c r="Q223">
        <f t="shared" si="84"/>
        <v>4.3504597458199763</v>
      </c>
      <c r="R223" s="5">
        <f>_xlfn.STDEV.P(E235:E239)</f>
        <v>6.3316980344927964</v>
      </c>
      <c r="S223">
        <f t="shared" si="85"/>
        <v>10.371381564456858</v>
      </c>
      <c r="T223" s="5">
        <f>_xlfn.STDEV.P(F235:F239)</f>
        <v>0.82219219164377533</v>
      </c>
      <c r="U223">
        <f t="shared" si="86"/>
        <v>11.186710866023132</v>
      </c>
      <c r="V223" s="5">
        <f>_xlfn.STDEV.P(G235:G239)</f>
        <v>0.11661903789690599</v>
      </c>
      <c r="W223">
        <f t="shared" si="87"/>
        <v>0.11055415967851334</v>
      </c>
    </row>
    <row r="224" spans="1:23" x14ac:dyDescent="0.75">
      <c r="A224" s="7">
        <v>4</v>
      </c>
      <c r="B224">
        <v>0</v>
      </c>
      <c r="C224">
        <v>0.85</v>
      </c>
      <c r="D224">
        <v>0.2</v>
      </c>
      <c r="E224">
        <v>0</v>
      </c>
      <c r="F224">
        <v>4.3</v>
      </c>
      <c r="G224">
        <v>0</v>
      </c>
      <c r="I224">
        <f t="shared" si="81"/>
        <v>1.8349046296742508</v>
      </c>
      <c r="J224">
        <v>50</v>
      </c>
      <c r="K224">
        <f>_xlfn.STDEV.P(D241:G244)</f>
        <v>9.7782970782237957</v>
      </c>
      <c r="L224">
        <f t="shared" si="82"/>
        <v>8.3188082613117622</v>
      </c>
      <c r="M224">
        <v>0.85</v>
      </c>
      <c r="N224">
        <f t="shared" si="83"/>
        <v>1.125</v>
      </c>
      <c r="P224" s="5">
        <f>_xlfn.STDEV.P(D240:D244)</f>
        <v>1.4422426980227694</v>
      </c>
      <c r="Q224">
        <f t="shared" si="84"/>
        <v>2.4120645836203383</v>
      </c>
      <c r="R224" s="5">
        <f>_xlfn.STDEV.P(E240:E244)</f>
        <v>8.813852733056077</v>
      </c>
      <c r="S224">
        <f t="shared" si="85"/>
        <v>8.8444741065945927</v>
      </c>
      <c r="T224" s="5">
        <f>_xlfn.STDEV.P(F240:F244)</f>
        <v>0.49799598391954886</v>
      </c>
      <c r="U224">
        <f t="shared" si="86"/>
        <v>9.1211597703118645</v>
      </c>
      <c r="V224" s="5">
        <f>_xlfn.STDEV.P(G240:G244)</f>
        <v>0.17435595774162685</v>
      </c>
      <c r="W224">
        <f t="shared" si="87"/>
        <v>0.18257418583505539</v>
      </c>
    </row>
    <row r="225" spans="1:23" x14ac:dyDescent="0.75">
      <c r="A225" s="7">
        <v>5</v>
      </c>
      <c r="B225">
        <v>5</v>
      </c>
      <c r="C225">
        <v>0</v>
      </c>
      <c r="D225">
        <v>0.1</v>
      </c>
      <c r="E225">
        <v>26.5</v>
      </c>
      <c r="F225">
        <v>33.799999999999997</v>
      </c>
      <c r="G225">
        <v>0.1</v>
      </c>
      <c r="I225">
        <f t="shared" si="81"/>
        <v>15.245060675510608</v>
      </c>
      <c r="J225">
        <v>100</v>
      </c>
      <c r="K225">
        <f>_xlfn.STDEV.P(D245:F249)</f>
        <v>8.1338360500374538</v>
      </c>
      <c r="L225">
        <f>AVERAGE((L224-L223), (L223-L222), (L222-L221), (L221-L220))</f>
        <v>-1.804849398562629</v>
      </c>
      <c r="N225">
        <f t="shared" si="83"/>
        <v>15.125</v>
      </c>
      <c r="P225" s="5">
        <f>_xlfn.STDEV.P(D245:D249)</f>
        <v>0.24819347291981533</v>
      </c>
      <c r="R225" s="5">
        <f>_xlfn.STDEV.P(E245:E249)</f>
        <v>7.3716755218878181</v>
      </c>
      <c r="T225" s="5">
        <f>_xlfn.STDEV.P(F245:F249)</f>
        <v>0.37202150475476442</v>
      </c>
      <c r="V225" s="5">
        <f>_xlfn.STDEV.P(G245:G249)</f>
        <v>0</v>
      </c>
    </row>
    <row r="226" spans="1:23" x14ac:dyDescent="0.75">
      <c r="A226" s="7">
        <v>6</v>
      </c>
      <c r="B226">
        <v>5</v>
      </c>
      <c r="C226">
        <v>0.2</v>
      </c>
      <c r="D226">
        <v>1.9</v>
      </c>
      <c r="E226">
        <v>19.3</v>
      </c>
      <c r="F226">
        <v>37.700000000000003</v>
      </c>
      <c r="G226">
        <v>0</v>
      </c>
      <c r="I226">
        <f t="shared" si="81"/>
        <v>15.24866797461339</v>
      </c>
      <c r="K226">
        <f>AVERAGE(K220:K225)</f>
        <v>10.422051316590322</v>
      </c>
      <c r="N226">
        <f t="shared" si="83"/>
        <v>14.725000000000001</v>
      </c>
      <c r="P226" s="5">
        <f>AVERAGE(P220:P225)</f>
        <v>3.4011970389035677</v>
      </c>
      <c r="Q226">
        <f>AVERAGE(Q220:Q224)</f>
        <v>5.9552026310122494</v>
      </c>
      <c r="R226" s="5">
        <f>AVERAGE(R220:R225)</f>
        <v>5.7128455803143297</v>
      </c>
      <c r="S226">
        <f>AVERAGE(S220:S224)</f>
        <v>11.728741289085026</v>
      </c>
      <c r="T226" s="5">
        <f>AVERAGE(T220:T225)</f>
        <v>1.1653171334203993</v>
      </c>
      <c r="U226">
        <f>AVERAGE(U220:U224)</f>
        <v>11.270658795530391</v>
      </c>
      <c r="V226" s="5">
        <f>AVERAGE(V220:V225)</f>
        <v>6.7634690562335287E-2</v>
      </c>
      <c r="W226">
        <f>AVERAGE(W220:W224)</f>
        <v>0.14586976951441427</v>
      </c>
    </row>
    <row r="227" spans="1:23" x14ac:dyDescent="0.75">
      <c r="A227" s="7">
        <v>7</v>
      </c>
      <c r="B227">
        <v>5</v>
      </c>
      <c r="C227">
        <v>0.45</v>
      </c>
      <c r="D227">
        <v>0.4</v>
      </c>
      <c r="E227">
        <v>15.2</v>
      </c>
      <c r="F227">
        <v>35</v>
      </c>
      <c r="G227">
        <v>0</v>
      </c>
      <c r="I227">
        <f t="shared" si="81"/>
        <v>14.283819517201973</v>
      </c>
      <c r="N227">
        <f t="shared" si="83"/>
        <v>12.65</v>
      </c>
      <c r="P227" s="5">
        <f>_xlfn.STDEV.P(P220:P225)</f>
        <v>2.6649167659085076</v>
      </c>
      <c r="Q227">
        <f>_xlfn.STDEV.P(Q220:Q224)</f>
        <v>2.6594465717568445</v>
      </c>
      <c r="R227" s="5">
        <f>_xlfn.STDEV.P(R220:R225)</f>
        <v>2.7529490930303195</v>
      </c>
      <c r="S227">
        <f>_xlfn.STDEV.P(S220:S224)</f>
        <v>2.0723081592865453</v>
      </c>
      <c r="T227" s="5">
        <f>_xlfn.STDEV.P(T220:T225)</f>
        <v>0.99728095935408001</v>
      </c>
      <c r="U227">
        <f>_xlfn.STDEV.P(U220:U224)</f>
        <v>1.2164727166233458</v>
      </c>
      <c r="V227" s="5">
        <f>_xlfn.STDEV.P(V220:V225)</f>
        <v>6.2919646898806428E-2</v>
      </c>
      <c r="W227">
        <f>_xlfn.STDEV.P(W220:W224)</f>
        <v>4.1497112451490611E-2</v>
      </c>
    </row>
    <row r="228" spans="1:23" x14ac:dyDescent="0.75">
      <c r="A228" s="7">
        <v>8</v>
      </c>
      <c r="B228">
        <v>5</v>
      </c>
      <c r="C228">
        <v>0.65</v>
      </c>
      <c r="D228">
        <v>0.2</v>
      </c>
      <c r="E228">
        <v>14.2</v>
      </c>
      <c r="F228">
        <v>33.4</v>
      </c>
      <c r="G228">
        <v>0</v>
      </c>
      <c r="I228">
        <f t="shared" si="81"/>
        <v>13.656774875496778</v>
      </c>
      <c r="K228" cm="1">
        <f t="array" ref="K228">INDEX(LINEST(K220:K225),1)</f>
        <v>0.22240199466099106</v>
      </c>
      <c r="L228" cm="1">
        <f t="array" ref="L228">INDEX(LINEST(L220:L224),1)</f>
        <v>-1.6997593896775416</v>
      </c>
      <c r="N228">
        <f t="shared" si="83"/>
        <v>11.95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0.2</v>
      </c>
      <c r="E229">
        <v>9.3000000000000007</v>
      </c>
      <c r="F229">
        <v>27.6</v>
      </c>
      <c r="G229">
        <v>0</v>
      </c>
      <c r="I229">
        <f t="shared" si="81"/>
        <v>11.227059944615956</v>
      </c>
      <c r="N229">
        <f t="shared" si="83"/>
        <v>9.2750000000000004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19.399999999999999</v>
      </c>
      <c r="E230">
        <v>42.5</v>
      </c>
      <c r="F230">
        <v>7.8</v>
      </c>
      <c r="G230">
        <v>0.2</v>
      </c>
      <c r="I230">
        <f t="shared" si="81"/>
        <v>15.984269611089521</v>
      </c>
      <c r="N230">
        <f t="shared" si="83"/>
        <v>17.475000000000001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11.1</v>
      </c>
      <c r="E231">
        <v>35.1</v>
      </c>
      <c r="F231">
        <v>6</v>
      </c>
      <c r="G231">
        <v>0.1</v>
      </c>
      <c r="I231">
        <f t="shared" si="81"/>
        <v>13.298566652086983</v>
      </c>
      <c r="J231" s="2"/>
      <c r="K231" t="s">
        <v>26</v>
      </c>
      <c r="L231" t="s">
        <v>27</v>
      </c>
      <c r="N231">
        <f t="shared" si="83"/>
        <v>13.075000000000001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7.51</v>
      </c>
      <c r="E232">
        <v>33.6</v>
      </c>
      <c r="F232">
        <v>7.4</v>
      </c>
      <c r="G232">
        <v>0</v>
      </c>
      <c r="I232">
        <f t="shared" si="81"/>
        <v>12.765334650920829</v>
      </c>
      <c r="J232">
        <v>2</v>
      </c>
      <c r="K232">
        <f>AVERAGE(D220:G224)</f>
        <v>2.2294999999999998</v>
      </c>
      <c r="L232">
        <f>AVERAGE(D220:G220,D225:G225,D230:G230,D235:G235,D240:G240,D245:F245)</f>
        <v>12.726086956521739</v>
      </c>
      <c r="M232">
        <v>0</v>
      </c>
      <c r="N232">
        <f t="shared" si="83"/>
        <v>12.1275</v>
      </c>
      <c r="P232" s="5">
        <f>AVERAGE(D220:D224)</f>
        <v>6.7580000000000009</v>
      </c>
      <c r="Q232">
        <f>AVERAGE(D220,D225,D230,D235,D240,D245)</f>
        <v>9.2666666666666675</v>
      </c>
      <c r="R232" s="5">
        <f>AVERAGE(E220:E224)</f>
        <v>0</v>
      </c>
      <c r="S232">
        <f>AVERAGE(E220,E225,E230,E235,E240,E245)</f>
        <v>30.299999999999997</v>
      </c>
      <c r="T232" s="5">
        <f>AVERAGE(F220:F224)</f>
        <v>2.16</v>
      </c>
      <c r="U232">
        <f>AVERAGE(F220,F225,F230,F235,F240,F245)</f>
        <v>9.0166666666666657</v>
      </c>
      <c r="V232" s="5">
        <f>AVERAGE(G220:G224)</f>
        <v>0</v>
      </c>
      <c r="W232">
        <f>AVERAGE(G220,G225,G230,G235,G240)</f>
        <v>0.24000000000000005</v>
      </c>
    </row>
    <row r="233" spans="1:23" x14ac:dyDescent="0.75">
      <c r="A233" s="7">
        <v>13</v>
      </c>
      <c r="B233">
        <v>10</v>
      </c>
      <c r="C233">
        <v>0.65</v>
      </c>
      <c r="D233">
        <v>6.8</v>
      </c>
      <c r="E233">
        <v>29.2</v>
      </c>
      <c r="F233">
        <v>7.9</v>
      </c>
      <c r="G233">
        <v>0</v>
      </c>
      <c r="I233">
        <f t="shared" si="81"/>
        <v>10.948601508868609</v>
      </c>
      <c r="J233">
        <v>5</v>
      </c>
      <c r="K233">
        <f>AVERAGE(D225:G229)</f>
        <v>12.744999999999999</v>
      </c>
      <c r="L233">
        <f t="shared" ref="L233:L236" si="88">AVERAGE(D221:G221,D226:G226,D231:G231,D236:G236,D241:G241,D246:F246)</f>
        <v>10.947391304347827</v>
      </c>
      <c r="M233">
        <v>0.2</v>
      </c>
      <c r="N233">
        <f t="shared" si="83"/>
        <v>10.975</v>
      </c>
      <c r="P233" s="5">
        <f>AVERAGE(D225:D229)</f>
        <v>0.56000000000000005</v>
      </c>
      <c r="Q233">
        <f t="shared" ref="Q233:Q236" si="89">AVERAGE(D221,D226,D231,D236,D241,D246)</f>
        <v>9.0316666666666681</v>
      </c>
      <c r="R233" s="5">
        <f>AVERAGE(E225:E229)</f>
        <v>16.899999999999999</v>
      </c>
      <c r="S233">
        <f t="shared" ref="S233:S236" si="90">AVERAGE(E221,E226,E231,E236,E241,E246)</f>
        <v>23.400000000000002</v>
      </c>
      <c r="T233" s="5">
        <f>AVERAGE(F225:F229)</f>
        <v>33.5</v>
      </c>
      <c r="U233">
        <f t="shared" ref="U233:U236" si="91">AVERAGE(F221,F226,F231,F236,F241,F246)</f>
        <v>9.4499999999999993</v>
      </c>
      <c r="V233" s="5">
        <f>AVERAGE(G225:G229)</f>
        <v>0.02</v>
      </c>
      <c r="W233">
        <f>AVERAGE(G221,G226,G231,G236,G241)</f>
        <v>0.1</v>
      </c>
    </row>
    <row r="234" spans="1:23" x14ac:dyDescent="0.75">
      <c r="A234" s="7">
        <v>14</v>
      </c>
      <c r="B234">
        <v>10</v>
      </c>
      <c r="C234">
        <v>0.85</v>
      </c>
      <c r="D234">
        <v>3.2</v>
      </c>
      <c r="E234">
        <v>24.6</v>
      </c>
      <c r="F234">
        <v>8.1</v>
      </c>
      <c r="G234">
        <v>0.1</v>
      </c>
      <c r="I234">
        <f t="shared" si="81"/>
        <v>9.4474864382014339</v>
      </c>
      <c r="J234">
        <v>10</v>
      </c>
      <c r="K234">
        <f>AVERAGE(D230:G234)</f>
        <v>12.530499999999998</v>
      </c>
      <c r="L234">
        <f t="shared" si="88"/>
        <v>9.70913043478261</v>
      </c>
      <c r="M234">
        <v>0.45</v>
      </c>
      <c r="N234">
        <f t="shared" si="83"/>
        <v>9</v>
      </c>
      <c r="P234" s="5">
        <f>AVERAGE(D230:D234)</f>
        <v>9.6020000000000003</v>
      </c>
      <c r="Q234">
        <f t="shared" si="89"/>
        <v>7.5516666666666659</v>
      </c>
      <c r="R234" s="5">
        <f>AVERAGE(E230:E234)</f>
        <v>32.999999999999993</v>
      </c>
      <c r="S234">
        <f t="shared" si="90"/>
        <v>20.733333333333334</v>
      </c>
      <c r="T234" s="5">
        <f>AVERAGE(F230:F234)</f>
        <v>7.44</v>
      </c>
      <c r="U234">
        <f t="shared" si="91"/>
        <v>8.85</v>
      </c>
      <c r="V234" s="5">
        <f>AVERAGE(G230:G234)</f>
        <v>0.08</v>
      </c>
      <c r="W234">
        <f>AVERAGE(G222,G227,G232,G237,G242)</f>
        <v>0.1</v>
      </c>
    </row>
    <row r="235" spans="1:23" x14ac:dyDescent="0.75">
      <c r="A235" s="7">
        <v>15</v>
      </c>
      <c r="B235">
        <v>20</v>
      </c>
      <c r="C235">
        <v>0</v>
      </c>
      <c r="D235">
        <v>27.1</v>
      </c>
      <c r="E235">
        <v>43</v>
      </c>
      <c r="F235">
        <v>6.3</v>
      </c>
      <c r="G235">
        <v>0.3</v>
      </c>
      <c r="I235">
        <f t="shared" si="81"/>
        <v>16.974005861905436</v>
      </c>
      <c r="J235">
        <v>20</v>
      </c>
      <c r="K235">
        <f>AVERAGE(D235:G239)</f>
        <v>14.060000000000002</v>
      </c>
      <c r="L235">
        <f t="shared" si="88"/>
        <v>8.446956521739132</v>
      </c>
      <c r="M235">
        <v>0.65</v>
      </c>
      <c r="N235">
        <f t="shared" si="83"/>
        <v>19.174999999999997</v>
      </c>
      <c r="P235" s="5">
        <f>AVERAGE(D235:D239)</f>
        <v>17.12</v>
      </c>
      <c r="Q235">
        <f t="shared" si="89"/>
        <v>5.93</v>
      </c>
      <c r="R235" s="5">
        <f>AVERAGE(E235:E239)</f>
        <v>33.14</v>
      </c>
      <c r="S235">
        <f t="shared" si="90"/>
        <v>17.533333333333335</v>
      </c>
      <c r="T235" s="5">
        <f>AVERAGE(F235:F239)</f>
        <v>5.8</v>
      </c>
      <c r="U235">
        <f t="shared" si="91"/>
        <v>8.85</v>
      </c>
      <c r="V235" s="5">
        <f>AVERAGE(G235:G239)</f>
        <v>0.18000000000000002</v>
      </c>
      <c r="W235">
        <f>AVERAGE(G223,G228,G233,G238,G243)</f>
        <v>0.08</v>
      </c>
    </row>
    <row r="236" spans="1:23" x14ac:dyDescent="0.75">
      <c r="A236" s="7">
        <v>16</v>
      </c>
      <c r="B236">
        <v>20</v>
      </c>
      <c r="C236">
        <v>0.2</v>
      </c>
      <c r="D236">
        <v>21.6</v>
      </c>
      <c r="E236">
        <v>35.700000000000003</v>
      </c>
      <c r="F236">
        <v>7</v>
      </c>
      <c r="G236">
        <v>0.1</v>
      </c>
      <c r="I236">
        <f t="shared" si="81"/>
        <v>13.722426899058345</v>
      </c>
      <c r="J236">
        <v>50</v>
      </c>
      <c r="K236">
        <f>AVERAGE(D240:G244)</f>
        <v>8.7139999999999986</v>
      </c>
      <c r="L236">
        <f t="shared" si="88"/>
        <v>6.2782608695652176</v>
      </c>
      <c r="M236">
        <v>0.85</v>
      </c>
      <c r="N236">
        <f t="shared" si="83"/>
        <v>16.100000000000001</v>
      </c>
      <c r="P236" s="5">
        <f>AVERAGE(D240:D244)</f>
        <v>5.2960000000000003</v>
      </c>
      <c r="Q236">
        <f t="shared" si="89"/>
        <v>2.6833333333333331</v>
      </c>
      <c r="R236" s="5">
        <f>AVERAGE(E240:E244)</f>
        <v>26.9</v>
      </c>
      <c r="S236">
        <f t="shared" si="90"/>
        <v>13.416666666666666</v>
      </c>
      <c r="T236" s="5">
        <f>AVERAGE(F240:F244)</f>
        <v>2.2999999999999998</v>
      </c>
      <c r="U236">
        <f t="shared" si="91"/>
        <v>7.8666666666666671</v>
      </c>
      <c r="V236" s="5">
        <f>AVERAGE(G240:G244)</f>
        <v>0.36</v>
      </c>
      <c r="W236">
        <f>AVERAGE(G224,G229,G234,G239,G244)</f>
        <v>0.12</v>
      </c>
    </row>
    <row r="237" spans="1:23" x14ac:dyDescent="0.75">
      <c r="A237" s="7">
        <v>17</v>
      </c>
      <c r="B237">
        <v>20</v>
      </c>
      <c r="C237">
        <v>0.45</v>
      </c>
      <c r="D237">
        <v>16.2</v>
      </c>
      <c r="E237">
        <v>33.6</v>
      </c>
      <c r="F237">
        <v>5.8</v>
      </c>
      <c r="G237">
        <v>0.2</v>
      </c>
      <c r="I237">
        <f t="shared" si="81"/>
        <v>12.714853518621441</v>
      </c>
      <c r="J237">
        <v>100</v>
      </c>
      <c r="K237">
        <f>AVERAGE(D245:F249)</f>
        <v>6.7266666666666675</v>
      </c>
      <c r="L237">
        <f>AVERAGE((L236-L235), (L235-L234), (L234-L233), (L233-L232))</f>
        <v>-1.6119565217391303</v>
      </c>
      <c r="N237">
        <f t="shared" si="83"/>
        <v>13.95</v>
      </c>
      <c r="P237" s="5">
        <f>AVERAGE(D245:D249)</f>
        <v>2.0200000000000005</v>
      </c>
      <c r="R237" s="5">
        <f>AVERAGE(E245:E249)</f>
        <v>16.52</v>
      </c>
      <c r="T237" s="5">
        <f>AVERAGE(F245:F249)</f>
        <v>1.6400000000000001</v>
      </c>
      <c r="V237" s="5"/>
    </row>
    <row r="238" spans="1:23" x14ac:dyDescent="0.75">
      <c r="A238" s="7">
        <v>18</v>
      </c>
      <c r="B238">
        <v>20</v>
      </c>
      <c r="C238">
        <v>0.65</v>
      </c>
      <c r="D238">
        <v>13.4</v>
      </c>
      <c r="E238">
        <v>29.3</v>
      </c>
      <c r="F238">
        <v>5.3</v>
      </c>
      <c r="G238">
        <v>0.3</v>
      </c>
      <c r="I238">
        <f t="shared" si="81"/>
        <v>10.988715803040861</v>
      </c>
      <c r="K238">
        <f>AVERAGE(K232:K237)</f>
        <v>9.5009444444444444</v>
      </c>
      <c r="N238">
        <f t="shared" si="83"/>
        <v>12.074999999999999</v>
      </c>
      <c r="P238" s="5">
        <f>AVERAGE(P232:P237)</f>
        <v>6.8926666666666678</v>
      </c>
      <c r="Q238">
        <f>AVERAGE(Q232:Q236)</f>
        <v>6.8926666666666661</v>
      </c>
      <c r="R238" s="5">
        <f>AVERAGE(R232:R237)</f>
        <v>21.076666666666664</v>
      </c>
      <c r="S238">
        <f>AVERAGE(S232:S236)</f>
        <v>21.076666666666668</v>
      </c>
      <c r="T238" s="5">
        <f>AVERAGE(T232:T237)</f>
        <v>8.8066666666666649</v>
      </c>
      <c r="U238">
        <f>AVERAGE(U232:U236)</f>
        <v>8.8066666666666666</v>
      </c>
      <c r="V238" s="5">
        <f>AVERAGE(V232:V236)</f>
        <v>0.128</v>
      </c>
      <c r="W238">
        <f>AVERAGE(W232:W236)</f>
        <v>0.128</v>
      </c>
    </row>
    <row r="239" spans="1:23" x14ac:dyDescent="0.75">
      <c r="A239" s="7">
        <v>19</v>
      </c>
      <c r="B239">
        <v>20</v>
      </c>
      <c r="C239">
        <v>0.85</v>
      </c>
      <c r="D239">
        <v>7.3</v>
      </c>
      <c r="E239">
        <v>24.1</v>
      </c>
      <c r="F239">
        <v>4.5999999999999996</v>
      </c>
      <c r="G239">
        <v>0</v>
      </c>
      <c r="I239">
        <f t="shared" si="81"/>
        <v>9.1002747211279278</v>
      </c>
      <c r="N239">
        <f t="shared" si="83"/>
        <v>9</v>
      </c>
      <c r="P239" s="5">
        <f>_xlfn.STDEV.P(P232:P237)</f>
        <v>5.4520922793201336</v>
      </c>
      <c r="Q239">
        <f>_xlfn.STDEV.P(Q232:Q236)</f>
        <v>2.4203591560849924</v>
      </c>
      <c r="R239" s="5">
        <f>_xlfn.STDEV.P(R232:R237)</f>
        <v>11.576086942006302</v>
      </c>
      <c r="S239">
        <f>_xlfn.STDEV.P(S232:S236)</f>
        <v>5.6888741319252949</v>
      </c>
      <c r="T239" s="5">
        <f>_xlfn.STDEV.P(T232:T237)</f>
        <v>11.243846712263954</v>
      </c>
      <c r="U239">
        <f>_xlfn.STDEV.P(U232:U236)</f>
        <v>0.5187163643713838</v>
      </c>
      <c r="V239" s="5">
        <f>_xlfn.STDEV.P(V232:V236)</f>
        <v>0.13181805642627265</v>
      </c>
      <c r="W239">
        <f>_xlfn.STDEV.P(W232:W236)</f>
        <v>5.7410800377629342E-2</v>
      </c>
    </row>
    <row r="240" spans="1:23" x14ac:dyDescent="0.75">
      <c r="A240" s="7">
        <v>20</v>
      </c>
      <c r="B240">
        <v>50</v>
      </c>
      <c r="C240">
        <v>0</v>
      </c>
      <c r="D240">
        <v>6.8</v>
      </c>
      <c r="E240">
        <v>40.6</v>
      </c>
      <c r="F240">
        <v>2.8</v>
      </c>
      <c r="G240">
        <v>0.6</v>
      </c>
      <c r="I240">
        <f t="shared" si="81"/>
        <v>16.26068879229905</v>
      </c>
      <c r="N240">
        <f t="shared" si="83"/>
        <v>12.7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7.1</v>
      </c>
      <c r="E241">
        <v>31.3</v>
      </c>
      <c r="F241">
        <v>2.8</v>
      </c>
      <c r="G241">
        <v>0.3</v>
      </c>
      <c r="I241">
        <f t="shared" si="81"/>
        <v>12.323427891621716</v>
      </c>
      <c r="N241">
        <f t="shared" si="83"/>
        <v>10.374999999999998</v>
      </c>
      <c r="P241" s="5" cm="1">
        <f t="array" ref="P241">INDEX(LINEST(P232:P237), 1)</f>
        <v>-5.6114285714285769E-2</v>
      </c>
      <c r="Q241" s="5" cm="1">
        <f t="array" ref="Q241">INDEX(LINEST(Q232:Q236), 1)</f>
        <v>-1.6268333333333336</v>
      </c>
      <c r="R241" s="5" cm="1">
        <f t="array" ref="R241">INDEX(LINEST(R232:R237), 1)</f>
        <v>3.2211428571428571</v>
      </c>
      <c r="S241" s="5" cm="1">
        <f t="array" ref="S241">INDEX(LINEST(S232:S236), 1)</f>
        <v>-3.963333333333332</v>
      </c>
      <c r="T241" s="5" cm="1">
        <f t="array" ref="T241">INDEX(LINEST(T232:T237), 1)</f>
        <v>-2.7954285714285709</v>
      </c>
      <c r="U241" s="5" cm="1">
        <f t="array" ref="U241">INDEX(LINEST(U232:U236), 1)</f>
        <v>-0.28999999999999965</v>
      </c>
      <c r="V241" s="5" cm="1">
        <f t="array" ref="V241">INDEX(LINEST(V232:V236), 1)</f>
        <v>8.7999999999999981E-2</v>
      </c>
      <c r="W241" s="5" cm="1">
        <f t="array" ref="W241">INDEX(LINEST(W232:W236), 1)</f>
        <v>-2.6000000000000013E-2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4.5</v>
      </c>
      <c r="E242">
        <v>26.7</v>
      </c>
      <c r="F242">
        <v>2.4</v>
      </c>
      <c r="G242">
        <v>0.3</v>
      </c>
      <c r="I242">
        <f t="shared" si="81"/>
        <v>10.626470486478565</v>
      </c>
      <c r="K242" cm="1">
        <f t="array" ref="K242">INDEX(LINEST(K232:K237),1)</f>
        <v>0.34063809523809602</v>
      </c>
      <c r="L242" cm="1">
        <f t="array" ref="L242">INDEX(LINEST(L232:L236),1)</f>
        <v>-1.5396086956521737</v>
      </c>
      <c r="N242">
        <f t="shared" si="83"/>
        <v>8.4749999999999996</v>
      </c>
    </row>
    <row r="243" spans="1:25" x14ac:dyDescent="0.75">
      <c r="A243" s="7">
        <v>23</v>
      </c>
      <c r="B243">
        <v>50</v>
      </c>
      <c r="C243">
        <v>0.65</v>
      </c>
      <c r="D243">
        <v>4.78</v>
      </c>
      <c r="E243">
        <v>21.2</v>
      </c>
      <c r="F243">
        <v>2</v>
      </c>
      <c r="G243">
        <v>0.1</v>
      </c>
      <c r="I243">
        <f t="shared" si="81"/>
        <v>8.3542923099446309</v>
      </c>
      <c r="N243">
        <f t="shared" si="83"/>
        <v>7.0200000000000005</v>
      </c>
    </row>
    <row r="244" spans="1:25" x14ac:dyDescent="0.75">
      <c r="A244" s="7">
        <v>24</v>
      </c>
      <c r="B244">
        <v>50</v>
      </c>
      <c r="C244">
        <v>0.85</v>
      </c>
      <c r="D244">
        <v>3.3</v>
      </c>
      <c r="E244">
        <v>14.7</v>
      </c>
      <c r="F244">
        <v>1.5</v>
      </c>
      <c r="G244">
        <v>0.5</v>
      </c>
      <c r="I244">
        <f t="shared" si="81"/>
        <v>5.6894639466297692</v>
      </c>
      <c r="N244">
        <f t="shared" si="83"/>
        <v>5</v>
      </c>
    </row>
    <row r="245" spans="1:25" x14ac:dyDescent="0.75">
      <c r="A245" s="7">
        <v>25</v>
      </c>
      <c r="B245">
        <v>100</v>
      </c>
      <c r="C245">
        <v>0</v>
      </c>
      <c r="D245">
        <v>2.2000000000000002</v>
      </c>
      <c r="E245">
        <v>29.2</v>
      </c>
      <c r="F245">
        <v>2.2000000000000002</v>
      </c>
      <c r="G245">
        <v>0</v>
      </c>
      <c r="I245">
        <f>_xlfn.STDEV.P(D245:F245)</f>
        <v>12.727922061357855</v>
      </c>
      <c r="N245">
        <f>AVERAGEIF(D245:G245, "&lt;&gt;0", D245:G245)</f>
        <v>11.200000000000001</v>
      </c>
    </row>
    <row r="246" spans="1:25" x14ac:dyDescent="0.75">
      <c r="A246" s="7">
        <v>26</v>
      </c>
      <c r="B246">
        <v>100</v>
      </c>
      <c r="C246">
        <v>0.2</v>
      </c>
      <c r="D246">
        <v>1.7</v>
      </c>
      <c r="E246">
        <v>19</v>
      </c>
      <c r="F246">
        <v>1.8</v>
      </c>
      <c r="G246">
        <v>0</v>
      </c>
      <c r="I246">
        <f t="shared" ref="I246:I249" si="92">_xlfn.STDEV.P(D246:F246)</f>
        <v>8.1318304622432116</v>
      </c>
      <c r="N246">
        <f t="shared" ref="N246:N249" si="93">AVERAGEIF(D246:G246, "&lt;&gt;0", D246:G246)</f>
        <v>7.5</v>
      </c>
    </row>
    <row r="247" spans="1:25" x14ac:dyDescent="0.75">
      <c r="A247" s="7">
        <v>27</v>
      </c>
      <c r="B247">
        <v>100</v>
      </c>
      <c r="C247">
        <v>0.45</v>
      </c>
      <c r="D247">
        <v>2.4</v>
      </c>
      <c r="E247">
        <v>15.3</v>
      </c>
      <c r="F247">
        <v>1.4</v>
      </c>
      <c r="G247">
        <v>0</v>
      </c>
      <c r="I247">
        <f t="shared" si="92"/>
        <v>6.3299991223450336</v>
      </c>
      <c r="N247">
        <f t="shared" si="93"/>
        <v>6.3666666666666663</v>
      </c>
    </row>
    <row r="248" spans="1:25" x14ac:dyDescent="0.75">
      <c r="A248" s="7">
        <v>28</v>
      </c>
      <c r="B248">
        <v>100</v>
      </c>
      <c r="C248">
        <v>0.65</v>
      </c>
      <c r="D248">
        <v>1.9</v>
      </c>
      <c r="E248">
        <v>11.3</v>
      </c>
      <c r="F248">
        <v>1.7</v>
      </c>
      <c r="G248">
        <v>0</v>
      </c>
      <c r="I248">
        <f t="shared" si="92"/>
        <v>4.4790872085975533</v>
      </c>
      <c r="N248">
        <f t="shared" si="93"/>
        <v>4.9666666666666668</v>
      </c>
    </row>
    <row r="249" spans="1:25" x14ac:dyDescent="0.75">
      <c r="A249" s="7">
        <v>29</v>
      </c>
      <c r="B249">
        <v>100</v>
      </c>
      <c r="C249">
        <v>0.85</v>
      </c>
      <c r="D249">
        <v>1.9</v>
      </c>
      <c r="E249">
        <v>7.8</v>
      </c>
      <c r="F249">
        <v>1.1000000000000001</v>
      </c>
      <c r="G249">
        <v>0</v>
      </c>
      <c r="I249">
        <f t="shared" si="92"/>
        <v>2.9877527787062084</v>
      </c>
      <c r="N249">
        <f t="shared" si="93"/>
        <v>3.5999999999999996</v>
      </c>
    </row>
  </sheetData>
  <conditionalFormatting sqref="D1:D1048576">
    <cfRule type="top10" dxfId="43" priority="1" rank="1"/>
  </conditionalFormatting>
  <conditionalFormatting sqref="E1:E1048576">
    <cfRule type="top10" dxfId="42" priority="2" rank="1"/>
  </conditionalFormatting>
  <conditionalFormatting sqref="F1:F1048576">
    <cfRule type="top10" dxfId="41" priority="3" rank="1"/>
  </conditionalFormatting>
  <conditionalFormatting sqref="G1:G1048576">
    <cfRule type="top10" dxfId="40" priority="4" rank="1"/>
  </conditionalFormatting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36.200000000000003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25.8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27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26.5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27.9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87.1</v>
      </c>
      <c r="E9">
        <v>100</v>
      </c>
      <c r="F9">
        <v>25.6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95</v>
      </c>
      <c r="E10">
        <v>100</v>
      </c>
      <c r="F10">
        <v>26.8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96.5</v>
      </c>
      <c r="E11">
        <v>100</v>
      </c>
      <c r="F11">
        <v>28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98.1</v>
      </c>
      <c r="E12">
        <v>100</v>
      </c>
      <c r="F12">
        <v>27.9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98.1</v>
      </c>
      <c r="E13">
        <v>100</v>
      </c>
      <c r="F13">
        <v>30.2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40.9</v>
      </c>
      <c r="E14">
        <v>85.4</v>
      </c>
      <c r="F14">
        <v>23.5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16.899999999999999</v>
      </c>
      <c r="E15">
        <v>93.2</v>
      </c>
      <c r="F15">
        <v>26.3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24.1</v>
      </c>
      <c r="E16">
        <v>93.1</v>
      </c>
      <c r="F16">
        <v>29.2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26.1</v>
      </c>
      <c r="E17">
        <v>93.3</v>
      </c>
      <c r="F17">
        <v>24.5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37</v>
      </c>
      <c r="E18">
        <v>91.6</v>
      </c>
      <c r="F18">
        <v>28.2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26.3</v>
      </c>
      <c r="E19">
        <v>0</v>
      </c>
      <c r="F19">
        <v>25.7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3.7</v>
      </c>
      <c r="E20">
        <v>0.2</v>
      </c>
      <c r="F20">
        <v>26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4.5999999999999996</v>
      </c>
      <c r="E21">
        <v>0.5</v>
      </c>
      <c r="F21">
        <v>24.6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10.029999999999999</v>
      </c>
      <c r="E22">
        <v>0.3</v>
      </c>
      <c r="F22">
        <v>25.5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22.5</v>
      </c>
      <c r="E23">
        <v>1.1000000000000001</v>
      </c>
      <c r="F23">
        <v>26.6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30.5</v>
      </c>
      <c r="E24">
        <v>0</v>
      </c>
      <c r="F24">
        <v>28.6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4.5999999999999996</v>
      </c>
      <c r="E25">
        <v>0</v>
      </c>
      <c r="F25">
        <v>30.7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5.2</v>
      </c>
      <c r="E26">
        <v>0</v>
      </c>
      <c r="F26">
        <v>30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10</v>
      </c>
      <c r="E27">
        <v>0</v>
      </c>
      <c r="F27">
        <v>31.4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22.5</v>
      </c>
      <c r="E28">
        <v>0.7</v>
      </c>
      <c r="F28">
        <v>28.4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30.6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7.84</v>
      </c>
      <c r="E30">
        <v>0.1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8</v>
      </c>
      <c r="E31">
        <v>0.1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13.7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21.5</v>
      </c>
      <c r="E33">
        <v>2.4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0.2</v>
      </c>
      <c r="E40">
        <v>0</v>
      </c>
      <c r="F40">
        <v>0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0.2</v>
      </c>
      <c r="E41">
        <v>0</v>
      </c>
      <c r="F41">
        <v>2.5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0.3</v>
      </c>
      <c r="E42">
        <v>0</v>
      </c>
      <c r="F42">
        <v>3.3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0.2</v>
      </c>
      <c r="E43">
        <v>0</v>
      </c>
      <c r="F43">
        <v>6.6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0.7</v>
      </c>
      <c r="E44">
        <v>0</v>
      </c>
      <c r="F44">
        <v>13.1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33.020000000000003</v>
      </c>
      <c r="E45">
        <v>0</v>
      </c>
      <c r="F45">
        <v>10.7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33</v>
      </c>
      <c r="E46">
        <v>0</v>
      </c>
      <c r="F46">
        <v>17.5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32.200000000000003</v>
      </c>
      <c r="E47">
        <v>0</v>
      </c>
      <c r="F47">
        <v>18.3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35.200000000000003</v>
      </c>
      <c r="E48">
        <v>0</v>
      </c>
      <c r="F48">
        <v>21.2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32.700000000000003</v>
      </c>
      <c r="E49">
        <v>0</v>
      </c>
      <c r="F49">
        <v>24.8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29.5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0.3</v>
      </c>
      <c r="E51">
        <v>0</v>
      </c>
      <c r="F51">
        <v>30.1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0.3</v>
      </c>
      <c r="E52">
        <v>0</v>
      </c>
      <c r="F52">
        <v>29.6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29.3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0.3</v>
      </c>
      <c r="E54">
        <v>0</v>
      </c>
      <c r="F54">
        <v>28.6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29.6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1.5</v>
      </c>
      <c r="E56">
        <v>0</v>
      </c>
      <c r="F56">
        <v>24.9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1.4</v>
      </c>
      <c r="E57">
        <v>0</v>
      </c>
      <c r="F57">
        <v>27.1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2.2000000000000002</v>
      </c>
      <c r="E58">
        <v>0</v>
      </c>
      <c r="F58">
        <v>23.4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4.7</v>
      </c>
      <c r="E59">
        <v>0</v>
      </c>
      <c r="F59">
        <v>25.7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40.299999999999997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0.4</v>
      </c>
      <c r="E61">
        <v>0</v>
      </c>
      <c r="F61">
        <v>31.3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0.2</v>
      </c>
      <c r="E62">
        <v>0</v>
      </c>
      <c r="F62">
        <v>30.5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32.9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0.3</v>
      </c>
      <c r="E64">
        <v>0</v>
      </c>
      <c r="F64">
        <v>27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0.2</v>
      </c>
    </row>
    <row r="66" spans="1:7" x14ac:dyDescent="0.75">
      <c r="A66" s="1">
        <v>26</v>
      </c>
      <c r="B66">
        <v>100</v>
      </c>
      <c r="C66">
        <v>0.2</v>
      </c>
      <c r="D66">
        <v>0.2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0.1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0.3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0.5</v>
      </c>
      <c r="E76">
        <v>0</v>
      </c>
      <c r="F76">
        <v>15.7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1.59</v>
      </c>
      <c r="E77">
        <v>0</v>
      </c>
      <c r="F77">
        <v>14.5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1.8</v>
      </c>
      <c r="E78">
        <v>0</v>
      </c>
      <c r="F78">
        <v>18.5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1.6</v>
      </c>
      <c r="E79">
        <v>0</v>
      </c>
      <c r="F79">
        <v>18.3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1.2</v>
      </c>
      <c r="E80">
        <v>0</v>
      </c>
      <c r="F80">
        <v>24.8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0.3</v>
      </c>
      <c r="E81">
        <v>0</v>
      </c>
      <c r="F81">
        <v>27.9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0.2</v>
      </c>
      <c r="E82">
        <v>0</v>
      </c>
      <c r="F82">
        <v>29.6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</v>
      </c>
      <c r="E83">
        <v>0</v>
      </c>
      <c r="F83">
        <v>28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0.1</v>
      </c>
      <c r="E84">
        <v>0</v>
      </c>
      <c r="F84">
        <v>30.1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0.2</v>
      </c>
      <c r="E85">
        <v>0</v>
      </c>
      <c r="F85">
        <v>27.6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1.4</v>
      </c>
      <c r="E86">
        <v>0</v>
      </c>
      <c r="F86">
        <v>27.9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0.5</v>
      </c>
      <c r="E87">
        <v>0</v>
      </c>
      <c r="F87">
        <v>29.3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0.5</v>
      </c>
      <c r="E88">
        <v>0</v>
      </c>
      <c r="F88">
        <v>28.2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0.3</v>
      </c>
      <c r="E89">
        <v>0</v>
      </c>
      <c r="F89">
        <v>24.3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0.7</v>
      </c>
      <c r="E90">
        <v>0</v>
      </c>
      <c r="F90">
        <v>30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1.4</v>
      </c>
      <c r="E91">
        <v>0</v>
      </c>
      <c r="F91">
        <v>27.2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0.2</v>
      </c>
      <c r="E92">
        <v>0</v>
      </c>
      <c r="F92">
        <v>28.5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0.61</v>
      </c>
      <c r="E93">
        <v>0</v>
      </c>
      <c r="F93">
        <v>29.3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0.4</v>
      </c>
      <c r="E94">
        <v>0</v>
      </c>
      <c r="F94">
        <v>29.3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0.1</v>
      </c>
      <c r="E95">
        <v>0</v>
      </c>
      <c r="F95">
        <v>30.4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0.3</v>
      </c>
      <c r="E96">
        <v>0</v>
      </c>
      <c r="F96">
        <v>32.299999999999997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31.3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32.9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32.4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23.4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1.2</v>
      </c>
      <c r="E101">
        <v>0</v>
      </c>
      <c r="F101">
        <v>0</v>
      </c>
      <c r="G101">
        <v>0.1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0.2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0.31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0.2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96.7</v>
      </c>
      <c r="E117">
        <v>94.5</v>
      </c>
      <c r="F117">
        <v>49.7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99.6</v>
      </c>
      <c r="E118">
        <v>85.9</v>
      </c>
      <c r="F118">
        <v>50.2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99.4</v>
      </c>
      <c r="E119">
        <v>82.8</v>
      </c>
      <c r="F119">
        <v>51.2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99.5</v>
      </c>
      <c r="E120">
        <v>78.8</v>
      </c>
      <c r="F120">
        <v>47.5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99.8</v>
      </c>
      <c r="E121">
        <v>70.400000000000006</v>
      </c>
      <c r="F121">
        <v>48.8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8</v>
      </c>
      <c r="E122">
        <v>4</v>
      </c>
      <c r="F122">
        <v>44.8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18.7</v>
      </c>
      <c r="E123">
        <v>6.1</v>
      </c>
      <c r="F123">
        <v>46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18.34</v>
      </c>
      <c r="E124">
        <v>8</v>
      </c>
      <c r="F124">
        <v>48.8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24.5</v>
      </c>
      <c r="E125">
        <v>9.4</v>
      </c>
      <c r="F125">
        <v>47.7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32.299999999999997</v>
      </c>
      <c r="E126">
        <v>8.9</v>
      </c>
      <c r="F126">
        <v>51.5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0.5</v>
      </c>
      <c r="E127">
        <v>0</v>
      </c>
      <c r="F127">
        <v>50.2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1.8</v>
      </c>
      <c r="E128">
        <v>0</v>
      </c>
      <c r="F128">
        <v>45.3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1.4</v>
      </c>
      <c r="E129">
        <v>0</v>
      </c>
      <c r="F129">
        <v>46.3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2.2000000000000002</v>
      </c>
      <c r="E130">
        <v>0</v>
      </c>
      <c r="F130">
        <v>48.1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7.69</v>
      </c>
      <c r="E131">
        <v>0</v>
      </c>
      <c r="F131">
        <v>49.9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0.4</v>
      </c>
      <c r="E132">
        <v>0</v>
      </c>
      <c r="F132">
        <v>52.3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1.3</v>
      </c>
      <c r="E133">
        <v>0</v>
      </c>
      <c r="F133">
        <v>48.5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1.8</v>
      </c>
      <c r="E134">
        <v>0</v>
      </c>
      <c r="F134">
        <v>43.9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2.8</v>
      </c>
      <c r="E135">
        <v>0</v>
      </c>
      <c r="F135">
        <v>41.4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10.7</v>
      </c>
      <c r="E136">
        <v>0</v>
      </c>
      <c r="F136">
        <v>33.299999999999997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0.3</v>
      </c>
      <c r="E137">
        <v>0</v>
      </c>
      <c r="F137">
        <v>0</v>
      </c>
      <c r="G137">
        <v>0.6</v>
      </c>
    </row>
    <row r="138" spans="1:7" x14ac:dyDescent="0.75">
      <c r="A138" s="1">
        <v>26</v>
      </c>
      <c r="B138">
        <v>100</v>
      </c>
      <c r="C138">
        <v>0.2</v>
      </c>
      <c r="D138">
        <v>5.6</v>
      </c>
      <c r="E138">
        <v>0</v>
      </c>
      <c r="F138">
        <v>0</v>
      </c>
      <c r="G138">
        <v>0.1</v>
      </c>
    </row>
    <row r="139" spans="1:7" x14ac:dyDescent="0.75">
      <c r="A139" s="1">
        <v>27</v>
      </c>
      <c r="B139">
        <v>100</v>
      </c>
      <c r="C139">
        <v>0.45</v>
      </c>
      <c r="D139">
        <v>8.5</v>
      </c>
      <c r="E139">
        <v>0.1</v>
      </c>
      <c r="F139">
        <v>0</v>
      </c>
      <c r="G139">
        <v>0.1</v>
      </c>
    </row>
    <row r="140" spans="1:7" x14ac:dyDescent="0.75">
      <c r="A140" s="1">
        <v>28</v>
      </c>
      <c r="B140">
        <v>100</v>
      </c>
      <c r="C140">
        <v>0.65</v>
      </c>
      <c r="D140">
        <v>15.2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36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65.8</v>
      </c>
      <c r="E148">
        <v>0</v>
      </c>
      <c r="F148">
        <v>0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69.5</v>
      </c>
      <c r="E149">
        <v>0</v>
      </c>
      <c r="F149">
        <v>1.2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71.099999999999994</v>
      </c>
      <c r="E150">
        <v>0</v>
      </c>
      <c r="F150">
        <v>1.9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73.8</v>
      </c>
      <c r="E151">
        <v>0</v>
      </c>
      <c r="F151">
        <v>4.9000000000000004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74.8</v>
      </c>
      <c r="E152">
        <v>0</v>
      </c>
      <c r="F152">
        <v>10.6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26.1</v>
      </c>
      <c r="E153">
        <v>0</v>
      </c>
      <c r="F153">
        <v>10.3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43.9</v>
      </c>
      <c r="E154">
        <v>0</v>
      </c>
      <c r="F154">
        <v>17.399999999999999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48.9</v>
      </c>
      <c r="E155">
        <v>0</v>
      </c>
      <c r="F155">
        <v>19.600000000000001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52.5</v>
      </c>
      <c r="E156">
        <v>0</v>
      </c>
      <c r="F156">
        <v>21.8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57.8</v>
      </c>
      <c r="E157">
        <v>0</v>
      </c>
      <c r="F157">
        <v>23.3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64.7</v>
      </c>
      <c r="E158">
        <v>0</v>
      </c>
      <c r="F158">
        <v>26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63.5</v>
      </c>
      <c r="E159">
        <v>0</v>
      </c>
      <c r="F159">
        <v>26.9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64</v>
      </c>
      <c r="E160">
        <v>0</v>
      </c>
      <c r="F160">
        <v>36.299999999999997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66.599999999999994</v>
      </c>
      <c r="E161">
        <v>0</v>
      </c>
      <c r="F161">
        <v>39.799999999999997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65.7</v>
      </c>
      <c r="E162">
        <v>0</v>
      </c>
      <c r="F162">
        <v>41.6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16.399999999999999</v>
      </c>
      <c r="E163">
        <v>0</v>
      </c>
      <c r="F163">
        <v>23.5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38.6</v>
      </c>
      <c r="E164">
        <v>0</v>
      </c>
      <c r="F164">
        <v>23.3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45.5</v>
      </c>
      <c r="E165">
        <v>0</v>
      </c>
      <c r="F165">
        <v>4.0999999999999996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50.5</v>
      </c>
      <c r="E166">
        <v>0</v>
      </c>
      <c r="F166">
        <v>38.200000000000003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55.8</v>
      </c>
      <c r="E167">
        <v>0</v>
      </c>
      <c r="F167">
        <v>35.1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18.7</v>
      </c>
      <c r="E168">
        <v>0</v>
      </c>
      <c r="F168">
        <v>31.7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18.899999999999999</v>
      </c>
      <c r="E169">
        <v>0</v>
      </c>
      <c r="F169">
        <v>43.6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27.2</v>
      </c>
      <c r="E170">
        <v>0</v>
      </c>
      <c r="F170">
        <v>49.5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36.200000000000003</v>
      </c>
      <c r="E171">
        <v>0</v>
      </c>
      <c r="F171">
        <v>45.9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48.2</v>
      </c>
      <c r="E172">
        <v>0</v>
      </c>
      <c r="F172">
        <v>39.700000000000003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3.7</v>
      </c>
      <c r="E173">
        <v>0</v>
      </c>
      <c r="F173">
        <v>0</v>
      </c>
      <c r="G173">
        <v>0.3</v>
      </c>
    </row>
    <row r="174" spans="1:7" x14ac:dyDescent="0.75">
      <c r="A174" s="1">
        <v>26</v>
      </c>
      <c r="B174">
        <v>100</v>
      </c>
      <c r="C174">
        <v>0.2</v>
      </c>
      <c r="D174">
        <v>28.2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32.1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42.8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53.6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30.5</v>
      </c>
      <c r="E184">
        <v>0</v>
      </c>
      <c r="F184">
        <v>0.4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30.2</v>
      </c>
      <c r="E185">
        <v>0</v>
      </c>
      <c r="F185">
        <v>2.2999999999999998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25.65</v>
      </c>
      <c r="E186">
        <v>0</v>
      </c>
      <c r="F186">
        <v>5.5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27</v>
      </c>
      <c r="E187">
        <v>0</v>
      </c>
      <c r="F187">
        <v>5.4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30</v>
      </c>
      <c r="E188">
        <v>0</v>
      </c>
      <c r="F188">
        <v>7.8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6.9</v>
      </c>
      <c r="E189">
        <v>0.5</v>
      </c>
      <c r="F189">
        <v>2.4</v>
      </c>
      <c r="G189">
        <v>24.8</v>
      </c>
    </row>
    <row r="190" spans="1:7" x14ac:dyDescent="0.75">
      <c r="A190" s="1">
        <v>6</v>
      </c>
      <c r="B190">
        <v>5</v>
      </c>
      <c r="C190">
        <v>0.2</v>
      </c>
      <c r="D190">
        <v>8.1</v>
      </c>
      <c r="E190">
        <v>14.1</v>
      </c>
      <c r="F190">
        <v>5.4</v>
      </c>
      <c r="G190">
        <v>38.6</v>
      </c>
    </row>
    <row r="191" spans="1:7" x14ac:dyDescent="0.75">
      <c r="A191" s="1">
        <v>7</v>
      </c>
      <c r="B191">
        <v>5</v>
      </c>
      <c r="C191">
        <v>0.45</v>
      </c>
      <c r="D191">
        <v>10.7</v>
      </c>
      <c r="E191">
        <v>22.8</v>
      </c>
      <c r="F191">
        <v>7.8</v>
      </c>
      <c r="G191">
        <v>43.8</v>
      </c>
    </row>
    <row r="192" spans="1:7" x14ac:dyDescent="0.75">
      <c r="A192" s="1">
        <v>8</v>
      </c>
      <c r="B192">
        <v>5</v>
      </c>
      <c r="C192">
        <v>0.65</v>
      </c>
      <c r="D192">
        <v>14.3</v>
      </c>
      <c r="E192">
        <v>37.700000000000003</v>
      </c>
      <c r="F192">
        <v>8.5</v>
      </c>
      <c r="G192">
        <v>52.4</v>
      </c>
    </row>
    <row r="193" spans="1:7" x14ac:dyDescent="0.75">
      <c r="A193" s="1">
        <v>9</v>
      </c>
      <c r="B193">
        <v>5</v>
      </c>
      <c r="C193">
        <v>0.85</v>
      </c>
      <c r="D193">
        <v>16.7</v>
      </c>
      <c r="E193">
        <v>54.5</v>
      </c>
      <c r="F193">
        <v>12.4</v>
      </c>
      <c r="G193">
        <v>62.5</v>
      </c>
    </row>
    <row r="194" spans="1:7" x14ac:dyDescent="0.75">
      <c r="A194" s="1">
        <v>10</v>
      </c>
      <c r="B194">
        <v>10</v>
      </c>
      <c r="C194">
        <v>0</v>
      </c>
      <c r="D194">
        <v>3.9</v>
      </c>
      <c r="E194">
        <v>0</v>
      </c>
      <c r="F194">
        <v>0.5</v>
      </c>
      <c r="G194">
        <v>20.3</v>
      </c>
    </row>
    <row r="195" spans="1:7" x14ac:dyDescent="0.75">
      <c r="A195" s="1">
        <v>11</v>
      </c>
      <c r="B195">
        <v>10</v>
      </c>
      <c r="C195">
        <v>0.2</v>
      </c>
      <c r="D195">
        <v>10.199999999999999</v>
      </c>
      <c r="E195">
        <v>13</v>
      </c>
      <c r="F195">
        <v>0.3</v>
      </c>
      <c r="G195">
        <v>44.4</v>
      </c>
    </row>
    <row r="196" spans="1:7" x14ac:dyDescent="0.75">
      <c r="A196" s="1">
        <v>12</v>
      </c>
      <c r="B196">
        <v>10</v>
      </c>
      <c r="C196">
        <v>0.45</v>
      </c>
      <c r="D196">
        <v>9.35</v>
      </c>
      <c r="E196">
        <v>22</v>
      </c>
      <c r="F196">
        <v>0.4</v>
      </c>
      <c r="G196">
        <v>50.5</v>
      </c>
    </row>
    <row r="197" spans="1:7" x14ac:dyDescent="0.75">
      <c r="A197" s="1">
        <v>13</v>
      </c>
      <c r="B197">
        <v>10</v>
      </c>
      <c r="C197">
        <v>0.65</v>
      </c>
      <c r="D197">
        <v>12.3</v>
      </c>
      <c r="E197">
        <v>33.299999999999997</v>
      </c>
      <c r="F197">
        <v>1.5</v>
      </c>
      <c r="G197">
        <v>62</v>
      </c>
    </row>
    <row r="198" spans="1:7" x14ac:dyDescent="0.75">
      <c r="A198" s="1">
        <v>14</v>
      </c>
      <c r="B198">
        <v>10</v>
      </c>
      <c r="C198">
        <v>0.85</v>
      </c>
      <c r="D198">
        <v>18.899999999999999</v>
      </c>
      <c r="E198">
        <v>50.7</v>
      </c>
      <c r="F198">
        <v>9.8000000000000007</v>
      </c>
      <c r="G198">
        <v>70.2</v>
      </c>
    </row>
    <row r="199" spans="1:7" x14ac:dyDescent="0.75">
      <c r="A199" s="1">
        <v>15</v>
      </c>
      <c r="B199">
        <v>20</v>
      </c>
      <c r="C199">
        <v>0</v>
      </c>
      <c r="D199">
        <v>5.8</v>
      </c>
      <c r="E199">
        <v>0</v>
      </c>
      <c r="F199">
        <v>21.6</v>
      </c>
      <c r="G199">
        <v>26.1</v>
      </c>
    </row>
    <row r="200" spans="1:7" x14ac:dyDescent="0.75">
      <c r="A200" s="1">
        <v>16</v>
      </c>
      <c r="B200">
        <v>20</v>
      </c>
      <c r="C200">
        <v>0.2</v>
      </c>
      <c r="D200">
        <v>5</v>
      </c>
      <c r="E200">
        <v>14.1</v>
      </c>
      <c r="F200">
        <v>23.1</v>
      </c>
      <c r="G200">
        <v>54</v>
      </c>
    </row>
    <row r="201" spans="1:7" x14ac:dyDescent="0.75">
      <c r="A201" s="1">
        <v>17</v>
      </c>
      <c r="B201">
        <v>20</v>
      </c>
      <c r="C201">
        <v>0.45</v>
      </c>
      <c r="D201">
        <v>7.6</v>
      </c>
      <c r="E201">
        <v>21.8</v>
      </c>
      <c r="F201">
        <v>20.9</v>
      </c>
      <c r="G201">
        <v>60.6</v>
      </c>
    </row>
    <row r="202" spans="1:7" x14ac:dyDescent="0.75">
      <c r="A202" s="1">
        <v>18</v>
      </c>
      <c r="B202">
        <v>20</v>
      </c>
      <c r="C202">
        <v>0.65</v>
      </c>
      <c r="D202">
        <v>11.9</v>
      </c>
      <c r="E202">
        <v>34.6</v>
      </c>
      <c r="F202">
        <v>24.1</v>
      </c>
      <c r="G202">
        <v>69.099999999999994</v>
      </c>
    </row>
    <row r="203" spans="1:7" x14ac:dyDescent="0.75">
      <c r="A203" s="1">
        <v>19</v>
      </c>
      <c r="B203">
        <v>20</v>
      </c>
      <c r="C203">
        <v>0.85</v>
      </c>
      <c r="D203">
        <v>20.3</v>
      </c>
      <c r="E203">
        <v>51.6</v>
      </c>
      <c r="F203">
        <v>29</v>
      </c>
      <c r="G203">
        <v>80.5</v>
      </c>
    </row>
    <row r="204" spans="1:7" x14ac:dyDescent="0.75">
      <c r="A204" s="1">
        <v>20</v>
      </c>
      <c r="B204">
        <v>50</v>
      </c>
      <c r="C204">
        <v>0</v>
      </c>
      <c r="D204">
        <v>5.0999999999999996</v>
      </c>
      <c r="E204">
        <v>0.1</v>
      </c>
      <c r="F204">
        <v>9.1999999999999993</v>
      </c>
      <c r="G204">
        <v>21</v>
      </c>
    </row>
    <row r="205" spans="1:7" x14ac:dyDescent="0.75">
      <c r="A205" s="1">
        <v>21</v>
      </c>
      <c r="B205">
        <v>50</v>
      </c>
      <c r="C205">
        <v>0.2</v>
      </c>
      <c r="D205">
        <v>6</v>
      </c>
      <c r="E205">
        <v>15.7</v>
      </c>
      <c r="F205">
        <v>7.9</v>
      </c>
      <c r="G205">
        <v>36.700000000000003</v>
      </c>
    </row>
    <row r="206" spans="1:7" x14ac:dyDescent="0.75">
      <c r="A206" s="1">
        <v>22</v>
      </c>
      <c r="B206">
        <v>50</v>
      </c>
      <c r="C206">
        <v>0.45</v>
      </c>
      <c r="D206">
        <v>6.1</v>
      </c>
      <c r="E206">
        <v>22.2</v>
      </c>
      <c r="F206">
        <v>8.9</v>
      </c>
      <c r="G206">
        <v>47.5</v>
      </c>
    </row>
    <row r="207" spans="1:7" x14ac:dyDescent="0.75">
      <c r="A207" s="1">
        <v>23</v>
      </c>
      <c r="B207">
        <v>50</v>
      </c>
      <c r="C207">
        <v>0.65</v>
      </c>
      <c r="D207">
        <v>10.6</v>
      </c>
      <c r="E207">
        <v>33.799999999999997</v>
      </c>
      <c r="F207">
        <v>12.3</v>
      </c>
      <c r="G207">
        <v>56.1</v>
      </c>
    </row>
    <row r="208" spans="1:7" x14ac:dyDescent="0.75">
      <c r="A208" s="1">
        <v>24</v>
      </c>
      <c r="B208">
        <v>50</v>
      </c>
      <c r="C208">
        <v>0.85</v>
      </c>
      <c r="D208">
        <v>21.7</v>
      </c>
      <c r="E208">
        <v>51.7</v>
      </c>
      <c r="F208">
        <v>23</v>
      </c>
      <c r="G208">
        <v>73.7</v>
      </c>
    </row>
    <row r="209" spans="1:7" x14ac:dyDescent="0.75">
      <c r="A209" s="1">
        <v>25</v>
      </c>
      <c r="B209">
        <v>100</v>
      </c>
      <c r="C209">
        <v>0</v>
      </c>
      <c r="D209">
        <v>4.3</v>
      </c>
      <c r="E209">
        <v>0</v>
      </c>
      <c r="F209">
        <v>3.1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6.9</v>
      </c>
      <c r="E210">
        <v>13.9</v>
      </c>
      <c r="F210">
        <v>12.6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9.4</v>
      </c>
      <c r="E211">
        <v>22.7</v>
      </c>
      <c r="F211">
        <v>13.8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13.5</v>
      </c>
      <c r="E212">
        <v>33</v>
      </c>
      <c r="F212">
        <v>22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25.1</v>
      </c>
      <c r="E213">
        <v>51.4</v>
      </c>
      <c r="F213">
        <v>38.799999999999997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99.9</v>
      </c>
      <c r="E220">
        <v>100</v>
      </c>
      <c r="F220">
        <v>97.4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79.27</v>
      </c>
      <c r="E221">
        <v>100</v>
      </c>
      <c r="F221">
        <v>97.2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73.099999999999994</v>
      </c>
      <c r="E222">
        <v>100</v>
      </c>
      <c r="F222">
        <v>97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83.3</v>
      </c>
      <c r="E223">
        <v>100</v>
      </c>
      <c r="F223">
        <v>92.7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99.5</v>
      </c>
      <c r="E224">
        <v>100</v>
      </c>
      <c r="F224">
        <v>89.5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99.5</v>
      </c>
      <c r="E225">
        <v>44.2</v>
      </c>
      <c r="F225">
        <v>27.5</v>
      </c>
      <c r="G225">
        <v>99.8</v>
      </c>
    </row>
    <row r="226" spans="1:7" x14ac:dyDescent="0.75">
      <c r="A226" s="1">
        <v>6</v>
      </c>
      <c r="B226">
        <v>5</v>
      </c>
      <c r="C226">
        <v>0.2</v>
      </c>
      <c r="D226">
        <v>96.6</v>
      </c>
      <c r="E226">
        <v>59</v>
      </c>
      <c r="F226">
        <v>28.4</v>
      </c>
      <c r="G226">
        <v>99.8</v>
      </c>
    </row>
    <row r="227" spans="1:7" x14ac:dyDescent="0.75">
      <c r="A227" s="1">
        <v>7</v>
      </c>
      <c r="B227">
        <v>5</v>
      </c>
      <c r="C227">
        <v>0.45</v>
      </c>
      <c r="D227">
        <v>99.2</v>
      </c>
      <c r="E227">
        <v>64.599999999999994</v>
      </c>
      <c r="F227">
        <v>30.9</v>
      </c>
      <c r="G227">
        <v>100</v>
      </c>
    </row>
    <row r="228" spans="1:7" x14ac:dyDescent="0.75">
      <c r="A228" s="1">
        <v>8</v>
      </c>
      <c r="B228">
        <v>5</v>
      </c>
      <c r="C228">
        <v>0.65</v>
      </c>
      <c r="D228">
        <v>99.6</v>
      </c>
      <c r="E228">
        <v>69.099999999999994</v>
      </c>
      <c r="F228">
        <v>38.200000000000003</v>
      </c>
      <c r="G228">
        <v>99.9</v>
      </c>
    </row>
    <row r="229" spans="1:7" x14ac:dyDescent="0.75">
      <c r="A229" s="1">
        <v>9</v>
      </c>
      <c r="B229">
        <v>5</v>
      </c>
      <c r="C229">
        <v>0.85</v>
      </c>
      <c r="D229">
        <v>99.7</v>
      </c>
      <c r="E229">
        <v>77.2</v>
      </c>
      <c r="F229">
        <v>44.7</v>
      </c>
      <c r="G229">
        <v>100</v>
      </c>
    </row>
    <row r="230" spans="1:7" x14ac:dyDescent="0.75">
      <c r="A230" s="1">
        <v>10</v>
      </c>
      <c r="B230">
        <v>10</v>
      </c>
      <c r="C230">
        <v>0</v>
      </c>
      <c r="D230">
        <v>65.599999999999994</v>
      </c>
      <c r="E230">
        <v>12.5</v>
      </c>
      <c r="F230">
        <v>86.3</v>
      </c>
      <c r="G230">
        <v>99.8</v>
      </c>
    </row>
    <row r="231" spans="1:7" x14ac:dyDescent="0.75">
      <c r="A231" s="1">
        <v>11</v>
      </c>
      <c r="B231">
        <v>10</v>
      </c>
      <c r="C231">
        <v>0.2</v>
      </c>
      <c r="D231">
        <v>77.099999999999994</v>
      </c>
      <c r="E231">
        <v>25.7</v>
      </c>
      <c r="F231">
        <v>87.9</v>
      </c>
      <c r="G231">
        <v>99.9</v>
      </c>
    </row>
    <row r="232" spans="1:7" x14ac:dyDescent="0.75">
      <c r="A232" s="1">
        <v>12</v>
      </c>
      <c r="B232">
        <v>10</v>
      </c>
      <c r="C232">
        <v>0.45</v>
      </c>
      <c r="D232">
        <v>83.69</v>
      </c>
      <c r="E232">
        <v>32.1</v>
      </c>
      <c r="F232">
        <v>87</v>
      </c>
      <c r="G232">
        <v>99.9</v>
      </c>
    </row>
    <row r="233" spans="1:7" x14ac:dyDescent="0.75">
      <c r="A233" s="1">
        <v>13</v>
      </c>
      <c r="B233">
        <v>10</v>
      </c>
      <c r="C233">
        <v>0.65</v>
      </c>
      <c r="D233">
        <v>87.9</v>
      </c>
      <c r="E233">
        <v>36.6</v>
      </c>
      <c r="F233">
        <v>85.2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94.4</v>
      </c>
      <c r="E234">
        <v>48.3</v>
      </c>
      <c r="F234">
        <v>82.5</v>
      </c>
      <c r="G234">
        <v>99.9</v>
      </c>
    </row>
    <row r="235" spans="1:7" x14ac:dyDescent="0.75">
      <c r="A235" s="1">
        <v>15</v>
      </c>
      <c r="B235">
        <v>20</v>
      </c>
      <c r="C235">
        <v>0</v>
      </c>
      <c r="D235">
        <v>49.3</v>
      </c>
      <c r="E235">
        <v>7.5</v>
      </c>
      <c r="F235">
        <v>88</v>
      </c>
      <c r="G235">
        <v>99.5</v>
      </c>
    </row>
    <row r="236" spans="1:7" x14ac:dyDescent="0.75">
      <c r="A236" s="1">
        <v>16</v>
      </c>
      <c r="B236">
        <v>20</v>
      </c>
      <c r="C236">
        <v>0.2</v>
      </c>
      <c r="D236">
        <v>58.6</v>
      </c>
      <c r="E236">
        <v>27.6</v>
      </c>
      <c r="F236">
        <v>86.9</v>
      </c>
      <c r="G236">
        <v>99.7</v>
      </c>
    </row>
    <row r="237" spans="1:7" x14ac:dyDescent="0.75">
      <c r="A237" s="1">
        <v>17</v>
      </c>
      <c r="B237">
        <v>20</v>
      </c>
      <c r="C237">
        <v>0.45</v>
      </c>
      <c r="D237">
        <v>69</v>
      </c>
      <c r="E237">
        <v>33</v>
      </c>
      <c r="F237">
        <v>88.1</v>
      </c>
      <c r="G237">
        <v>99.7</v>
      </c>
    </row>
    <row r="238" spans="1:7" x14ac:dyDescent="0.75">
      <c r="A238" s="1">
        <v>18</v>
      </c>
      <c r="B238">
        <v>20</v>
      </c>
      <c r="C238">
        <v>0.65</v>
      </c>
      <c r="D238">
        <v>76</v>
      </c>
      <c r="E238">
        <v>39.5</v>
      </c>
      <c r="F238">
        <v>88.9</v>
      </c>
      <c r="G238">
        <v>99.7</v>
      </c>
    </row>
    <row r="239" spans="1:7" x14ac:dyDescent="0.75">
      <c r="A239" s="1">
        <v>19</v>
      </c>
      <c r="B239">
        <v>20</v>
      </c>
      <c r="C239">
        <v>0.85</v>
      </c>
      <c r="D239">
        <v>86.2</v>
      </c>
      <c r="E239">
        <v>48.4</v>
      </c>
      <c r="F239">
        <v>88.4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85.4</v>
      </c>
      <c r="E240">
        <v>14.2</v>
      </c>
      <c r="F240">
        <v>95</v>
      </c>
      <c r="G240">
        <v>99.1</v>
      </c>
    </row>
    <row r="241" spans="1:7" x14ac:dyDescent="0.75">
      <c r="A241" s="1">
        <v>21</v>
      </c>
      <c r="B241">
        <v>50</v>
      </c>
      <c r="C241">
        <v>0.2</v>
      </c>
      <c r="D241">
        <v>85.7</v>
      </c>
      <c r="E241">
        <v>37.1</v>
      </c>
      <c r="F241">
        <v>94.9</v>
      </c>
      <c r="G241">
        <v>99.5</v>
      </c>
    </row>
    <row r="242" spans="1:7" x14ac:dyDescent="0.75">
      <c r="A242" s="1">
        <v>22</v>
      </c>
      <c r="B242">
        <v>50</v>
      </c>
      <c r="C242">
        <v>0.45</v>
      </c>
      <c r="D242">
        <v>90.8</v>
      </c>
      <c r="E242">
        <v>44.9</v>
      </c>
      <c r="F242">
        <v>95.1</v>
      </c>
      <c r="G242">
        <v>99.4</v>
      </c>
    </row>
    <row r="243" spans="1:7" x14ac:dyDescent="0.75">
      <c r="A243" s="1">
        <v>23</v>
      </c>
      <c r="B243">
        <v>50</v>
      </c>
      <c r="C243">
        <v>0.65</v>
      </c>
      <c r="D243">
        <v>91.39</v>
      </c>
      <c r="E243">
        <v>54.5</v>
      </c>
      <c r="F243">
        <v>94.9</v>
      </c>
      <c r="G243">
        <v>99.8</v>
      </c>
    </row>
    <row r="244" spans="1:7" x14ac:dyDescent="0.75">
      <c r="A244" s="1">
        <v>24</v>
      </c>
      <c r="B244">
        <v>50</v>
      </c>
      <c r="C244">
        <v>0.85</v>
      </c>
      <c r="D244">
        <v>93.4</v>
      </c>
      <c r="E244">
        <v>65.8</v>
      </c>
      <c r="F244">
        <v>96.7</v>
      </c>
      <c r="G244">
        <v>99.4</v>
      </c>
    </row>
    <row r="245" spans="1:7" x14ac:dyDescent="0.75">
      <c r="A245" s="1">
        <v>25</v>
      </c>
      <c r="B245">
        <v>100</v>
      </c>
      <c r="C245">
        <v>0</v>
      </c>
      <c r="D245">
        <v>94.9</v>
      </c>
      <c r="E245">
        <v>37.799999999999997</v>
      </c>
      <c r="F245">
        <v>95.9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96.9</v>
      </c>
      <c r="E246">
        <v>60.5</v>
      </c>
      <c r="F246">
        <v>96.5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95.9</v>
      </c>
      <c r="E247">
        <v>69.5</v>
      </c>
      <c r="F247">
        <v>97.5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96.8</v>
      </c>
      <c r="E248">
        <v>75.5</v>
      </c>
      <c r="F248">
        <v>96.3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96.6</v>
      </c>
      <c r="E249">
        <v>83.6</v>
      </c>
      <c r="F249">
        <v>97.6</v>
      </c>
      <c r="G249">
        <v>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35EC-F4F2-43B9-A2D0-78BC44757263}">
  <dimension ref="A1:AL249"/>
  <sheetViews>
    <sheetView topLeftCell="A191" zoomScale="91" workbookViewId="0">
      <selection activeCell="H29" sqref="H29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0</v>
      </c>
      <c r="F4">
        <v>43.1</v>
      </c>
      <c r="G4">
        <v>51.1</v>
      </c>
      <c r="I4">
        <f>_xlfn.STDEV.P(D4:G4)</f>
        <v>23.719243242565724</v>
      </c>
      <c r="J4">
        <v>2</v>
      </c>
      <c r="K4">
        <f>_xlfn.STDEV.P(D4:G8)</f>
        <v>22.204164023894258</v>
      </c>
      <c r="L4">
        <f>_xlfn.STDEV.P(D4:G4,D9:G9,D14:G14,D19:G19,D24:G24,D29:G29)</f>
        <v>14.189638238282653</v>
      </c>
      <c r="M4">
        <v>0</v>
      </c>
      <c r="N4">
        <f>AVERAGE(D4:G4)</f>
        <v>23.55</v>
      </c>
      <c r="P4" s="5">
        <f>_xlfn.STDEV.P(D4:D8)</f>
        <v>0</v>
      </c>
      <c r="Q4">
        <f>_xlfn.STDEV.P(D4,D9,D14,D19,D24,D29)</f>
        <v>18.45092590269298</v>
      </c>
      <c r="R4" s="5">
        <f>_xlfn.STDEV.P(E4:E8)</f>
        <v>0</v>
      </c>
      <c r="S4">
        <f>_xlfn.STDEV.P(E4,E9,E14,E19,E24,E29)</f>
        <v>18.847988398411825</v>
      </c>
      <c r="T4" s="5">
        <f>_xlfn.STDEV.P(F4:F8)</f>
        <v>3.4301020392985411</v>
      </c>
      <c r="U4">
        <f>_xlfn.STDEV.P(F4,F9,F14,F19,F24,F29)</f>
        <v>4.883987441971259</v>
      </c>
      <c r="V4" s="5">
        <f>_xlfn.STDEV.P(G4:G8)</f>
        <v>1.2765578717786361</v>
      </c>
      <c r="W4">
        <f>_xlfn.STDEV.P(G4,G9,G14,G19,G24,G29)</f>
        <v>1.1430952132988168</v>
      </c>
      <c r="AA4" t="s">
        <v>34</v>
      </c>
      <c r="AB4">
        <f>AVERAGE(P25,P61,P97,P169,P205)</f>
        <v>3.9506285714285712</v>
      </c>
      <c r="AC4">
        <f>AVERAGE(R25,R61,R97,R169,R205)</f>
        <v>3.021565714285714</v>
      </c>
      <c r="AD4">
        <f>AVERAGE(T25,T61,T97,T169,T205)</f>
        <v>2.7810285714285716</v>
      </c>
      <c r="AE4">
        <f>AVERAGE(V25,V61,V97,V169,V205)</f>
        <v>10.034000000000001</v>
      </c>
      <c r="AF4">
        <f>AVERAGE(AB4:AE4)</f>
        <v>4.9468057142857145</v>
      </c>
      <c r="AG4">
        <f>_xlfn.STDEV.P(AB4:AE4)</f>
        <v>2.969387743739337</v>
      </c>
      <c r="AH4" t="s">
        <v>40</v>
      </c>
      <c r="AI4">
        <f>AVERAGE(K26,K62,K98,K134,K170,K206,K242)</f>
        <v>4.5893721088435386</v>
      </c>
      <c r="AJ4">
        <f>AVERAGE(K12,K48,K84,K120,K156,K192,K228)</f>
        <v>-1.461993435289642</v>
      </c>
      <c r="AK4">
        <f>AVERAGE(K26,K62,K98,K170,K206)</f>
        <v>4.4127123809523816</v>
      </c>
      <c r="AL4">
        <f>AVERAGE(K12,K48,K84,K156,K192)</f>
        <v>-2.4805028715891657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</v>
      </c>
      <c r="F5">
        <v>37.4</v>
      </c>
      <c r="G5">
        <v>51.1</v>
      </c>
      <c r="I5">
        <f t="shared" ref="I5:I33" si="0">_xlfn.STDEV.P(D5:G5)</f>
        <v>22.64899280321313</v>
      </c>
      <c r="J5">
        <v>5</v>
      </c>
      <c r="K5">
        <f>_xlfn.STDEV.P(D9:G13)</f>
        <v>14.13605673446455</v>
      </c>
      <c r="L5">
        <f>_xlfn.STDEV.P(D5:G5,D10:G10,D15:G15,D20:G20,D25:G25,D30:G30)</f>
        <v>17.094820832800657</v>
      </c>
      <c r="M5">
        <v>0.2</v>
      </c>
      <c r="N5">
        <f t="shared" ref="N5:N33" si="1">AVERAGE(D5:G5)</f>
        <v>22.125</v>
      </c>
      <c r="P5" s="5">
        <f>_xlfn.STDEV.P(D9:D13)</f>
        <v>3.6265686261258199</v>
      </c>
      <c r="Q5">
        <f t="shared" ref="Q5:Q8" si="2">_xlfn.STDEV.P(D5,D10,D15,D20,D25,D30)</f>
        <v>17.891307634963091</v>
      </c>
      <c r="R5" s="5">
        <f>_xlfn.STDEV.P(E9:E13)</f>
        <v>8.7162836117235205</v>
      </c>
      <c r="S5">
        <f t="shared" ref="S5:S8" si="3">_xlfn.STDEV.P(E5,E10,E15,E20,E25,E30)</f>
        <v>21.236106569289539</v>
      </c>
      <c r="T5" s="5">
        <f>_xlfn.STDEV.P(F9:F13)</f>
        <v>1.6079800993793421</v>
      </c>
      <c r="U5">
        <f t="shared" ref="U5:U8" si="4">_xlfn.STDEV.P(F5,F10,F15,F20,F25,F30)</f>
        <v>8.4997385580707991</v>
      </c>
      <c r="V5" s="5">
        <f>_xlfn.STDEV.P(G9:G13)</f>
        <v>1.841086635658409</v>
      </c>
      <c r="W5">
        <f t="shared" ref="W5:W8" si="5">_xlfn.STDEV.P(G5,G10,G15,G20,G25,G30)</f>
        <v>7.4133700538658731</v>
      </c>
      <c r="AA5" t="s">
        <v>33</v>
      </c>
      <c r="AB5">
        <f>AVERAGE(Q25,Q61,Q97,Q169,Q205)</f>
        <v>6.6666666666665486E-2</v>
      </c>
      <c r="AC5">
        <f>AVERAGE(S25,S61,S97,S169,S205)</f>
        <v>-2.0660666666666669</v>
      </c>
      <c r="AD5">
        <f>AVERAGE(U25,U61,U97,U169,U205)</f>
        <v>-0.38833333333333309</v>
      </c>
      <c r="AE5">
        <f>AVERAGE(W25,W61,W97,W169,W205)</f>
        <v>0.32533333333333281</v>
      </c>
      <c r="AH5" t="s">
        <v>29</v>
      </c>
      <c r="AI5">
        <f>_xlfn.STDEV.P(K26,K62,K98,K134,K170,K206,K242)</f>
        <v>2.0164722868363625</v>
      </c>
      <c r="AJ5">
        <f>_xlfn.STDEV.P(K12,K48,K84,K120,K156,K192,K228)</f>
        <v>1.6855779930015866</v>
      </c>
      <c r="AK5">
        <f>_xlfn.STDEV.P(K26,K62,K98,K170,K206)</f>
        <v>1.0680157755788358</v>
      </c>
      <c r="AL5">
        <f>_xlfn.STDEV.P(K12,K48,K84,K156,K192)</f>
        <v>0.58466211174337801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0</v>
      </c>
      <c r="F6">
        <v>37.799999999999997</v>
      </c>
      <c r="G6">
        <v>49.1</v>
      </c>
      <c r="I6">
        <f t="shared" si="0"/>
        <v>22.089293220924926</v>
      </c>
      <c r="J6">
        <v>10</v>
      </c>
      <c r="K6">
        <f>_xlfn.STDEV.P(D14:G18)</f>
        <v>8.1396498696197082</v>
      </c>
      <c r="L6">
        <f t="shared" ref="L6:L8" si="6">_xlfn.STDEV.P(D6:G6,D11:G11,D16:G16,D21:G21,D26:G26,D31:G31)</f>
        <v>17.023921078555567</v>
      </c>
      <c r="M6">
        <v>0.45</v>
      </c>
      <c r="N6">
        <f t="shared" si="1"/>
        <v>21.725000000000001</v>
      </c>
      <c r="P6" s="5">
        <f>_xlfn.STDEV.P(D14:D18)</f>
        <v>3.374848144731847</v>
      </c>
      <c r="Q6">
        <f t="shared" si="2"/>
        <v>17.239078668343428</v>
      </c>
      <c r="R6" s="5">
        <f>_xlfn.STDEV.P(E14:E18)</f>
        <v>7.7089558307205284</v>
      </c>
      <c r="S6">
        <f t="shared" si="3"/>
        <v>21.972381654148371</v>
      </c>
      <c r="T6" s="5">
        <f>_xlfn.STDEV.P(F14:F18)</f>
        <v>2.5372425977820892</v>
      </c>
      <c r="U6">
        <f t="shared" si="4"/>
        <v>6.7802818689359974</v>
      </c>
      <c r="V6" s="5">
        <f>_xlfn.STDEV.P(G14:G18)</f>
        <v>1.6007498243010967</v>
      </c>
      <c r="W6">
        <f t="shared" si="5"/>
        <v>7.3299423978334053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0</v>
      </c>
      <c r="F7">
        <v>34.299999999999997</v>
      </c>
      <c r="G7">
        <v>48.4</v>
      </c>
      <c r="I7">
        <f t="shared" si="0"/>
        <v>21.267507493827292</v>
      </c>
      <c r="J7">
        <v>20</v>
      </c>
      <c r="K7">
        <f>_xlfn.STDEV.P(D19:G23)</f>
        <v>6.4277737203483527</v>
      </c>
      <c r="L7">
        <f t="shared" si="6"/>
        <v>17.206910251892008</v>
      </c>
      <c r="M7">
        <v>0.65</v>
      </c>
      <c r="N7">
        <f t="shared" si="1"/>
        <v>20.674999999999997</v>
      </c>
      <c r="P7" s="5">
        <f>_xlfn.STDEV.P(D19:D23)</f>
        <v>0.99879927913470168</v>
      </c>
      <c r="Q7">
        <f t="shared" si="2"/>
        <v>16.923619260929055</v>
      </c>
      <c r="R7" s="5">
        <f>_xlfn.STDEV.P(E19:E23)</f>
        <v>2.4733782565551929</v>
      </c>
      <c r="S7">
        <f t="shared" si="3"/>
        <v>22.734335266288308</v>
      </c>
      <c r="T7" s="5">
        <f>_xlfn.STDEV.P(F19:F23)</f>
        <v>1.2544321424453369</v>
      </c>
      <c r="U7">
        <f t="shared" si="4"/>
        <v>7.7413751290638899</v>
      </c>
      <c r="V7" s="5">
        <f>_xlfn.STDEV.P(G19:G23)</f>
        <v>1.9380402472601042</v>
      </c>
      <c r="W7">
        <f t="shared" si="5"/>
        <v>7.046689530079564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</v>
      </c>
      <c r="F8">
        <v>33.299999999999997</v>
      </c>
      <c r="G8">
        <v>48.2</v>
      </c>
      <c r="I8">
        <f t="shared" si="0"/>
        <v>21.044996436207825</v>
      </c>
      <c r="J8">
        <v>50</v>
      </c>
      <c r="K8">
        <f>_xlfn.STDEV.P(D25:G28)</f>
        <v>6.4799209100111446</v>
      </c>
      <c r="L8">
        <f t="shared" si="6"/>
        <v>17.073102119188</v>
      </c>
      <c r="M8">
        <v>0.85</v>
      </c>
      <c r="N8" s="4">
        <f t="shared" si="1"/>
        <v>20.375</v>
      </c>
      <c r="P8" s="5">
        <f>_xlfn.STDEV.P(D24:D28)</f>
        <v>1.8973665961010278</v>
      </c>
      <c r="Q8">
        <f t="shared" si="2"/>
        <v>17.297302294481248</v>
      </c>
      <c r="R8" s="5">
        <f>_xlfn.STDEV.P(E24:E28)</f>
        <v>3.4296355491509583</v>
      </c>
      <c r="S8">
        <f t="shared" si="3"/>
        <v>23.463494103725385</v>
      </c>
      <c r="T8" s="5">
        <f>_xlfn.STDEV.P(F24:F28)</f>
        <v>6.0440383850534962</v>
      </c>
      <c r="U8">
        <f t="shared" si="4"/>
        <v>8.2171906526636285</v>
      </c>
      <c r="V8" s="5">
        <f>_xlfn.STDEV.P(G24:G28)</f>
        <v>4.7763584455105539</v>
      </c>
      <c r="W8">
        <f t="shared" si="5"/>
        <v>6.2312162180071304</v>
      </c>
      <c r="AH8" t="s">
        <v>40</v>
      </c>
      <c r="AI8">
        <f>AVERAGE(L26,L62,L98,L134,L170,L206,L242)</f>
        <v>-0.25111101617680603</v>
      </c>
      <c r="AJ8">
        <f>AVERAGE(L12,L48,L84,L120,L156,L192,L228)</f>
        <v>6.6066532920777271E-2</v>
      </c>
      <c r="AK8">
        <f>AVERAGE(L26,L62,L98,L170,L206)</f>
        <v>-0.54232121212121187</v>
      </c>
      <c r="AL8">
        <f>AVERAGE(L12,L48,L84,L156,L192)</f>
        <v>-6.1726052122192773E-2</v>
      </c>
    </row>
    <row r="9" spans="1:38" x14ac:dyDescent="0.75">
      <c r="A9" s="7">
        <v>5</v>
      </c>
      <c r="B9">
        <v>5</v>
      </c>
      <c r="C9">
        <v>0</v>
      </c>
      <c r="D9">
        <v>36.5</v>
      </c>
      <c r="E9">
        <v>30.8</v>
      </c>
      <c r="F9">
        <v>40.4</v>
      </c>
      <c r="G9">
        <v>51.6</v>
      </c>
      <c r="I9">
        <f t="shared" si="0"/>
        <v>7.6073566368351955</v>
      </c>
      <c r="J9">
        <v>100</v>
      </c>
      <c r="K9">
        <f>_xlfn.STDEV.P(D29:G33)</f>
        <v>6.7205282530466848</v>
      </c>
      <c r="L9">
        <f>AVERAGE((L8-L7), (L7-L6), (L6-L5), (L5-L4))</f>
        <v>0.72086597022633692</v>
      </c>
      <c r="N9">
        <f t="shared" si="1"/>
        <v>39.824999999999996</v>
      </c>
      <c r="P9" s="5">
        <f>_xlfn.STDEV.P(D29:D33)</f>
        <v>2.7483813418083023</v>
      </c>
      <c r="R9" s="5">
        <f>_xlfn.STDEV.P(E29:E33)</f>
        <v>1.3431306712304654</v>
      </c>
      <c r="T9" s="5">
        <f>_xlfn.STDEV.P(F29:F33)</f>
        <v>3.4917044548472322</v>
      </c>
      <c r="V9" s="5">
        <f>_xlfn.STDEV.P(G29:G33)</f>
        <v>7.0326097574087445</v>
      </c>
      <c r="AH9" t="s">
        <v>29</v>
      </c>
      <c r="AI9">
        <f>_xlfn.STDEV.P(L26,L62,L98,L134,L170,L206,L242)</f>
        <v>0.67649660549954049</v>
      </c>
      <c r="AJ9">
        <f>_xlfn.STDEV.P(L12,L48,L84,L120,L156,L192,L228)</f>
        <v>0.61014996818020828</v>
      </c>
      <c r="AK9">
        <f>_xlfn.STDEV.P(L26,L62,L98,L170,L206)</f>
        <v>0.47180753633793382</v>
      </c>
      <c r="AL9">
        <f>_xlfn.STDEV.P(L12,L48,L84,L156,L192)</f>
        <v>0.66570049596508807</v>
      </c>
    </row>
    <row r="10" spans="1:38" x14ac:dyDescent="0.75">
      <c r="A10" s="7">
        <v>6</v>
      </c>
      <c r="B10">
        <v>5</v>
      </c>
      <c r="C10">
        <v>0.2</v>
      </c>
      <c r="D10">
        <v>42.6</v>
      </c>
      <c r="E10">
        <v>13.7</v>
      </c>
      <c r="F10">
        <v>42.2</v>
      </c>
      <c r="G10">
        <v>50.4</v>
      </c>
      <c r="I10">
        <f t="shared" si="0"/>
        <v>13.970034896162572</v>
      </c>
      <c r="K10">
        <f>AVERAGE(K4:K9)</f>
        <v>10.684682251897451</v>
      </c>
      <c r="N10">
        <f t="shared" si="1"/>
        <v>37.225000000000001</v>
      </c>
      <c r="P10" s="5">
        <f>AVERAGE(P4:P9)</f>
        <v>2.1076606646502829</v>
      </c>
      <c r="Q10">
        <f>AVERAGE(Q4:Q8)</f>
        <v>17.560446752281962</v>
      </c>
      <c r="R10" s="5">
        <f>AVERAGE(R4:R9)</f>
        <v>3.9452306532301109</v>
      </c>
      <c r="S10">
        <f>AVERAGE(S4:S8)</f>
        <v>21.650861198372684</v>
      </c>
      <c r="T10" s="5">
        <f>AVERAGE(T4:T9)</f>
        <v>3.0609166198010058</v>
      </c>
      <c r="U10">
        <f>AVERAGE(U4:U8)</f>
        <v>7.2245147301411148</v>
      </c>
      <c r="V10" s="5">
        <f>AVERAGE(V4:V9)</f>
        <v>3.0775671303195913</v>
      </c>
      <c r="W10">
        <f>AVERAGE(W4:W8)</f>
        <v>5.8328626826169581</v>
      </c>
    </row>
    <row r="11" spans="1:38" x14ac:dyDescent="0.75">
      <c r="A11" s="7">
        <v>7</v>
      </c>
      <c r="B11">
        <v>5</v>
      </c>
      <c r="C11">
        <v>0.45</v>
      </c>
      <c r="D11">
        <v>34.799999999999997</v>
      </c>
      <c r="E11">
        <v>8.5</v>
      </c>
      <c r="F11">
        <v>43.2</v>
      </c>
      <c r="G11">
        <v>48.5</v>
      </c>
      <c r="I11">
        <f t="shared" si="0"/>
        <v>15.374735770087236</v>
      </c>
      <c r="N11">
        <f t="shared" si="1"/>
        <v>33.75</v>
      </c>
      <c r="P11" s="5">
        <f>_xlfn.STDEV.P(P4:P9)</f>
        <v>1.2935351519586207</v>
      </c>
      <c r="Q11">
        <f>_xlfn.STDEV.P(Q4:Q8)</f>
        <v>0.54414956506344048</v>
      </c>
      <c r="R11" s="5">
        <f>_xlfn.STDEV.P(R4:R9)</f>
        <v>3.2066735245131395</v>
      </c>
      <c r="S11">
        <f>_xlfn.STDEV.P(S4:S8)</f>
        <v>1.5868866905990189</v>
      </c>
      <c r="T11" s="5">
        <f>_xlfn.STDEV.P(T4:T9)</f>
        <v>1.574247792849863</v>
      </c>
      <c r="U11">
        <f>_xlfn.STDEV.P(U4:U8)</f>
        <v>1.3079875222717043</v>
      </c>
      <c r="V11" s="5">
        <f>_xlfn.STDEV.P(V4:V9)</f>
        <v>2.1126714269797251</v>
      </c>
      <c r="W11">
        <f>_xlfn.STDEV.P(W4:W8)</f>
        <v>2.3818157483457134</v>
      </c>
    </row>
    <row r="12" spans="1:38" x14ac:dyDescent="0.75">
      <c r="A12" s="7">
        <v>8</v>
      </c>
      <c r="B12">
        <v>5</v>
      </c>
      <c r="C12">
        <v>0.65</v>
      </c>
      <c r="D12">
        <v>32.6</v>
      </c>
      <c r="E12">
        <v>8</v>
      </c>
      <c r="F12">
        <v>44.5</v>
      </c>
      <c r="G12">
        <v>47.5</v>
      </c>
      <c r="I12">
        <f t="shared" si="0"/>
        <v>15.5528936214455</v>
      </c>
      <c r="K12" cm="1">
        <f t="array" ref="K12">INDEX(LINEST(K4:K9),1)</f>
        <v>-2.9170989279105561</v>
      </c>
      <c r="L12" cm="1">
        <f t="array" ref="L12">INDEX(LINEST(L4:L8),1)</f>
        <v>0.58790171809020464</v>
      </c>
      <c r="N12">
        <f t="shared" si="1"/>
        <v>33.15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33</v>
      </c>
      <c r="E13">
        <v>8.4</v>
      </c>
      <c r="F13">
        <v>44.8</v>
      </c>
      <c r="G13">
        <v>46.6</v>
      </c>
      <c r="I13">
        <f t="shared" si="0"/>
        <v>15.24139101263399</v>
      </c>
      <c r="N13">
        <f t="shared" si="1"/>
        <v>33.199999999999996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42.2</v>
      </c>
      <c r="E14">
        <v>46.8</v>
      </c>
      <c r="F14">
        <v>42.2</v>
      </c>
      <c r="G14">
        <v>48.7</v>
      </c>
      <c r="I14">
        <f t="shared" si="0"/>
        <v>2.8551488577655624</v>
      </c>
      <c r="N14">
        <f t="shared" si="1"/>
        <v>44.974999999999994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36.357142857142854</v>
      </c>
      <c r="AD14">
        <f t="shared" ref="AD14:AF29" si="8">AVERAGE(E4,E40,E76,E112,E148,E184,E220)</f>
        <v>37.128571428571426</v>
      </c>
      <c r="AE14">
        <f t="shared" si="8"/>
        <v>39.357142857142854</v>
      </c>
      <c r="AF14">
        <f t="shared" si="8"/>
        <v>14.785714285714286</v>
      </c>
    </row>
    <row r="15" spans="1:38" x14ac:dyDescent="0.75">
      <c r="A15" s="7">
        <v>11</v>
      </c>
      <c r="B15">
        <v>10</v>
      </c>
      <c r="C15">
        <v>0.2</v>
      </c>
      <c r="D15">
        <v>48.8</v>
      </c>
      <c r="E15">
        <v>31.3</v>
      </c>
      <c r="F15">
        <v>46.3</v>
      </c>
      <c r="G15">
        <v>49.6</v>
      </c>
      <c r="I15">
        <f t="shared" si="0"/>
        <v>7.4326980296524825</v>
      </c>
      <c r="J15" s="2"/>
      <c r="K15" t="s">
        <v>26</v>
      </c>
      <c r="L15" t="s">
        <v>27</v>
      </c>
      <c r="N15">
        <f t="shared" si="1"/>
        <v>44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E30" si="9">AVERAGE(D5,D41,D77,D113,D149,D185,D221)</f>
        <v>35.385714285714286</v>
      </c>
      <c r="AD15">
        <f t="shared" si="8"/>
        <v>36.25714285714286</v>
      </c>
      <c r="AE15">
        <f t="shared" si="8"/>
        <v>37.31428571428571</v>
      </c>
      <c r="AF15">
        <f t="shared" si="8"/>
        <v>15.828571428571431</v>
      </c>
    </row>
    <row r="16" spans="1:38" x14ac:dyDescent="0.75">
      <c r="A16" s="7">
        <v>12</v>
      </c>
      <c r="B16">
        <v>10</v>
      </c>
      <c r="C16">
        <v>0.45</v>
      </c>
      <c r="D16">
        <v>43.2</v>
      </c>
      <c r="E16">
        <v>28.2</v>
      </c>
      <c r="F16">
        <v>46.2</v>
      </c>
      <c r="G16">
        <v>51.8</v>
      </c>
      <c r="I16">
        <f t="shared" si="0"/>
        <v>8.7331265878836266</v>
      </c>
      <c r="J16">
        <v>2</v>
      </c>
      <c r="K16">
        <f>AVERAGE(D4:G8)</f>
        <v>21.69</v>
      </c>
      <c r="L16">
        <f>AVERAGE(D4:G4,D9:G9,D14:G14,D19:G19,D24:G24,D29:G29)</f>
        <v>42.199999999999996</v>
      </c>
      <c r="M16">
        <v>0</v>
      </c>
      <c r="N16">
        <f t="shared" si="1"/>
        <v>42.35</v>
      </c>
      <c r="P16" s="5">
        <f>AVERAGE(D4:D8)</f>
        <v>0</v>
      </c>
      <c r="Q16">
        <f>AVERAGE(D4,D9,D14,D19,D24,D29)</f>
        <v>39</v>
      </c>
      <c r="R16" s="5">
        <f>AVERAGE(E4:E8)</f>
        <v>0</v>
      </c>
      <c r="S16">
        <f>AVERAGE(E4,E9,E14,E19,E24,E29)</f>
        <v>38.699999999999996</v>
      </c>
      <c r="T16" s="5">
        <f>AVERAGE(F4:F8)</f>
        <v>37.179999999999993</v>
      </c>
      <c r="U16">
        <f>AVERAGE(F4,F9,F14,F19,F24,F29)</f>
        <v>41.1</v>
      </c>
      <c r="V16" s="5">
        <f>AVERAGE(G4:G8)</f>
        <v>49.580000000000005</v>
      </c>
      <c r="W16">
        <f>AVERAGE(G4,G9,G14,G19,G24,G29)</f>
        <v>50</v>
      </c>
      <c r="Z16" s="7">
        <v>2</v>
      </c>
      <c r="AA16">
        <v>2</v>
      </c>
      <c r="AB16">
        <v>0.45</v>
      </c>
      <c r="AC16">
        <f t="shared" si="9"/>
        <v>34.871428571428567</v>
      </c>
      <c r="AD16">
        <f t="shared" si="8"/>
        <v>35.628571428571426</v>
      </c>
      <c r="AE16">
        <f t="shared" si="8"/>
        <v>36.357142857142854</v>
      </c>
      <c r="AF16">
        <f t="shared" si="8"/>
        <v>14.428571428571429</v>
      </c>
    </row>
    <row r="17" spans="1:32" x14ac:dyDescent="0.75">
      <c r="A17" s="7">
        <v>13</v>
      </c>
      <c r="B17">
        <v>10</v>
      </c>
      <c r="C17">
        <v>0.65</v>
      </c>
      <c r="D17">
        <v>39.5</v>
      </c>
      <c r="E17">
        <v>24.6</v>
      </c>
      <c r="F17">
        <v>45.1</v>
      </c>
      <c r="G17">
        <v>52.3</v>
      </c>
      <c r="I17">
        <f t="shared" si="0"/>
        <v>10.175307120672073</v>
      </c>
      <c r="J17">
        <v>5</v>
      </c>
      <c r="K17">
        <f>AVERAGE(D9:G13)</f>
        <v>35.429999999999993</v>
      </c>
      <c r="L17">
        <f t="shared" ref="L17:L20" si="10">AVERAGE(D5:G5,D10:G10,D15:G15,D20:G20,D25:G25,D30:G30)</f>
        <v>44.029166666666669</v>
      </c>
      <c r="M17">
        <v>0.2</v>
      </c>
      <c r="N17" s="4">
        <f t="shared" si="1"/>
        <v>40.375</v>
      </c>
      <c r="P17" s="5">
        <f>AVERAGE(D9:D13)</f>
        <v>35.9</v>
      </c>
      <c r="Q17">
        <f t="shared" ref="Q17:Q20" si="11">AVERAGE(D5,D10,D15,D20,D25,D30)</f>
        <v>39.633333333333333</v>
      </c>
      <c r="R17" s="5">
        <f>AVERAGE(E9:E13)</f>
        <v>13.88</v>
      </c>
      <c r="S17">
        <f t="shared" ref="S17:S20" si="12">AVERAGE(E5,E10,E15,E20,E25,E30)</f>
        <v>34.033333333333331</v>
      </c>
      <c r="T17" s="5">
        <f>AVERAGE(F9:F13)</f>
        <v>43.02</v>
      </c>
      <c r="U17">
        <f t="shared" ref="U17:U20" si="13">AVERAGE(F5,F10,F15,F20,F25,F30)</f>
        <v>46.333333333333336</v>
      </c>
      <c r="V17" s="5">
        <f>AVERAGE(G9:G13)</f>
        <v>48.92</v>
      </c>
      <c r="W17">
        <f t="shared" ref="W17:W20" si="14">AVERAGE(G5,G10,G15,G20,G25,G30)</f>
        <v>56.116666666666674</v>
      </c>
      <c r="Z17" s="7">
        <v>3</v>
      </c>
      <c r="AA17">
        <v>2</v>
      </c>
      <c r="AB17">
        <v>0.65</v>
      </c>
      <c r="AC17">
        <f t="shared" si="9"/>
        <v>35.24285714285714</v>
      </c>
      <c r="AD17">
        <f t="shared" si="8"/>
        <v>35.699999999999996</v>
      </c>
      <c r="AE17">
        <f t="shared" si="8"/>
        <v>34.6</v>
      </c>
      <c r="AF17">
        <f t="shared" si="8"/>
        <v>14.257142857142856</v>
      </c>
    </row>
    <row r="18" spans="1:32" x14ac:dyDescent="0.75">
      <c r="A18" s="7">
        <v>14</v>
      </c>
      <c r="B18">
        <v>10</v>
      </c>
      <c r="C18">
        <v>0.85</v>
      </c>
      <c r="D18">
        <v>39.700000000000003</v>
      </c>
      <c r="E18">
        <v>29.1</v>
      </c>
      <c r="F18">
        <v>39.799999999999997</v>
      </c>
      <c r="G18">
        <v>52.8</v>
      </c>
      <c r="I18">
        <f t="shared" si="0"/>
        <v>8.400744014669149</v>
      </c>
      <c r="J18">
        <v>10</v>
      </c>
      <c r="K18">
        <f>AVERAGE(D14:G18)</f>
        <v>42.41</v>
      </c>
      <c r="L18">
        <f t="shared" si="10"/>
        <v>42.183333333333337</v>
      </c>
      <c r="M18">
        <v>0.45</v>
      </c>
      <c r="N18">
        <f t="shared" si="1"/>
        <v>40.35</v>
      </c>
      <c r="P18" s="5">
        <f>AVERAGE(D14:D18)</f>
        <v>42.679999999999993</v>
      </c>
      <c r="Q18">
        <f t="shared" si="11"/>
        <v>37.049999999999997</v>
      </c>
      <c r="R18" s="5">
        <f>AVERAGE(E14:E18)</f>
        <v>32</v>
      </c>
      <c r="S18">
        <f t="shared" si="12"/>
        <v>32.533333333333331</v>
      </c>
      <c r="T18" s="5">
        <f>AVERAGE(F14:F18)</f>
        <v>43.919999999999995</v>
      </c>
      <c r="U18">
        <f t="shared" si="13"/>
        <v>44.533333333333331</v>
      </c>
      <c r="V18" s="5">
        <f>AVERAGE(G14:G18)</f>
        <v>51.040000000000006</v>
      </c>
      <c r="W18">
        <f t="shared" si="14"/>
        <v>54.616666666666667</v>
      </c>
      <c r="Z18" s="7">
        <v>4</v>
      </c>
      <c r="AA18">
        <v>2</v>
      </c>
      <c r="AB18">
        <v>0.85</v>
      </c>
      <c r="AC18">
        <f t="shared" si="9"/>
        <v>36.028571428571432</v>
      </c>
      <c r="AD18">
        <f t="shared" si="8"/>
        <v>36.128571428571426</v>
      </c>
      <c r="AE18">
        <f t="shared" si="8"/>
        <v>33.9</v>
      </c>
      <c r="AF18">
        <f t="shared" si="8"/>
        <v>14.585714285714285</v>
      </c>
    </row>
    <row r="19" spans="1:32" x14ac:dyDescent="0.75">
      <c r="A19" s="7">
        <v>15</v>
      </c>
      <c r="B19">
        <v>20</v>
      </c>
      <c r="C19">
        <v>0</v>
      </c>
      <c r="D19">
        <v>48.6</v>
      </c>
      <c r="E19">
        <v>49.3</v>
      </c>
      <c r="F19">
        <v>35.299999999999997</v>
      </c>
      <c r="G19">
        <v>48.9</v>
      </c>
      <c r="I19">
        <f t="shared" si="0"/>
        <v>5.9086271671176069</v>
      </c>
      <c r="J19">
        <v>20</v>
      </c>
      <c r="K19">
        <f>AVERAGE(D19:G23)</f>
        <v>46.364999999999995</v>
      </c>
      <c r="L19">
        <f t="shared" si="10"/>
        <v>41.412500000000001</v>
      </c>
      <c r="M19">
        <v>0.65</v>
      </c>
      <c r="N19">
        <f t="shared" si="1"/>
        <v>45.524999999999999</v>
      </c>
      <c r="P19" s="5">
        <f>AVERAGE(D19:D23)</f>
        <v>48.919999999999995</v>
      </c>
      <c r="Q19">
        <f t="shared" si="11"/>
        <v>35.766666666666666</v>
      </c>
      <c r="R19" s="5">
        <f>AVERAGE(E19:E23)</f>
        <v>51.620000000000005</v>
      </c>
      <c r="S19">
        <f t="shared" si="12"/>
        <v>32.199999999999996</v>
      </c>
      <c r="T19" s="5">
        <f>AVERAGE(F19:F23)</f>
        <v>35.819999999999993</v>
      </c>
      <c r="U19">
        <f t="shared" si="13"/>
        <v>44.133333333333333</v>
      </c>
      <c r="V19" s="5">
        <f>AVERAGE(G19:G23)</f>
        <v>49.1</v>
      </c>
      <c r="W19">
        <f t="shared" si="14"/>
        <v>53.550000000000004</v>
      </c>
      <c r="Z19" s="7">
        <v>5</v>
      </c>
      <c r="AA19">
        <v>5</v>
      </c>
      <c r="AB19">
        <v>0</v>
      </c>
      <c r="AC19">
        <f t="shared" si="9"/>
        <v>46.225714285714282</v>
      </c>
      <c r="AD19">
        <f t="shared" si="8"/>
        <v>57.4</v>
      </c>
      <c r="AE19">
        <f t="shared" si="8"/>
        <v>39.614285714285714</v>
      </c>
      <c r="AF19">
        <f t="shared" si="8"/>
        <v>50.528571428571432</v>
      </c>
    </row>
    <row r="20" spans="1:32" x14ac:dyDescent="0.75">
      <c r="A20" s="7">
        <v>16</v>
      </c>
      <c r="B20">
        <v>20</v>
      </c>
      <c r="C20">
        <v>0.2</v>
      </c>
      <c r="D20">
        <v>50.6</v>
      </c>
      <c r="E20">
        <v>49.1</v>
      </c>
      <c r="F20">
        <v>37.4</v>
      </c>
      <c r="G20">
        <v>52.7</v>
      </c>
      <c r="I20">
        <f t="shared" si="0"/>
        <v>5.9415906961015281</v>
      </c>
      <c r="J20">
        <v>50</v>
      </c>
      <c r="K20">
        <f>AVERAGE(D24:G28)</f>
        <v>52.65</v>
      </c>
      <c r="L20">
        <f t="shared" si="10"/>
        <v>41.420833333333341</v>
      </c>
      <c r="M20">
        <v>0.85</v>
      </c>
      <c r="N20">
        <f t="shared" si="1"/>
        <v>47.45</v>
      </c>
      <c r="P20" s="5">
        <f>AVERAGE(D24:D28)</f>
        <v>49.100000000000009</v>
      </c>
      <c r="Q20">
        <f t="shared" si="11"/>
        <v>36.4</v>
      </c>
      <c r="R20" s="5">
        <f>AVERAGE(E24:E28)</f>
        <v>56.659999999999989</v>
      </c>
      <c r="S20">
        <f t="shared" si="12"/>
        <v>34.166666666666664</v>
      </c>
      <c r="T20" s="5">
        <f>AVERAGE(F24:F28)</f>
        <v>45.56</v>
      </c>
      <c r="U20">
        <f t="shared" si="13"/>
        <v>42.233333333333334</v>
      </c>
      <c r="V20" s="5">
        <f>AVERAGE(G24:G28)</f>
        <v>59.280000000000008</v>
      </c>
      <c r="W20">
        <f t="shared" si="14"/>
        <v>52.883333333333333</v>
      </c>
      <c r="Z20" s="7">
        <v>6</v>
      </c>
      <c r="AA20">
        <v>5</v>
      </c>
      <c r="AB20">
        <v>0.2</v>
      </c>
      <c r="AC20">
        <f t="shared" si="9"/>
        <v>58.185714285714276</v>
      </c>
      <c r="AD20">
        <f t="shared" si="8"/>
        <v>54.1</v>
      </c>
      <c r="AE20">
        <f t="shared" si="8"/>
        <v>36.714285714285715</v>
      </c>
      <c r="AF20">
        <f t="shared" si="8"/>
        <v>51.042857142857137</v>
      </c>
    </row>
    <row r="21" spans="1:32" x14ac:dyDescent="0.75">
      <c r="A21" s="7">
        <v>17</v>
      </c>
      <c r="B21">
        <v>20</v>
      </c>
      <c r="C21">
        <v>0.45</v>
      </c>
      <c r="D21">
        <v>48.5</v>
      </c>
      <c r="E21">
        <v>53.2</v>
      </c>
      <c r="F21">
        <v>36.5</v>
      </c>
      <c r="G21">
        <v>49.1</v>
      </c>
      <c r="I21">
        <f t="shared" si="0"/>
        <v>6.2295164338815434</v>
      </c>
      <c r="J21">
        <v>100</v>
      </c>
      <c r="K21">
        <f>AVERAGE(D29:G33)</f>
        <v>54.95000000000001</v>
      </c>
      <c r="L21">
        <f>AVERAGE((L20-L19), (L19-L18), (L18-L17), (L17-L16))</f>
        <v>-0.19479166666666359</v>
      </c>
      <c r="N21">
        <f t="shared" si="1"/>
        <v>46.824999999999996</v>
      </c>
      <c r="P21" s="5">
        <f>AVERAGE(D29:D33)</f>
        <v>48.82</v>
      </c>
      <c r="R21" s="5">
        <f>AVERAGE(E29:E33)</f>
        <v>51.8</v>
      </c>
      <c r="T21" s="5">
        <f>AVERAGE(F29:F33)</f>
        <v>56.5</v>
      </c>
      <c r="V21" s="5">
        <f>AVERAGE(G29:G33)</f>
        <v>62.679999999999993</v>
      </c>
      <c r="Z21" s="7">
        <v>7</v>
      </c>
      <c r="AA21">
        <v>5</v>
      </c>
      <c r="AB21">
        <v>0.45</v>
      </c>
      <c r="AC21">
        <f t="shared" si="9"/>
        <v>54.214285714285715</v>
      </c>
      <c r="AD21">
        <f t="shared" si="8"/>
        <v>51.714285714285715</v>
      </c>
      <c r="AE21">
        <f t="shared" si="8"/>
        <v>36.74285714285714</v>
      </c>
      <c r="AF21">
        <f t="shared" si="8"/>
        <v>48.68571428571429</v>
      </c>
    </row>
    <row r="22" spans="1:32" x14ac:dyDescent="0.75">
      <c r="A22" s="7">
        <v>18</v>
      </c>
      <c r="B22">
        <v>20</v>
      </c>
      <c r="C22">
        <v>0.65</v>
      </c>
      <c r="D22">
        <v>47.6</v>
      </c>
      <c r="E22">
        <v>50.9</v>
      </c>
      <c r="F22">
        <v>36.200000000000003</v>
      </c>
      <c r="G22">
        <v>47.4</v>
      </c>
      <c r="I22">
        <f t="shared" si="0"/>
        <v>5.5602945065886882</v>
      </c>
      <c r="K22">
        <f>AVERAGE(K16:K21)</f>
        <v>42.249166666666667</v>
      </c>
      <c r="N22">
        <f t="shared" si="1"/>
        <v>45.524999999999999</v>
      </c>
      <c r="P22" s="5">
        <f>AVERAGE(P16:P21)</f>
        <v>37.569999999999993</v>
      </c>
      <c r="Q22">
        <f>AVERAGE(Q16:Q20)</f>
        <v>37.57</v>
      </c>
      <c r="R22" s="5">
        <f>AVERAGE(R16:R21)</f>
        <v>34.326666666666661</v>
      </c>
      <c r="S22">
        <f>AVERAGE(S16:S20)</f>
        <v>34.326666666666661</v>
      </c>
      <c r="T22" s="5">
        <f>AVERAGE(T16:T21)</f>
        <v>43.666666666666664</v>
      </c>
      <c r="U22">
        <f>AVERAGE(U16:U20)</f>
        <v>43.666666666666664</v>
      </c>
      <c r="V22" s="5">
        <f>AVERAGE(V16:V21)</f>
        <v>53.433333333333337</v>
      </c>
      <c r="W22">
        <f>AVERAGE(W16:W20)</f>
        <v>53.433333333333337</v>
      </c>
      <c r="Z22" s="7">
        <v>8</v>
      </c>
      <c r="AA22">
        <v>5</v>
      </c>
      <c r="AB22">
        <v>0.65</v>
      </c>
      <c r="AC22">
        <f t="shared" si="9"/>
        <v>55.228571428571435</v>
      </c>
      <c r="AD22">
        <f t="shared" si="8"/>
        <v>52.199999999999996</v>
      </c>
      <c r="AE22">
        <f t="shared" si="8"/>
        <v>36.771428571428565</v>
      </c>
      <c r="AF22">
        <f t="shared" si="8"/>
        <v>46.857142857142847</v>
      </c>
    </row>
    <row r="23" spans="1:32" x14ac:dyDescent="0.75">
      <c r="A23" s="7">
        <v>19</v>
      </c>
      <c r="B23">
        <v>20</v>
      </c>
      <c r="C23">
        <v>0.85</v>
      </c>
      <c r="D23">
        <v>49.3</v>
      </c>
      <c r="E23">
        <v>55.6</v>
      </c>
      <c r="F23">
        <v>33.700000000000003</v>
      </c>
      <c r="G23">
        <v>47.4</v>
      </c>
      <c r="I23">
        <f t="shared" si="0"/>
        <v>7.9890550129536484</v>
      </c>
      <c r="N23">
        <f t="shared" si="1"/>
        <v>46.500000000000007</v>
      </c>
      <c r="P23" s="5">
        <f>_xlfn.STDEV.P(P16:P21)</f>
        <v>17.458196737731363</v>
      </c>
      <c r="Q23">
        <f>_xlfn.STDEV.P(Q16:Q20)</f>
        <v>1.4962323051956581</v>
      </c>
      <c r="R23" s="5">
        <f>_xlfn.STDEV.P(R16:R21)</f>
        <v>21.23265619014467</v>
      </c>
      <c r="S23">
        <f>_xlfn.STDEV.P(S16:S20)</f>
        <v>2.3227761168241949</v>
      </c>
      <c r="T23" s="5">
        <f>_xlfn.STDEV.P(T16:T21)</f>
        <v>6.7380577485075115</v>
      </c>
      <c r="U23">
        <f>_xlfn.STDEV.P(U16:U20)</f>
        <v>1.8287822299126937</v>
      </c>
      <c r="V23" s="5">
        <f>_xlfn.STDEV.P(V16:V21)</f>
        <v>5.4682192917092953</v>
      </c>
      <c r="W23">
        <f>_xlfn.STDEV.P(W16:W20)</f>
        <v>2.0349174157417047</v>
      </c>
      <c r="Z23" s="7">
        <v>9</v>
      </c>
      <c r="AA23">
        <v>5</v>
      </c>
      <c r="AB23">
        <v>0.85</v>
      </c>
      <c r="AC23">
        <f t="shared" si="9"/>
        <v>55.028571428571425</v>
      </c>
      <c r="AD23">
        <f t="shared" si="8"/>
        <v>52.571428571428562</v>
      </c>
      <c r="AE23">
        <f t="shared" si="8"/>
        <v>35.999999999999993</v>
      </c>
      <c r="AF23">
        <f t="shared" si="8"/>
        <v>46.957142857142856</v>
      </c>
    </row>
    <row r="24" spans="1:32" x14ac:dyDescent="0.75">
      <c r="A24" s="7">
        <v>20</v>
      </c>
      <c r="B24">
        <v>50</v>
      </c>
      <c r="C24">
        <v>0</v>
      </c>
      <c r="D24">
        <v>52.6</v>
      </c>
      <c r="E24">
        <v>51.2</v>
      </c>
      <c r="F24">
        <v>35.799999999999997</v>
      </c>
      <c r="G24">
        <v>50.6</v>
      </c>
      <c r="I24">
        <f t="shared" si="0"/>
        <v>6.822572828486309</v>
      </c>
      <c r="N24">
        <f t="shared" si="1"/>
        <v>47.550000000000004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57.268571428571427</v>
      </c>
      <c r="AD24">
        <f t="shared" si="8"/>
        <v>59.871428571428567</v>
      </c>
      <c r="AE24">
        <f t="shared" si="8"/>
        <v>38.25714285714286</v>
      </c>
      <c r="AF24">
        <f t="shared" si="8"/>
        <v>49.128571428571426</v>
      </c>
    </row>
    <row r="25" spans="1:32" x14ac:dyDescent="0.75">
      <c r="A25" s="7">
        <v>21</v>
      </c>
      <c r="B25">
        <v>50</v>
      </c>
      <c r="C25">
        <v>0.2</v>
      </c>
      <c r="D25">
        <v>47.8</v>
      </c>
      <c r="E25">
        <v>57.9</v>
      </c>
      <c r="F25">
        <v>54.7</v>
      </c>
      <c r="G25">
        <v>65</v>
      </c>
      <c r="I25">
        <f t="shared" si="0"/>
        <v>6.185668920981847</v>
      </c>
      <c r="N25">
        <f t="shared" si="1"/>
        <v>56.349999999999994</v>
      </c>
      <c r="P25" s="5" cm="1">
        <f t="array" ref="P25">INDEX(LINEST(P16:P21), 1)</f>
        <v>8.2840000000000007</v>
      </c>
      <c r="Q25" s="5" cm="1">
        <f t="array" ref="Q25">INDEX(LINEST(Q16:Q20), 1)</f>
        <v>-0.90666666666666695</v>
      </c>
      <c r="R25" s="5" cm="1">
        <f t="array" ref="R25">INDEX(LINEST(R16:R21), 1)</f>
        <v>11.62742857142857</v>
      </c>
      <c r="S25" s="5" cm="1">
        <f t="array" ref="S25">INDEX(LINEST(S16:S20), 1)</f>
        <v>-1.0899999999999999</v>
      </c>
      <c r="T25" s="5" cm="1">
        <f t="array" ref="T25">INDEX(LINEST(T16:T21), 1)</f>
        <v>2.7462857142857149</v>
      </c>
      <c r="U25" s="5" cm="1">
        <f t="array" ref="U25">INDEX(LINEST(U16:U20), 1)</f>
        <v>6.666666666666125E-3</v>
      </c>
      <c r="V25" s="5" cm="1">
        <f t="array" ref="V25">INDEX(LINEST(V16:V20), 1)</f>
        <v>1.9580000000000002</v>
      </c>
      <c r="W25" s="5" cm="1">
        <f t="array" ref="W25">INDEX(LINEST(W16:W20), 1)</f>
        <v>0.31999999999999956</v>
      </c>
      <c r="Z25" s="7">
        <v>11</v>
      </c>
      <c r="AA25">
        <v>10</v>
      </c>
      <c r="AB25">
        <v>0.2</v>
      </c>
      <c r="AC25">
        <f t="shared" si="9"/>
        <v>60.228571428571421</v>
      </c>
      <c r="AD25">
        <f t="shared" si="8"/>
        <v>53.271428571428579</v>
      </c>
      <c r="AE25">
        <f t="shared" si="8"/>
        <v>38</v>
      </c>
      <c r="AF25">
        <f t="shared" si="8"/>
        <v>49.257142857142853</v>
      </c>
    </row>
    <row r="26" spans="1:32" x14ac:dyDescent="0.75">
      <c r="A26" s="7">
        <v>22</v>
      </c>
      <c r="B26">
        <v>50</v>
      </c>
      <c r="C26">
        <v>0.45</v>
      </c>
      <c r="D26">
        <v>47.2</v>
      </c>
      <c r="E26">
        <v>54.3</v>
      </c>
      <c r="F26">
        <v>46.4</v>
      </c>
      <c r="G26">
        <v>61.7</v>
      </c>
      <c r="I26">
        <f t="shared" si="0"/>
        <v>6.1874873737244425</v>
      </c>
      <c r="K26" cm="1">
        <f t="array" ref="K26">INDEX(LINEST(K16:K21),1)</f>
        <v>6.3404285714285731</v>
      </c>
      <c r="L26" cm="1">
        <f t="array" ref="L26">INDEX(LINEST(L16:L20),1)</f>
        <v>-0.4174999999999976</v>
      </c>
      <c r="N26">
        <f t="shared" si="1"/>
        <v>52.400000000000006</v>
      </c>
      <c r="Z26" s="7">
        <v>12</v>
      </c>
      <c r="AA26">
        <v>10</v>
      </c>
      <c r="AB26">
        <v>0.45</v>
      </c>
      <c r="AC26">
        <f t="shared" si="9"/>
        <v>57.098571428571425</v>
      </c>
      <c r="AD26">
        <f t="shared" si="8"/>
        <v>52.028571428571425</v>
      </c>
      <c r="AE26">
        <f t="shared" si="8"/>
        <v>37.414285714285711</v>
      </c>
      <c r="AF26">
        <f t="shared" si="8"/>
        <v>50.371428571428574</v>
      </c>
    </row>
    <row r="27" spans="1:32" x14ac:dyDescent="0.75">
      <c r="A27" s="7">
        <v>23</v>
      </c>
      <c r="B27">
        <v>50</v>
      </c>
      <c r="C27">
        <v>0.65</v>
      </c>
      <c r="D27">
        <v>48.5</v>
      </c>
      <c r="E27">
        <v>59.6</v>
      </c>
      <c r="F27">
        <v>46.7</v>
      </c>
      <c r="G27">
        <v>59.5</v>
      </c>
      <c r="I27">
        <f t="shared" si="0"/>
        <v>6.0088996496862457</v>
      </c>
      <c r="N27">
        <f t="shared" si="1"/>
        <v>53.575000000000003</v>
      </c>
      <c r="Z27" s="7">
        <v>13</v>
      </c>
      <c r="AA27">
        <v>10</v>
      </c>
      <c r="AB27">
        <v>0.65</v>
      </c>
      <c r="AC27">
        <f t="shared" si="9"/>
        <v>57.480000000000004</v>
      </c>
      <c r="AD27">
        <f t="shared" si="8"/>
        <v>50.328571428571422</v>
      </c>
      <c r="AE27">
        <f t="shared" si="8"/>
        <v>37.371428571428567</v>
      </c>
      <c r="AF27">
        <f t="shared" si="8"/>
        <v>51.25714285714286</v>
      </c>
    </row>
    <row r="28" spans="1:32" x14ac:dyDescent="0.75">
      <c r="A28" s="7">
        <v>24</v>
      </c>
      <c r="B28">
        <v>50</v>
      </c>
      <c r="C28">
        <v>0.85</v>
      </c>
      <c r="D28">
        <v>49.4</v>
      </c>
      <c r="E28">
        <v>60.3</v>
      </c>
      <c r="F28">
        <v>44.2</v>
      </c>
      <c r="G28">
        <v>59.6</v>
      </c>
      <c r="I28">
        <f t="shared" si="0"/>
        <v>6.8316817109699208</v>
      </c>
      <c r="N28">
        <f t="shared" si="1"/>
        <v>53.374999999999993</v>
      </c>
      <c r="Z28" s="7">
        <v>14</v>
      </c>
      <c r="AA28">
        <v>10</v>
      </c>
      <c r="AB28">
        <v>0.85</v>
      </c>
      <c r="AC28">
        <f t="shared" si="9"/>
        <v>59.257142857142867</v>
      </c>
      <c r="AD28">
        <f t="shared" si="8"/>
        <v>50.600000000000009</v>
      </c>
      <c r="AE28">
        <f t="shared" si="8"/>
        <v>36.414285714285711</v>
      </c>
      <c r="AF28">
        <f t="shared" si="8"/>
        <v>51.5</v>
      </c>
    </row>
    <row r="29" spans="1:32" x14ac:dyDescent="0.75">
      <c r="A29" s="7">
        <v>25</v>
      </c>
      <c r="B29">
        <v>100</v>
      </c>
      <c r="C29">
        <v>0</v>
      </c>
      <c r="D29">
        <v>54.1</v>
      </c>
      <c r="E29">
        <v>54.1</v>
      </c>
      <c r="F29">
        <v>49.8</v>
      </c>
      <c r="G29">
        <v>49.1</v>
      </c>
      <c r="I29">
        <f t="shared" si="0"/>
        <v>2.338134940502794</v>
      </c>
      <c r="N29">
        <f t="shared" si="1"/>
        <v>51.774999999999999</v>
      </c>
      <c r="Z29" s="7">
        <v>15</v>
      </c>
      <c r="AA29">
        <v>20</v>
      </c>
      <c r="AB29">
        <v>0</v>
      </c>
      <c r="AC29">
        <f t="shared" si="9"/>
        <v>63.01428571428572</v>
      </c>
      <c r="AD29">
        <f t="shared" si="8"/>
        <v>60.914285714285711</v>
      </c>
      <c r="AE29">
        <f t="shared" si="8"/>
        <v>35.171428571428571</v>
      </c>
      <c r="AF29">
        <f>AVERAGE(G19,G55,G91,G127,G163,G199)</f>
        <v>49.216666666666669</v>
      </c>
    </row>
    <row r="30" spans="1:32" x14ac:dyDescent="0.75">
      <c r="A30" s="7">
        <v>26</v>
      </c>
      <c r="B30">
        <v>100</v>
      </c>
      <c r="C30">
        <v>0.2</v>
      </c>
      <c r="D30">
        <v>48</v>
      </c>
      <c r="E30">
        <v>52.2</v>
      </c>
      <c r="F30">
        <v>60</v>
      </c>
      <c r="G30">
        <v>67.900000000000006</v>
      </c>
      <c r="I30">
        <f t="shared" si="0"/>
        <v>7.6132696655247907</v>
      </c>
      <c r="N30">
        <f t="shared" si="1"/>
        <v>57.024999999999999</v>
      </c>
      <c r="Z30" s="7">
        <v>16</v>
      </c>
      <c r="AA30">
        <v>20</v>
      </c>
      <c r="AB30">
        <v>0.2</v>
      </c>
      <c r="AC30">
        <f t="shared" si="9"/>
        <v>63.785714285714285</v>
      </c>
      <c r="AD30">
        <f t="shared" si="9"/>
        <v>57.385714285714286</v>
      </c>
      <c r="AE30">
        <f t="shared" si="9"/>
        <v>33.48571428571428</v>
      </c>
      <c r="AF30">
        <f t="shared" ref="AF30:AF33" si="15">AVERAGE(G20,G56,G92,G128,G164,G200)</f>
        <v>52.133333333333333</v>
      </c>
    </row>
    <row r="31" spans="1:32" x14ac:dyDescent="0.75">
      <c r="A31" s="7">
        <v>27</v>
      </c>
      <c r="B31">
        <v>100</v>
      </c>
      <c r="C31">
        <v>0.45</v>
      </c>
      <c r="D31">
        <v>48.6</v>
      </c>
      <c r="E31">
        <v>51</v>
      </c>
      <c r="F31">
        <v>57.1</v>
      </c>
      <c r="G31">
        <v>67.5</v>
      </c>
      <c r="I31">
        <f t="shared" si="0"/>
        <v>7.3008561141828219</v>
      </c>
      <c r="N31">
        <f t="shared" si="1"/>
        <v>56.05</v>
      </c>
      <c r="Z31" s="7">
        <v>17</v>
      </c>
      <c r="AA31">
        <v>20</v>
      </c>
      <c r="AB31">
        <v>0.45</v>
      </c>
      <c r="AC31">
        <f t="shared" ref="AC31:AE43" si="16">AVERAGE(D21,D57,D93,D129,D165,D201,D237)</f>
        <v>63.957142857142863</v>
      </c>
      <c r="AD31">
        <f t="shared" si="16"/>
        <v>56.214285714285715</v>
      </c>
      <c r="AE31">
        <f t="shared" si="16"/>
        <v>32.871428571428574</v>
      </c>
      <c r="AF31">
        <f t="shared" si="15"/>
        <v>49.916666666666664</v>
      </c>
    </row>
    <row r="32" spans="1:32" x14ac:dyDescent="0.75">
      <c r="A32" s="7">
        <v>28</v>
      </c>
      <c r="B32">
        <v>100</v>
      </c>
      <c r="C32">
        <v>0.65</v>
      </c>
      <c r="D32">
        <v>46.4</v>
      </c>
      <c r="E32">
        <v>50.1</v>
      </c>
      <c r="F32">
        <v>58</v>
      </c>
      <c r="G32">
        <v>66.2</v>
      </c>
      <c r="I32">
        <f t="shared" si="0"/>
        <v>7.6204904697794937</v>
      </c>
      <c r="N32">
        <f t="shared" si="1"/>
        <v>55.174999999999997</v>
      </c>
      <c r="Z32" s="7">
        <v>18</v>
      </c>
      <c r="AA32">
        <v>20</v>
      </c>
      <c r="AB32">
        <v>0.65</v>
      </c>
      <c r="AC32">
        <f t="shared" si="16"/>
        <v>63.585714285714282</v>
      </c>
      <c r="AD32">
        <f t="shared" si="16"/>
        <v>54.871428571428574</v>
      </c>
      <c r="AE32">
        <f t="shared" si="16"/>
        <v>32.842857142857142</v>
      </c>
      <c r="AF32">
        <f t="shared" si="15"/>
        <v>49.183333333333337</v>
      </c>
    </row>
    <row r="33" spans="1:32" x14ac:dyDescent="0.75">
      <c r="A33" s="7">
        <v>29</v>
      </c>
      <c r="B33">
        <v>100</v>
      </c>
      <c r="C33">
        <v>0.85</v>
      </c>
      <c r="D33">
        <v>47</v>
      </c>
      <c r="E33">
        <v>51.6</v>
      </c>
      <c r="F33">
        <v>57.6</v>
      </c>
      <c r="G33">
        <v>62.7</v>
      </c>
      <c r="I33">
        <f t="shared" si="0"/>
        <v>5.9436415605250499</v>
      </c>
      <c r="N33">
        <f t="shared" si="1"/>
        <v>54.724999999999994</v>
      </c>
      <c r="Z33" s="7">
        <v>19</v>
      </c>
      <c r="AA33">
        <v>20</v>
      </c>
      <c r="AB33">
        <v>0.85</v>
      </c>
      <c r="AC33">
        <f t="shared" si="16"/>
        <v>65.357142857142861</v>
      </c>
      <c r="AD33">
        <f t="shared" si="16"/>
        <v>55.285714285714285</v>
      </c>
      <c r="AE33">
        <f t="shared" si="16"/>
        <v>32.628571428571426</v>
      </c>
      <c r="AF33">
        <f t="shared" si="15"/>
        <v>49.483333333333341</v>
      </c>
    </row>
    <row r="34" spans="1:32" x14ac:dyDescent="0.75">
      <c r="Z34" s="7">
        <v>20</v>
      </c>
      <c r="AA34">
        <v>50</v>
      </c>
      <c r="AB34">
        <v>0</v>
      </c>
      <c r="AC34">
        <f t="shared" si="16"/>
        <v>63.528571428571425</v>
      </c>
      <c r="AD34">
        <f t="shared" si="16"/>
        <v>62.214285714285722</v>
      </c>
      <c r="AE34">
        <f t="shared" si="16"/>
        <v>37.614285714285714</v>
      </c>
      <c r="AF34">
        <f>AVERAGE(G24,G60,G96,G132,G168)</f>
        <v>48.739999999999995</v>
      </c>
    </row>
    <row r="35" spans="1:32" x14ac:dyDescent="0.75">
      <c r="Z35" s="7">
        <v>21</v>
      </c>
      <c r="AA35">
        <v>50</v>
      </c>
      <c r="AB35">
        <v>0.2</v>
      </c>
      <c r="AC35">
        <f t="shared" si="16"/>
        <v>62.857142857142854</v>
      </c>
      <c r="AD35">
        <f t="shared" si="16"/>
        <v>58.642857142857146</v>
      </c>
      <c r="AE35">
        <f t="shared" si="16"/>
        <v>46.071428571428569</v>
      </c>
      <c r="AF35">
        <f t="shared" ref="AF35:AF43" si="17">AVERAGE(G25,G61,G97,G133,G169)</f>
        <v>63.059999999999988</v>
      </c>
    </row>
    <row r="36" spans="1:32" x14ac:dyDescent="0.75">
      <c r="Z36" s="7">
        <v>22</v>
      </c>
      <c r="AA36">
        <v>50</v>
      </c>
      <c r="AB36">
        <v>0.45</v>
      </c>
      <c r="AC36">
        <f t="shared" si="16"/>
        <v>63.414285714285718</v>
      </c>
      <c r="AD36">
        <f t="shared" si="16"/>
        <v>56.271428571428579</v>
      </c>
      <c r="AE36">
        <f t="shared" si="16"/>
        <v>45.18571428571429</v>
      </c>
      <c r="AF36">
        <f t="shared" si="17"/>
        <v>59.160000000000004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6"/>
        <v>62.75714285714286</v>
      </c>
      <c r="AD37">
        <f t="shared" si="16"/>
        <v>55.714285714285715</v>
      </c>
      <c r="AE37">
        <f t="shared" si="16"/>
        <v>46.000000000000007</v>
      </c>
      <c r="AF37">
        <f t="shared" si="17"/>
        <v>57.660000000000004</v>
      </c>
    </row>
    <row r="38" spans="1:32" x14ac:dyDescent="0.75">
      <c r="Z38" s="7">
        <v>24</v>
      </c>
      <c r="AA38">
        <v>50</v>
      </c>
      <c r="AB38">
        <v>0.85</v>
      </c>
      <c r="AC38">
        <f t="shared" si="16"/>
        <v>64.914285714285725</v>
      </c>
      <c r="AD38">
        <f t="shared" si="16"/>
        <v>55.970000000000006</v>
      </c>
      <c r="AE38">
        <f t="shared" si="16"/>
        <v>43.385714285714286</v>
      </c>
      <c r="AF38">
        <f t="shared" si="17"/>
        <v>57.8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6"/>
        <v>62.828571428571436</v>
      </c>
      <c r="AD39">
        <f>AVERAGE(E29,E65,E101,E137,E173,E209)</f>
        <v>64.216666666666654</v>
      </c>
      <c r="AE39">
        <f>AVERAGE(F29,F65,F101,F137,F173,F209)</f>
        <v>50.85</v>
      </c>
      <c r="AF39">
        <f t="shared" si="17"/>
        <v>49.8</v>
      </c>
    </row>
    <row r="40" spans="1:32" x14ac:dyDescent="0.75">
      <c r="A40" s="7">
        <v>0</v>
      </c>
      <c r="B40">
        <v>0</v>
      </c>
      <c r="C40">
        <v>0</v>
      </c>
      <c r="D40">
        <v>52.3</v>
      </c>
      <c r="E40">
        <v>59</v>
      </c>
      <c r="F40">
        <v>50.6</v>
      </c>
      <c r="G40">
        <v>0.7</v>
      </c>
      <c r="I40">
        <f>_xlfn.STDEV.P(D40:G40)</f>
        <v>23.27794020097139</v>
      </c>
      <c r="J40">
        <v>2</v>
      </c>
      <c r="K40">
        <f>_xlfn.STDEV.P(D40:G44)</f>
        <v>21.349882318176824</v>
      </c>
      <c r="L40">
        <f>_xlfn.STDEV.P(D40:G40,D45:G45,D50:G50,D55:G55,D60:G60,D65:G65)</f>
        <v>15.966368734172324</v>
      </c>
      <c r="M40">
        <v>0</v>
      </c>
      <c r="N40">
        <f>AVERAGE(D40:G40)</f>
        <v>40.65</v>
      </c>
      <c r="P40" s="5">
        <f>_xlfn.STDEV.P(D40:D44)</f>
        <v>2.696219575628068</v>
      </c>
      <c r="Q40">
        <f>_xlfn.STDEV.P(D40,D45,D50,D55,D60,D65)</f>
        <v>5.919295190776988</v>
      </c>
      <c r="R40" s="5">
        <f>_xlfn.STDEV.P(E40:E44)</f>
        <v>2.5562472493872734</v>
      </c>
      <c r="S40">
        <f>_xlfn.STDEV.P(E40,E45,E50,E55,E60,E65)</f>
        <v>0.91104335791442947</v>
      </c>
      <c r="T40" s="5">
        <f>_xlfn.STDEV.P(F40:F44)</f>
        <v>4.5145985425062385</v>
      </c>
      <c r="U40">
        <f>_xlfn.STDEV.P(F40,F45,F50,F55,F60,F65)</f>
        <v>11.236794718938123</v>
      </c>
      <c r="V40" s="5">
        <f>_xlfn.STDEV.P(G40:G44)</f>
        <v>0.27856776554368234</v>
      </c>
      <c r="W40">
        <f>_xlfn.STDEV.P(G40,G45,G50,G55,G60,G65)</f>
        <v>18.098657101809753</v>
      </c>
      <c r="Z40" s="7">
        <v>26</v>
      </c>
      <c r="AA40">
        <v>100</v>
      </c>
      <c r="AB40">
        <v>0.2</v>
      </c>
      <c r="AC40">
        <f t="shared" si="16"/>
        <v>59.271428571428565</v>
      </c>
      <c r="AD40">
        <f t="shared" ref="AD40:AD43" si="18">AVERAGE(E30,E66,E102,E138,E174,E210)</f>
        <v>56.849999999999994</v>
      </c>
      <c r="AE40">
        <f t="shared" ref="AE40:AE43" si="19">AVERAGE(F30,F66,F102,F138,F174,F210)</f>
        <v>59.54999999999999</v>
      </c>
      <c r="AF40">
        <f t="shared" si="17"/>
        <v>64.679999999999993</v>
      </c>
    </row>
    <row r="41" spans="1:32" x14ac:dyDescent="0.75">
      <c r="A41" s="7">
        <v>1</v>
      </c>
      <c r="B41">
        <v>0</v>
      </c>
      <c r="C41">
        <v>0.2</v>
      </c>
      <c r="D41">
        <v>48.7</v>
      </c>
      <c r="E41">
        <v>54.2</v>
      </c>
      <c r="F41">
        <v>41.1</v>
      </c>
      <c r="G41">
        <v>0.2</v>
      </c>
      <c r="I41">
        <f t="shared" ref="I41:I69" si="20">_xlfn.STDEV.P(D41:G41)</f>
        <v>21.214205146552164</v>
      </c>
      <c r="J41">
        <v>5</v>
      </c>
      <c r="K41">
        <f>_xlfn.STDEV.P(D45:G49)</f>
        <v>13.669684524523619</v>
      </c>
      <c r="L41">
        <f>_xlfn.STDEV.P(D41:G41,D46:G46,D51:G51,D56:G56,D61:G61,D66:G66)</f>
        <v>15.285177437817184</v>
      </c>
      <c r="M41">
        <v>0.2</v>
      </c>
      <c r="N41">
        <f t="shared" ref="N41:N69" si="21">AVERAGE(D41:G41)</f>
        <v>36.049999999999997</v>
      </c>
      <c r="P41" s="5">
        <f>_xlfn.STDEV.P(D45:D49)</f>
        <v>1.7176728442867106</v>
      </c>
      <c r="Q41">
        <f t="shared" ref="Q41:Q44" si="22">_xlfn.STDEV.P(D41,D46,D51,D56,D61,D66)</f>
        <v>6.2775835761506533</v>
      </c>
      <c r="R41" s="5">
        <f>_xlfn.STDEV.P(E45:E49)</f>
        <v>1.7872884490199115</v>
      </c>
      <c r="S41">
        <f t="shared" ref="S41:S44" si="23">_xlfn.STDEV.P(E41,E46,E51,E56,E61,E66)</f>
        <v>3.7130400841718179</v>
      </c>
      <c r="T41" s="5">
        <f>_xlfn.STDEV.P(F45:F49)</f>
        <v>1.3431306712304651</v>
      </c>
      <c r="U41">
        <f t="shared" ref="U41:U44" si="24">_xlfn.STDEV.P(F41,F46,F51,F56,F61,F66)</f>
        <v>13.033290707517683</v>
      </c>
      <c r="V41" s="5">
        <f>_xlfn.STDEV.P(G45:G49)</f>
        <v>1.3166624472506243</v>
      </c>
      <c r="W41">
        <f t="shared" ref="W41:W44" si="25">_xlfn.STDEV.P(G41,G46,G51,G56,G61,G66)</f>
        <v>21.255665911312516</v>
      </c>
      <c r="Z41" s="7">
        <v>27</v>
      </c>
      <c r="AA41">
        <v>100</v>
      </c>
      <c r="AB41">
        <v>0.45</v>
      </c>
      <c r="AC41">
        <f t="shared" si="16"/>
        <v>59.542857142857152</v>
      </c>
      <c r="AD41">
        <f t="shared" si="18"/>
        <v>55.15</v>
      </c>
      <c r="AE41">
        <f t="shared" si="19"/>
        <v>56.849999999999994</v>
      </c>
      <c r="AF41">
        <f t="shared" si="17"/>
        <v>64.34</v>
      </c>
    </row>
    <row r="42" spans="1:32" x14ac:dyDescent="0.75">
      <c r="A42" s="7">
        <v>2</v>
      </c>
      <c r="B42">
        <v>0</v>
      </c>
      <c r="C42">
        <v>0.45</v>
      </c>
      <c r="D42">
        <v>43.9</v>
      </c>
      <c r="E42">
        <v>51.8</v>
      </c>
      <c r="F42">
        <v>41.3</v>
      </c>
      <c r="G42">
        <v>0</v>
      </c>
      <c r="I42">
        <f t="shared" si="20"/>
        <v>20.148759267011947</v>
      </c>
      <c r="J42">
        <v>10</v>
      </c>
      <c r="K42">
        <f>_xlfn.STDEV.P(D50:G54)</f>
        <v>12.49581029785586</v>
      </c>
      <c r="L42">
        <f t="shared" ref="L42:L44" si="26">_xlfn.STDEV.P(D42:G42,D47:G47,D52:G52,D57:G57,D62:G62,D67:G67)</f>
        <v>15.196563939113176</v>
      </c>
      <c r="M42">
        <v>0.45</v>
      </c>
      <c r="N42">
        <f t="shared" si="21"/>
        <v>34.25</v>
      </c>
      <c r="P42" s="5">
        <f>_xlfn.STDEV.P(D50:D54)</f>
        <v>2.1564786110694438</v>
      </c>
      <c r="Q42">
        <f t="shared" si="22"/>
        <v>7.8993670632525639</v>
      </c>
      <c r="R42" s="5">
        <f>_xlfn.STDEV.P(E50:E54)</f>
        <v>2.8047103237232909</v>
      </c>
      <c r="S42">
        <f t="shared" si="23"/>
        <v>4.6849641288796304</v>
      </c>
      <c r="T42" s="5">
        <f>_xlfn.STDEV.P(F50:F54)</f>
        <v>0.77562877718661249</v>
      </c>
      <c r="U42">
        <f t="shared" si="24"/>
        <v>11.568299596550712</v>
      </c>
      <c r="V42" s="5">
        <f>_xlfn.STDEV.P(G50:G54)</f>
        <v>1.4634206503941374</v>
      </c>
      <c r="W42">
        <f t="shared" si="25"/>
        <v>21.048647356910028</v>
      </c>
      <c r="Z42" s="7">
        <v>28</v>
      </c>
      <c r="AA42">
        <v>100</v>
      </c>
      <c r="AB42">
        <v>0.65</v>
      </c>
      <c r="AC42">
        <f t="shared" si="16"/>
        <v>60.6</v>
      </c>
      <c r="AD42">
        <f t="shared" si="18"/>
        <v>53.9</v>
      </c>
      <c r="AE42">
        <f t="shared" si="19"/>
        <v>56.566666666666663</v>
      </c>
      <c r="AF42">
        <f t="shared" si="17"/>
        <v>63.660000000000004</v>
      </c>
    </row>
    <row r="43" spans="1:32" x14ac:dyDescent="0.75">
      <c r="A43" s="7">
        <v>3</v>
      </c>
      <c r="B43">
        <v>0</v>
      </c>
      <c r="C43">
        <v>0.65</v>
      </c>
      <c r="D43">
        <v>47.4</v>
      </c>
      <c r="E43">
        <v>52.5</v>
      </c>
      <c r="F43">
        <v>39.299999999999997</v>
      </c>
      <c r="G43">
        <v>0</v>
      </c>
      <c r="I43">
        <f t="shared" si="20"/>
        <v>20.635769915367835</v>
      </c>
      <c r="J43">
        <v>20</v>
      </c>
      <c r="K43">
        <f>_xlfn.STDEV.P(D55:G59)</f>
        <v>14.766119158397698</v>
      </c>
      <c r="L43">
        <f t="shared" si="26"/>
        <v>15.184910616024917</v>
      </c>
      <c r="M43">
        <v>0.65</v>
      </c>
      <c r="N43">
        <f t="shared" si="21"/>
        <v>34.799999999999997</v>
      </c>
      <c r="P43" s="5">
        <f>_xlfn.STDEV.P(D55:D59)</f>
        <v>1.7780888616714308</v>
      </c>
      <c r="Q43">
        <f t="shared" si="22"/>
        <v>6.3110353086215287</v>
      </c>
      <c r="R43" s="5">
        <f>_xlfn.STDEV.P(E55:E59)</f>
        <v>2.7514359887157109</v>
      </c>
      <c r="S43">
        <f t="shared" si="23"/>
        <v>5.3002096394597649</v>
      </c>
      <c r="T43" s="5">
        <f>_xlfn.STDEV.P(F55:F59)</f>
        <v>1.9788885769542457</v>
      </c>
      <c r="U43">
        <f t="shared" si="24"/>
        <v>11.665142757615767</v>
      </c>
      <c r="V43" s="5">
        <f>_xlfn.STDEV.P(G55:G59)</f>
        <v>0.88408144421201484</v>
      </c>
      <c r="W43">
        <f t="shared" si="25"/>
        <v>20.815592446262219</v>
      </c>
      <c r="Z43" s="7">
        <v>29</v>
      </c>
      <c r="AA43">
        <v>100</v>
      </c>
      <c r="AB43">
        <v>0.85</v>
      </c>
      <c r="AC43">
        <f t="shared" si="16"/>
        <v>60.185714285714276</v>
      </c>
      <c r="AD43">
        <f t="shared" si="18"/>
        <v>54.733333333333341</v>
      </c>
      <c r="AE43">
        <f t="shared" si="19"/>
        <v>55.266666666666673</v>
      </c>
      <c r="AF43">
        <f t="shared" si="17"/>
        <v>61.38000000000001</v>
      </c>
    </row>
    <row r="44" spans="1:32" x14ac:dyDescent="0.75">
      <c r="A44" s="7">
        <v>4</v>
      </c>
      <c r="B44">
        <v>0</v>
      </c>
      <c r="C44">
        <v>0.85</v>
      </c>
      <c r="D44">
        <v>48.6</v>
      </c>
      <c r="E44">
        <v>53.2</v>
      </c>
      <c r="F44">
        <v>37.6</v>
      </c>
      <c r="G44">
        <v>0.5</v>
      </c>
      <c r="I44">
        <f t="shared" si="20"/>
        <v>20.695455419004436</v>
      </c>
      <c r="J44">
        <v>50</v>
      </c>
      <c r="K44">
        <f>_xlfn.STDEV.P(D61:G64)</f>
        <v>8.9732218816599065</v>
      </c>
      <c r="L44">
        <f t="shared" si="26"/>
        <v>15.479537904924689</v>
      </c>
      <c r="M44">
        <v>0.85</v>
      </c>
      <c r="N44">
        <f t="shared" si="21"/>
        <v>34.975000000000001</v>
      </c>
      <c r="P44" s="5">
        <f>_xlfn.STDEV.P(D60:D64)</f>
        <v>1.5512575543732254</v>
      </c>
      <c r="Q44">
        <f t="shared" si="22"/>
        <v>7.3023778471277891</v>
      </c>
      <c r="R44" s="5">
        <f>_xlfn.STDEV.P(E60:E64)</f>
        <v>3.0009331881932995</v>
      </c>
      <c r="S44">
        <f t="shared" si="23"/>
        <v>5.2778625724182451</v>
      </c>
      <c r="T44" s="5">
        <f>_xlfn.STDEV.P(F60:F64)</f>
        <v>7.2283884787689656</v>
      </c>
      <c r="U44">
        <f t="shared" si="24"/>
        <v>10.538922567743297</v>
      </c>
      <c r="V44" s="5">
        <f>_xlfn.STDEV.P(G60:G64)</f>
        <v>5.2312140082393865</v>
      </c>
      <c r="W44">
        <f t="shared" si="25"/>
        <v>20.537316983697959</v>
      </c>
    </row>
    <row r="45" spans="1:32" x14ac:dyDescent="0.75">
      <c r="A45" s="7">
        <v>5</v>
      </c>
      <c r="B45">
        <v>5</v>
      </c>
      <c r="C45">
        <v>0</v>
      </c>
      <c r="D45">
        <v>54</v>
      </c>
      <c r="E45">
        <v>61.9</v>
      </c>
      <c r="F45">
        <v>28.8</v>
      </c>
      <c r="G45">
        <v>51.1</v>
      </c>
      <c r="I45">
        <f t="shared" si="20"/>
        <v>12.28667977933824</v>
      </c>
      <c r="J45">
        <v>100</v>
      </c>
      <c r="K45">
        <f>_xlfn.STDEV.P(D65:G69)</f>
        <v>5.1952863251220327</v>
      </c>
      <c r="N45">
        <f t="shared" si="21"/>
        <v>48.95</v>
      </c>
      <c r="P45" s="5">
        <f>_xlfn.STDEV.P(D65:D69)</f>
        <v>2.2265668640308083</v>
      </c>
      <c r="R45" s="5">
        <f>_xlfn.STDEV.P(E65:E69)</f>
        <v>3.8584971167541378</v>
      </c>
      <c r="T45" s="5">
        <f>_xlfn.STDEV.P(F65:F69)</f>
        <v>3.7359871520121684</v>
      </c>
      <c r="V45" s="5">
        <f>_xlfn.STDEV.P(G65:G69)</f>
        <v>5.6356011214421491</v>
      </c>
    </row>
    <row r="46" spans="1:32" x14ac:dyDescent="0.75">
      <c r="A46" s="7">
        <v>6</v>
      </c>
      <c r="B46">
        <v>5</v>
      </c>
      <c r="C46">
        <v>0.2</v>
      </c>
      <c r="D46">
        <v>49.1</v>
      </c>
      <c r="E46">
        <v>62.8</v>
      </c>
      <c r="F46">
        <v>27.9</v>
      </c>
      <c r="G46">
        <v>51.2</v>
      </c>
      <c r="I46">
        <f t="shared" si="20"/>
        <v>12.592160259463029</v>
      </c>
      <c r="K46">
        <f>AVERAGE(K40:K45)</f>
        <v>12.741667417622656</v>
      </c>
      <c r="N46">
        <f t="shared" si="21"/>
        <v>47.75</v>
      </c>
      <c r="P46" s="5">
        <f>AVERAGE(P40:P45)</f>
        <v>2.0210473851766149</v>
      </c>
      <c r="Q46">
        <f>AVERAGE(Q40:Q44)</f>
        <v>6.7419317971859041</v>
      </c>
      <c r="R46" s="5">
        <f>AVERAGE(R40:R45)</f>
        <v>2.7931853859656037</v>
      </c>
      <c r="S46">
        <f>AVERAGE(S40:S44)</f>
        <v>3.9774239565687779</v>
      </c>
      <c r="T46" s="5">
        <f>AVERAGE(T40:T45)</f>
        <v>3.262770366443116</v>
      </c>
      <c r="U46">
        <f>AVERAGE(U40:U44)</f>
        <v>11.608490069673119</v>
      </c>
      <c r="V46" s="5">
        <f>AVERAGE(V40:V45)</f>
        <v>2.4682579061803325</v>
      </c>
      <c r="W46">
        <f>AVERAGE(W40:W44)</f>
        <v>20.351175959998493</v>
      </c>
    </row>
    <row r="47" spans="1:32" x14ac:dyDescent="0.75">
      <c r="A47" s="7">
        <v>7</v>
      </c>
      <c r="B47">
        <v>5</v>
      </c>
      <c r="C47">
        <v>0.45</v>
      </c>
      <c r="D47">
        <v>50.8</v>
      </c>
      <c r="E47">
        <v>65.8</v>
      </c>
      <c r="F47">
        <v>25.8</v>
      </c>
      <c r="G47">
        <v>49.3</v>
      </c>
      <c r="I47">
        <f t="shared" si="20"/>
        <v>14.310725872575453</v>
      </c>
      <c r="N47">
        <f t="shared" si="21"/>
        <v>47.924999999999997</v>
      </c>
      <c r="P47" s="5">
        <f>_xlfn.STDEV.P(P40:P45)</f>
        <v>0.38475204162867527</v>
      </c>
      <c r="Q47">
        <f>_xlfn.STDEV.P(Q40:Q44)</f>
        <v>0.73915873944233779</v>
      </c>
      <c r="R47" s="5">
        <f>_xlfn.STDEV.P(R40:R45)</f>
        <v>0.61208556016419358</v>
      </c>
      <c r="S47">
        <f>_xlfn.STDEV.P(S40:S44)</f>
        <v>1.6379318947792005</v>
      </c>
      <c r="T47" s="5">
        <f>_xlfn.STDEV.P(T40:T45)</f>
        <v>2.199862769021562</v>
      </c>
      <c r="U47">
        <f>_xlfn.STDEV.P(U40:U44)</f>
        <v>0.81449539393732817</v>
      </c>
      <c r="V47" s="5">
        <f>_xlfn.STDEV.P(V40:V45)</f>
        <v>2.1333157857925333</v>
      </c>
      <c r="W47">
        <f>_xlfn.STDEV.P(W40:W44)</f>
        <v>1.1514113757863527</v>
      </c>
    </row>
    <row r="48" spans="1:32" x14ac:dyDescent="0.75">
      <c r="A48" s="7">
        <v>8</v>
      </c>
      <c r="B48">
        <v>5</v>
      </c>
      <c r="C48">
        <v>0.65</v>
      </c>
      <c r="D48">
        <v>52.6</v>
      </c>
      <c r="E48">
        <v>65.3</v>
      </c>
      <c r="F48">
        <v>25.2</v>
      </c>
      <c r="G48">
        <v>48.5</v>
      </c>
      <c r="I48">
        <f t="shared" si="20"/>
        <v>14.495689014324224</v>
      </c>
      <c r="K48" cm="1">
        <f t="array" ref="K48">INDEX(LINEST(K40:K45),1)</f>
        <v>-2.645487400952093</v>
      </c>
      <c r="L48" cm="1">
        <f t="array" ref="L48">INDEX(LINEST(L40:L44),1)</f>
        <v>-0.10739284802875382</v>
      </c>
      <c r="N48">
        <f t="shared" si="21"/>
        <v>47.9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52.8</v>
      </c>
      <c r="E49">
        <v>66.5</v>
      </c>
      <c r="F49">
        <v>26.3</v>
      </c>
      <c r="G49">
        <v>48</v>
      </c>
      <c r="I49">
        <f t="shared" si="20"/>
        <v>14.452854389358533</v>
      </c>
      <c r="N49">
        <f t="shared" si="21"/>
        <v>48.4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61.4</v>
      </c>
      <c r="E50">
        <v>59.6</v>
      </c>
      <c r="F50">
        <v>26.5</v>
      </c>
      <c r="G50">
        <v>48.7</v>
      </c>
      <c r="I50">
        <f t="shared" si="20"/>
        <v>13.896492363182899</v>
      </c>
      <c r="N50">
        <f t="shared" si="21"/>
        <v>49.05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59.5</v>
      </c>
      <c r="E51">
        <v>53.8</v>
      </c>
      <c r="F51">
        <v>25.3</v>
      </c>
      <c r="G51">
        <v>48.5</v>
      </c>
      <c r="I51">
        <f t="shared" si="20"/>
        <v>12.994494026317453</v>
      </c>
      <c r="J51" s="2"/>
      <c r="K51" t="s">
        <v>26</v>
      </c>
      <c r="L51" t="s">
        <v>27</v>
      </c>
      <c r="N51">
        <f t="shared" si="21"/>
        <v>46.774999999999999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55.4</v>
      </c>
      <c r="E52">
        <v>54.7</v>
      </c>
      <c r="F52">
        <v>26.8</v>
      </c>
      <c r="G52">
        <v>50.6</v>
      </c>
      <c r="I52">
        <f t="shared" si="20"/>
        <v>11.73443117496541</v>
      </c>
      <c r="J52">
        <v>2</v>
      </c>
      <c r="K52">
        <f>AVERAGE(D40:G44)</f>
        <v>36.145000000000003</v>
      </c>
      <c r="L52">
        <f>AVERAGE(D40:G40,D45:G45,D50:G50,D55:G55,D60:G60,D65:G65)</f>
        <v>49.308333333333337</v>
      </c>
      <c r="M52">
        <v>0</v>
      </c>
      <c r="N52">
        <f t="shared" si="21"/>
        <v>46.875</v>
      </c>
      <c r="P52" s="5">
        <f>AVERAGE(D40:D44)</f>
        <v>48.18</v>
      </c>
      <c r="Q52">
        <f>AVERAGE(D40,D45,D50,D55,D60,D65)</f>
        <v>61.016666666666673</v>
      </c>
      <c r="R52" s="5">
        <f>AVERAGE(E40:E44)</f>
        <v>54.14</v>
      </c>
      <c r="S52">
        <f>AVERAGE(E40,E45,E50,E55,E60,E65)</f>
        <v>60.199999999999996</v>
      </c>
      <c r="T52" s="5">
        <f>AVERAGE(F40:F44)</f>
        <v>41.980000000000004</v>
      </c>
      <c r="U52">
        <f>AVERAGE(F40,F45,F50,F55,F60,F65)</f>
        <v>34.93333333333333</v>
      </c>
      <c r="V52" s="5">
        <f>AVERAGE(G40:G44)</f>
        <v>0.27999999999999997</v>
      </c>
      <c r="W52">
        <f>AVERAGE(G40,G45,G50,G55,G60,G65)</f>
        <v>41.083333333333336</v>
      </c>
    </row>
    <row r="53" spans="1:32" x14ac:dyDescent="0.75">
      <c r="A53" s="7">
        <v>13</v>
      </c>
      <c r="B53">
        <v>10</v>
      </c>
      <c r="C53">
        <v>0.65</v>
      </c>
      <c r="D53">
        <v>59.3</v>
      </c>
      <c r="E53">
        <v>52.9</v>
      </c>
      <c r="F53">
        <v>27.5</v>
      </c>
      <c r="G53">
        <v>51.4</v>
      </c>
      <c r="I53">
        <f t="shared" si="20"/>
        <v>12.075879885126392</v>
      </c>
      <c r="J53">
        <v>5</v>
      </c>
      <c r="K53">
        <f>AVERAGE(D45:G49)</f>
        <v>48.184999999999988</v>
      </c>
      <c r="L53">
        <f>AVERAGE(D41:G41,D46:G46,D51:G51,D56:G56,D61:G61,D66:G66)</f>
        <v>48.845833333333331</v>
      </c>
      <c r="M53">
        <v>0.2</v>
      </c>
      <c r="N53">
        <f t="shared" si="21"/>
        <v>47.774999999999999</v>
      </c>
      <c r="P53" s="5">
        <f>AVERAGE(D45:D49)</f>
        <v>51.859999999999992</v>
      </c>
      <c r="Q53">
        <f t="shared" ref="Q53:Q56" si="27">AVERAGE(D41,D46,D51,D56,D61,D66)</f>
        <v>57.483333333333327</v>
      </c>
      <c r="R53" s="5">
        <f>AVERAGE(E45:E49)</f>
        <v>64.460000000000008</v>
      </c>
      <c r="S53">
        <f t="shared" ref="S53:S56" si="28">AVERAGE(E41,E46,E51,E56,E61,E66)</f>
        <v>54.9</v>
      </c>
      <c r="T53" s="5">
        <f>AVERAGE(F45:F49)</f>
        <v>26.8</v>
      </c>
      <c r="U53">
        <f t="shared" ref="U53:U56" si="29">AVERAGE(F41,F46,F51,F56,F61,F66)</f>
        <v>37</v>
      </c>
      <c r="V53" s="5">
        <f>AVERAGE(G45:G49)</f>
        <v>49.620000000000005</v>
      </c>
      <c r="W53">
        <f t="shared" ref="W53:W56" si="30">AVERAGE(G41,G46,G51,G56,G61,G66)</f>
        <v>46.000000000000007</v>
      </c>
    </row>
    <row r="54" spans="1:32" x14ac:dyDescent="0.75">
      <c r="A54" s="7">
        <v>14</v>
      </c>
      <c r="B54">
        <v>10</v>
      </c>
      <c r="C54">
        <v>0.85</v>
      </c>
      <c r="D54">
        <v>56.6</v>
      </c>
      <c r="E54">
        <v>51.3</v>
      </c>
      <c r="F54">
        <v>27.3</v>
      </c>
      <c r="G54">
        <v>52.2</v>
      </c>
      <c r="I54">
        <f t="shared" si="20"/>
        <v>11.463965282571284</v>
      </c>
      <c r="J54">
        <v>10</v>
      </c>
      <c r="K54">
        <f>AVERAGE(D50:G54)</f>
        <v>47.464999999999989</v>
      </c>
      <c r="L54">
        <f t="shared" ref="L54:L56" si="31">AVERAGE(D42:G42,D47:G47,D52:G52,D57:G57,D62:G62,D67:G67)</f>
        <v>48.866666666666674</v>
      </c>
      <c r="M54">
        <v>0.45</v>
      </c>
      <c r="N54">
        <f t="shared" si="21"/>
        <v>46.850000000000009</v>
      </c>
      <c r="P54" s="5">
        <f>AVERAGE(D50:D54)</f>
        <v>58.440000000000012</v>
      </c>
      <c r="Q54">
        <f t="shared" si="27"/>
        <v>56.6</v>
      </c>
      <c r="R54" s="5">
        <f>AVERAGE(E50:E54)</f>
        <v>54.46</v>
      </c>
      <c r="S54">
        <f t="shared" si="28"/>
        <v>56.233333333333341</v>
      </c>
      <c r="T54" s="5">
        <f>AVERAGE(F50:F54)</f>
        <v>26.68</v>
      </c>
      <c r="U54">
        <f t="shared" si="29"/>
        <v>37.166666666666664</v>
      </c>
      <c r="V54" s="5">
        <f>AVERAGE(G50:G54)</f>
        <v>50.280000000000008</v>
      </c>
      <c r="W54">
        <f t="shared" si="30"/>
        <v>45.466666666666669</v>
      </c>
    </row>
    <row r="55" spans="1:32" x14ac:dyDescent="0.75">
      <c r="A55" s="7">
        <v>15</v>
      </c>
      <c r="B55">
        <v>20</v>
      </c>
      <c r="C55">
        <v>0</v>
      </c>
      <c r="D55">
        <v>67.400000000000006</v>
      </c>
      <c r="E55">
        <v>60.5</v>
      </c>
      <c r="F55">
        <v>29.5</v>
      </c>
      <c r="G55">
        <v>49.5</v>
      </c>
      <c r="I55">
        <f t="shared" si="20"/>
        <v>14.331848275780779</v>
      </c>
      <c r="J55">
        <v>20</v>
      </c>
      <c r="K55">
        <f>AVERAGE(D55:G59)</f>
        <v>49.665000000000006</v>
      </c>
      <c r="L55">
        <f t="shared" si="31"/>
        <v>48.337500000000006</v>
      </c>
      <c r="M55">
        <v>0.65</v>
      </c>
      <c r="N55">
        <f t="shared" si="21"/>
        <v>51.725000000000001</v>
      </c>
      <c r="P55" s="5">
        <f>AVERAGE(D55:D59)</f>
        <v>66.72</v>
      </c>
      <c r="Q55">
        <f t="shared" si="27"/>
        <v>58.15</v>
      </c>
      <c r="R55" s="5">
        <f>AVERAGE(E55:E59)</f>
        <v>55.86</v>
      </c>
      <c r="S55">
        <f t="shared" si="28"/>
        <v>53.966666666666661</v>
      </c>
      <c r="T55" s="5">
        <f>AVERAGE(F55:F59)</f>
        <v>26.7</v>
      </c>
      <c r="U55">
        <f t="shared" si="29"/>
        <v>36.266666666666666</v>
      </c>
      <c r="V55" s="5">
        <f>AVERAGE(G55:G59)</f>
        <v>49.38</v>
      </c>
      <c r="W55">
        <f t="shared" si="30"/>
        <v>44.966666666666669</v>
      </c>
    </row>
    <row r="56" spans="1:32" x14ac:dyDescent="0.75">
      <c r="A56" s="7">
        <v>16</v>
      </c>
      <c r="B56">
        <v>20</v>
      </c>
      <c r="C56">
        <v>0.2</v>
      </c>
      <c r="D56">
        <v>64.5</v>
      </c>
      <c r="E56">
        <v>54.3</v>
      </c>
      <c r="F56">
        <v>25</v>
      </c>
      <c r="G56">
        <v>50.7</v>
      </c>
      <c r="I56">
        <f t="shared" si="20"/>
        <v>14.548775721688745</v>
      </c>
      <c r="J56">
        <v>50</v>
      </c>
      <c r="K56">
        <f>AVERAGE(D60:G64)</f>
        <v>53.534999999999989</v>
      </c>
      <c r="L56">
        <f t="shared" si="31"/>
        <v>48.387499999999996</v>
      </c>
      <c r="M56">
        <v>0.85</v>
      </c>
      <c r="N56">
        <f t="shared" si="21"/>
        <v>48.625</v>
      </c>
      <c r="P56" s="5">
        <f>AVERAGE(D60:D64)</f>
        <v>65.06</v>
      </c>
      <c r="Q56">
        <f t="shared" si="27"/>
        <v>58.783333333333331</v>
      </c>
      <c r="R56" s="5">
        <f>AVERAGE(E60:E64)</f>
        <v>54.88000000000001</v>
      </c>
      <c r="S56">
        <f t="shared" si="28"/>
        <v>54.949999999999996</v>
      </c>
      <c r="T56" s="5">
        <f>AVERAGE(F60:F64)</f>
        <v>37.480000000000004</v>
      </c>
      <c r="U56">
        <f t="shared" si="29"/>
        <v>34.93333333333333</v>
      </c>
      <c r="V56" s="5">
        <f>AVERAGE(G60:G64)</f>
        <v>56.720000000000006</v>
      </c>
      <c r="W56">
        <f t="shared" si="30"/>
        <v>44.883333333333333</v>
      </c>
    </row>
    <row r="57" spans="1:32" x14ac:dyDescent="0.75">
      <c r="A57" s="7">
        <v>17</v>
      </c>
      <c r="B57">
        <v>20</v>
      </c>
      <c r="C57">
        <v>0.45</v>
      </c>
      <c r="D57">
        <v>66.5</v>
      </c>
      <c r="E57">
        <v>57.4</v>
      </c>
      <c r="F57">
        <v>28.7</v>
      </c>
      <c r="G57">
        <v>49.7</v>
      </c>
      <c r="I57">
        <f t="shared" si="20"/>
        <v>13.959472590323736</v>
      </c>
      <c r="J57">
        <v>100</v>
      </c>
      <c r="K57">
        <f>AVERAGE(D65:G69)</f>
        <v>57.5</v>
      </c>
      <c r="L57">
        <f>AVERAGE((L56-L55), (L55-L54), (L54-L53), (L53-L52))</f>
        <v>-0.23020833333333535</v>
      </c>
      <c r="N57">
        <f t="shared" si="21"/>
        <v>50.575000000000003</v>
      </c>
      <c r="P57" s="5">
        <f>AVERAGE(D65:D69)</f>
        <v>60.179999999999993</v>
      </c>
      <c r="R57" s="5">
        <f>AVERAGE(E65:E69)</f>
        <v>52.5</v>
      </c>
      <c r="T57" s="5">
        <f>AVERAGE(F65:F69)</f>
        <v>56.720000000000006</v>
      </c>
      <c r="V57" s="5">
        <f>AVERAGE(G65:G69)</f>
        <v>60.6</v>
      </c>
    </row>
    <row r="58" spans="1:32" x14ac:dyDescent="0.75">
      <c r="A58" s="7">
        <v>18</v>
      </c>
      <c r="B58">
        <v>20</v>
      </c>
      <c r="C58">
        <v>0.65</v>
      </c>
      <c r="D58">
        <v>65.5</v>
      </c>
      <c r="E58">
        <v>52.9</v>
      </c>
      <c r="F58">
        <v>25</v>
      </c>
      <c r="G58">
        <v>49</v>
      </c>
      <c r="I58">
        <f t="shared" si="20"/>
        <v>14.664753663120285</v>
      </c>
      <c r="K58">
        <f>AVERAGE(K52:K57)</f>
        <v>48.749166666666667</v>
      </c>
      <c r="N58">
        <f t="shared" si="21"/>
        <v>48.1</v>
      </c>
      <c r="P58" s="5">
        <f>AVERAGE(P52:P57)</f>
        <v>58.406666666666666</v>
      </c>
      <c r="Q58">
        <f>AVERAGE(Q52:Q56)</f>
        <v>58.406666666666659</v>
      </c>
      <c r="R58" s="5">
        <f>AVERAGE(R52:R57)</f>
        <v>56.050000000000004</v>
      </c>
      <c r="S58">
        <f>AVERAGE(S52:S56)</f>
        <v>56.05</v>
      </c>
      <c r="T58" s="5">
        <f>AVERAGE(T52:T57)</f>
        <v>36.06</v>
      </c>
      <c r="U58">
        <f>AVERAGE(U52:U56)</f>
        <v>36.06</v>
      </c>
      <c r="V58" s="5">
        <f>AVERAGE(V52:V57)</f>
        <v>44.48</v>
      </c>
      <c r="W58">
        <f>AVERAGE(W52:W56)</f>
        <v>44.480000000000004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69.7</v>
      </c>
      <c r="E59">
        <v>54.2</v>
      </c>
      <c r="F59">
        <v>25.3</v>
      </c>
      <c r="G59">
        <v>48</v>
      </c>
      <c r="I59">
        <f t="shared" si="20"/>
        <v>15.951959127329774</v>
      </c>
      <c r="N59">
        <f t="shared" si="21"/>
        <v>49.300000000000004</v>
      </c>
      <c r="P59" s="5">
        <f>_xlfn.STDEV.P(P52:P57)</f>
        <v>6.6328442030717305</v>
      </c>
      <c r="Q59">
        <f>_xlfn.STDEV.P(Q52:Q56)</f>
        <v>1.4924104291008209</v>
      </c>
      <c r="R59" s="5">
        <f>_xlfn.STDEV.P(R52:R57)</f>
        <v>3.8925527185468773</v>
      </c>
      <c r="S59">
        <f>_xlfn.STDEV.P(S52:S56)</f>
        <v>2.196765298746723</v>
      </c>
      <c r="T59" s="5">
        <f>_xlfn.STDEV.P(T52:T57)</f>
        <v>10.994240916649652</v>
      </c>
      <c r="U59">
        <f>_xlfn.STDEV.P(U52:U56)</f>
        <v>0.96848105585786104</v>
      </c>
      <c r="V59" s="5">
        <f>_xlfn.STDEV.P(V52:V57)</f>
        <v>20.196458435412229</v>
      </c>
      <c r="W59">
        <f>_xlfn.STDEV.P(W52:W56)</f>
        <v>1.7447508577317159</v>
      </c>
      <c r="Z59" s="7">
        <v>0</v>
      </c>
      <c r="AA59">
        <v>2</v>
      </c>
      <c r="AB59">
        <v>0</v>
      </c>
      <c r="AC59">
        <f>AVERAGE(D4,D40,D76,D148,D220)</f>
        <v>40.839999999999996</v>
      </c>
      <c r="AD59">
        <f t="shared" ref="AD59:AF74" si="32">AVERAGE(E4,E40,E76,E148,E220)</f>
        <v>43.46</v>
      </c>
      <c r="AE59">
        <f t="shared" si="32"/>
        <v>45.08</v>
      </c>
      <c r="AF59">
        <f t="shared" si="32"/>
        <v>19.46</v>
      </c>
    </row>
    <row r="60" spans="1:32" x14ac:dyDescent="0.75">
      <c r="A60" s="7">
        <v>20</v>
      </c>
      <c r="B60">
        <v>50</v>
      </c>
      <c r="C60">
        <v>0</v>
      </c>
      <c r="D60">
        <v>66.900000000000006</v>
      </c>
      <c r="E60">
        <v>60.4</v>
      </c>
      <c r="F60">
        <v>23.6</v>
      </c>
      <c r="G60">
        <v>47.1</v>
      </c>
      <c r="I60">
        <f t="shared" si="20"/>
        <v>16.569097742484345</v>
      </c>
      <c r="N60">
        <f t="shared" si="21"/>
        <v>49.5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3">AVERAGE(D5,D41,D77,D149,D221)</f>
        <v>39.440000000000005</v>
      </c>
      <c r="AD60">
        <f t="shared" si="32"/>
        <v>42.339999999999996</v>
      </c>
      <c r="AE60">
        <f t="shared" si="32"/>
        <v>41.120000000000005</v>
      </c>
      <c r="AF60">
        <f t="shared" si="32"/>
        <v>20.380000000000003</v>
      </c>
    </row>
    <row r="61" spans="1:32" x14ac:dyDescent="0.75">
      <c r="A61" s="7">
        <v>21</v>
      </c>
      <c r="B61">
        <v>50</v>
      </c>
      <c r="C61">
        <v>0.2</v>
      </c>
      <c r="D61">
        <v>62.7</v>
      </c>
      <c r="E61">
        <v>53.4</v>
      </c>
      <c r="F61">
        <v>40.700000000000003</v>
      </c>
      <c r="G61">
        <v>62.8</v>
      </c>
      <c r="I61">
        <f t="shared" si="20"/>
        <v>9.0435059573154142</v>
      </c>
      <c r="N61">
        <f t="shared" si="21"/>
        <v>54.900000000000006</v>
      </c>
      <c r="P61" s="5" cm="1">
        <f t="array" ref="P61">INDEX(LINEST(P52:P57), 1)</f>
        <v>3.0822857142857134</v>
      </c>
      <c r="Q61" s="5" cm="1">
        <f t="array" ref="Q61">INDEX(LINEST(Q52:Q56), 1)</f>
        <v>-0.38000000000000128</v>
      </c>
      <c r="R61" s="5" cm="1">
        <f t="array" ref="R61">INDEX(LINEST(R52:R57), 1)</f>
        <v>-1.0154285714285711</v>
      </c>
      <c r="S61" s="5" cm="1">
        <f t="array" ref="S61">INDEX(LINEST(S52:S56), 1)</f>
        <v>-1.1433333333333333</v>
      </c>
      <c r="T61" s="5" cm="1">
        <f t="array" ref="T61">INDEX(LINEST(T52:T57), 1)</f>
        <v>3.0217142857142867</v>
      </c>
      <c r="U61" s="5" cm="1">
        <f t="array" ref="U61">INDEX(LINEST(U52:U56), 1)</f>
        <v>-7.3333333333333403E-2</v>
      </c>
      <c r="V61" s="5" cm="1">
        <f t="array" ref="V61">INDEX(LINEST(V52:V56), 1)</f>
        <v>11.263999999999999</v>
      </c>
      <c r="W61" s="5" cm="1">
        <f t="array" ref="W61">INDEX(LINEST(W52:W56), 1)</f>
        <v>0.65666666666666551</v>
      </c>
      <c r="Z61" s="7">
        <v>2</v>
      </c>
      <c r="AA61">
        <v>2</v>
      </c>
      <c r="AB61">
        <v>0.45</v>
      </c>
      <c r="AC61">
        <f t="shared" si="33"/>
        <v>38.979999999999997</v>
      </c>
      <c r="AD61">
        <f t="shared" si="32"/>
        <v>42.040000000000006</v>
      </c>
      <c r="AE61">
        <f t="shared" si="32"/>
        <v>40.86</v>
      </c>
      <c r="AF61">
        <f t="shared" si="32"/>
        <v>19.02</v>
      </c>
    </row>
    <row r="62" spans="1:32" x14ac:dyDescent="0.75">
      <c r="A62" s="7">
        <v>22</v>
      </c>
      <c r="B62">
        <v>50</v>
      </c>
      <c r="C62">
        <v>0.45</v>
      </c>
      <c r="D62">
        <v>65.5</v>
      </c>
      <c r="E62">
        <v>55.5</v>
      </c>
      <c r="F62">
        <v>41.9</v>
      </c>
      <c r="G62">
        <v>59.2</v>
      </c>
      <c r="I62">
        <f t="shared" si="20"/>
        <v>8.6407103295967129</v>
      </c>
      <c r="K62" cm="1">
        <f t="array" ref="K62">INDEX(LINEST(K52:K57),1)</f>
        <v>3.572142857142858</v>
      </c>
      <c r="L62" cm="1">
        <f t="array" ref="L62">INDEX(LINEST(L52:L56),1)</f>
        <v>-0.23500000000000079</v>
      </c>
      <c r="N62">
        <f t="shared" si="21"/>
        <v>55.525000000000006</v>
      </c>
      <c r="Z62" s="7">
        <v>3</v>
      </c>
      <c r="AA62">
        <v>2</v>
      </c>
      <c r="AB62">
        <v>0.65</v>
      </c>
      <c r="AC62">
        <f t="shared" si="33"/>
        <v>39.92</v>
      </c>
      <c r="AD62">
        <f t="shared" si="32"/>
        <v>42.44</v>
      </c>
      <c r="AE62">
        <f t="shared" si="32"/>
        <v>38.200000000000003</v>
      </c>
      <c r="AF62">
        <f t="shared" si="32"/>
        <v>19.059999999999999</v>
      </c>
    </row>
    <row r="63" spans="1:32" x14ac:dyDescent="0.75">
      <c r="A63" s="7">
        <v>23</v>
      </c>
      <c r="B63">
        <v>50</v>
      </c>
      <c r="C63">
        <v>0.65</v>
      </c>
      <c r="D63">
        <v>63.9</v>
      </c>
      <c r="E63">
        <v>51.8</v>
      </c>
      <c r="F63">
        <v>43.7</v>
      </c>
      <c r="G63">
        <v>56.7</v>
      </c>
      <c r="I63">
        <f t="shared" si="20"/>
        <v>7.352338063500663</v>
      </c>
      <c r="N63">
        <f t="shared" si="21"/>
        <v>54.024999999999991</v>
      </c>
      <c r="Z63" s="7">
        <v>4</v>
      </c>
      <c r="AA63">
        <v>2</v>
      </c>
      <c r="AB63">
        <v>0.85</v>
      </c>
      <c r="AC63">
        <f t="shared" si="33"/>
        <v>40.86</v>
      </c>
      <c r="AD63">
        <f t="shared" si="32"/>
        <v>42.660000000000004</v>
      </c>
      <c r="AE63">
        <f t="shared" si="32"/>
        <v>37.200000000000003</v>
      </c>
      <c r="AF63">
        <f t="shared" si="32"/>
        <v>19.399999999999999</v>
      </c>
    </row>
    <row r="64" spans="1:32" x14ac:dyDescent="0.75">
      <c r="A64" s="7">
        <v>24</v>
      </c>
      <c r="B64">
        <v>50</v>
      </c>
      <c r="C64">
        <v>0.85</v>
      </c>
      <c r="D64">
        <v>66.3</v>
      </c>
      <c r="E64">
        <v>53.3</v>
      </c>
      <c r="F64">
        <v>37.5</v>
      </c>
      <c r="G64">
        <v>57.8</v>
      </c>
      <c r="I64">
        <f t="shared" si="20"/>
        <v>10.466225441867799</v>
      </c>
      <c r="N64">
        <f t="shared" si="21"/>
        <v>53.724999999999994</v>
      </c>
      <c r="Z64" s="7">
        <v>5</v>
      </c>
      <c r="AA64">
        <v>5</v>
      </c>
      <c r="AB64">
        <v>0</v>
      </c>
      <c r="AC64">
        <f t="shared" si="33"/>
        <v>46.795999999999999</v>
      </c>
      <c r="AD64">
        <f t="shared" si="32"/>
        <v>52.14</v>
      </c>
      <c r="AE64">
        <f t="shared" si="32"/>
        <v>36.280000000000008</v>
      </c>
      <c r="AF64">
        <f t="shared" si="32"/>
        <v>50.4</v>
      </c>
    </row>
    <row r="65" spans="1:32" x14ac:dyDescent="0.75">
      <c r="A65" s="7">
        <v>25</v>
      </c>
      <c r="B65">
        <v>100</v>
      </c>
      <c r="C65">
        <v>0</v>
      </c>
      <c r="D65">
        <v>64.099999999999994</v>
      </c>
      <c r="E65">
        <v>59.8</v>
      </c>
      <c r="F65">
        <v>50.6</v>
      </c>
      <c r="G65">
        <v>49.4</v>
      </c>
      <c r="I65">
        <f t="shared" si="20"/>
        <v>6.1799575241258724</v>
      </c>
      <c r="N65">
        <f t="shared" si="21"/>
        <v>55.975000000000001</v>
      </c>
      <c r="Z65" s="7">
        <v>6</v>
      </c>
      <c r="AA65">
        <v>5</v>
      </c>
      <c r="AB65">
        <v>0.2</v>
      </c>
      <c r="AC65">
        <f t="shared" si="33"/>
        <v>59.46</v>
      </c>
      <c r="AD65">
        <f t="shared" si="32"/>
        <v>49.239999999999995</v>
      </c>
      <c r="AE65">
        <f t="shared" si="32"/>
        <v>33.559999999999995</v>
      </c>
      <c r="AF65">
        <f t="shared" si="32"/>
        <v>51.1</v>
      </c>
    </row>
    <row r="66" spans="1:32" x14ac:dyDescent="0.75">
      <c r="A66" s="7">
        <v>26</v>
      </c>
      <c r="B66">
        <v>100</v>
      </c>
      <c r="C66">
        <v>0.2</v>
      </c>
      <c r="D66">
        <v>60.4</v>
      </c>
      <c r="E66">
        <v>50.9</v>
      </c>
      <c r="F66">
        <v>62</v>
      </c>
      <c r="G66">
        <v>62.6</v>
      </c>
      <c r="I66">
        <f t="shared" si="20"/>
        <v>4.7309486363730482</v>
      </c>
      <c r="N66">
        <f t="shared" si="21"/>
        <v>58.975000000000001</v>
      </c>
      <c r="Z66" s="7">
        <v>7</v>
      </c>
      <c r="AA66">
        <v>5</v>
      </c>
      <c r="AB66">
        <v>0.45</v>
      </c>
      <c r="AC66">
        <f t="shared" si="33"/>
        <v>57.279999999999994</v>
      </c>
      <c r="AD66">
        <f t="shared" si="32"/>
        <v>48.160000000000004</v>
      </c>
      <c r="AE66">
        <f t="shared" si="32"/>
        <v>33.94</v>
      </c>
      <c r="AF66">
        <f t="shared" si="32"/>
        <v>48.96</v>
      </c>
    </row>
    <row r="67" spans="1:32" x14ac:dyDescent="0.75">
      <c r="A67" s="7">
        <v>27</v>
      </c>
      <c r="B67">
        <v>100</v>
      </c>
      <c r="C67">
        <v>0.45</v>
      </c>
      <c r="D67">
        <v>57.5</v>
      </c>
      <c r="E67">
        <v>52.2</v>
      </c>
      <c r="F67">
        <v>58.5</v>
      </c>
      <c r="G67">
        <v>64</v>
      </c>
      <c r="I67">
        <f t="shared" si="20"/>
        <v>4.1871828238088664</v>
      </c>
      <c r="N67">
        <f t="shared" si="21"/>
        <v>58.05</v>
      </c>
      <c r="Z67" s="7">
        <v>8</v>
      </c>
      <c r="AA67">
        <v>5</v>
      </c>
      <c r="AB67">
        <v>0.65</v>
      </c>
      <c r="AC67">
        <f t="shared" si="33"/>
        <v>58.740000000000009</v>
      </c>
      <c r="AD67">
        <f t="shared" si="32"/>
        <v>48.459999999999994</v>
      </c>
      <c r="AE67">
        <f t="shared" si="32"/>
        <v>33.940000000000005</v>
      </c>
      <c r="AF67">
        <f t="shared" si="32"/>
        <v>48.12</v>
      </c>
    </row>
    <row r="68" spans="1:32" x14ac:dyDescent="0.75">
      <c r="A68" s="7">
        <v>28</v>
      </c>
      <c r="B68">
        <v>100</v>
      </c>
      <c r="C68">
        <v>0.65</v>
      </c>
      <c r="D68">
        <v>60.2</v>
      </c>
      <c r="E68">
        <v>48.4</v>
      </c>
      <c r="F68">
        <v>56.9</v>
      </c>
      <c r="G68">
        <v>64.2</v>
      </c>
      <c r="I68">
        <f t="shared" si="20"/>
        <v>5.8165174288400321</v>
      </c>
      <c r="N68">
        <f t="shared" si="21"/>
        <v>57.424999999999997</v>
      </c>
      <c r="Z68" s="7">
        <v>9</v>
      </c>
      <c r="AA68">
        <v>5</v>
      </c>
      <c r="AB68">
        <v>0.85</v>
      </c>
      <c r="AC68">
        <f t="shared" si="33"/>
        <v>58.320000000000007</v>
      </c>
      <c r="AD68">
        <f t="shared" si="32"/>
        <v>49.239999999999995</v>
      </c>
      <c r="AE68">
        <f t="shared" si="32"/>
        <v>32.94</v>
      </c>
      <c r="AF68">
        <f t="shared" si="32"/>
        <v>48.08</v>
      </c>
    </row>
    <row r="69" spans="1:32" x14ac:dyDescent="0.75">
      <c r="A69" s="7">
        <v>29</v>
      </c>
      <c r="B69">
        <v>100</v>
      </c>
      <c r="C69">
        <v>0.85</v>
      </c>
      <c r="D69">
        <v>58.7</v>
      </c>
      <c r="E69">
        <v>51.2</v>
      </c>
      <c r="F69">
        <v>55.6</v>
      </c>
      <c r="G69">
        <v>62.8</v>
      </c>
      <c r="I69">
        <f t="shared" si="20"/>
        <v>4.2458067549053595</v>
      </c>
      <c r="N69">
        <f t="shared" si="21"/>
        <v>57.075000000000003</v>
      </c>
      <c r="Z69" s="7">
        <v>10</v>
      </c>
      <c r="AA69">
        <v>10</v>
      </c>
      <c r="AB69">
        <v>0</v>
      </c>
      <c r="AC69">
        <f t="shared" si="33"/>
        <v>59.015999999999998</v>
      </c>
      <c r="AD69">
        <f t="shared" si="32"/>
        <v>55.46</v>
      </c>
      <c r="AE69">
        <f t="shared" si="32"/>
        <v>37.28</v>
      </c>
      <c r="AF69">
        <f t="shared" si="32"/>
        <v>48.980000000000004</v>
      </c>
    </row>
    <row r="70" spans="1:32" x14ac:dyDescent="0.75">
      <c r="Z70" s="7">
        <v>11</v>
      </c>
      <c r="AA70">
        <v>10</v>
      </c>
      <c r="AB70">
        <v>0.2</v>
      </c>
      <c r="AC70">
        <f t="shared" si="33"/>
        <v>62.9</v>
      </c>
      <c r="AD70">
        <f t="shared" si="32"/>
        <v>48.7</v>
      </c>
      <c r="AE70">
        <f t="shared" si="32"/>
        <v>36.979999999999997</v>
      </c>
      <c r="AF70">
        <f t="shared" si="32"/>
        <v>49.28</v>
      </c>
    </row>
    <row r="71" spans="1:32" x14ac:dyDescent="0.75">
      <c r="Z71" s="7">
        <v>12</v>
      </c>
      <c r="AA71">
        <v>10</v>
      </c>
      <c r="AB71">
        <v>0.45</v>
      </c>
      <c r="AC71">
        <f t="shared" si="33"/>
        <v>58.677999999999997</v>
      </c>
      <c r="AD71">
        <f t="shared" si="32"/>
        <v>48.239999999999995</v>
      </c>
      <c r="AE71">
        <f t="shared" si="32"/>
        <v>36.14</v>
      </c>
      <c r="AF71">
        <f t="shared" si="32"/>
        <v>50.64</v>
      </c>
    </row>
    <row r="72" spans="1:32" x14ac:dyDescent="0.75">
      <c r="Z72" s="7">
        <v>13</v>
      </c>
      <c r="AA72">
        <v>10</v>
      </c>
      <c r="AB72">
        <v>0.65</v>
      </c>
      <c r="AC72">
        <f t="shared" si="33"/>
        <v>59.491999999999997</v>
      </c>
      <c r="AD72">
        <f t="shared" si="32"/>
        <v>46.4</v>
      </c>
      <c r="AE72">
        <f t="shared" si="32"/>
        <v>36.36</v>
      </c>
      <c r="AF72">
        <f t="shared" si="32"/>
        <v>51.339999999999996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3"/>
        <v>60.96</v>
      </c>
      <c r="AD73">
        <f t="shared" si="32"/>
        <v>47.4</v>
      </c>
      <c r="AE73">
        <f t="shared" si="32"/>
        <v>34.42</v>
      </c>
      <c r="AF73">
        <f t="shared" si="32"/>
        <v>51.819999999999993</v>
      </c>
    </row>
    <row r="74" spans="1:32" x14ac:dyDescent="0.75">
      <c r="Z74" s="7">
        <v>15</v>
      </c>
      <c r="AA74">
        <v>20</v>
      </c>
      <c r="AB74">
        <v>0</v>
      </c>
      <c r="AC74">
        <f t="shared" si="33"/>
        <v>65.320000000000007</v>
      </c>
      <c r="AD74">
        <f t="shared" si="32"/>
        <v>57.1</v>
      </c>
      <c r="AE74">
        <f t="shared" si="32"/>
        <v>32.76</v>
      </c>
      <c r="AF74">
        <f t="shared" si="32"/>
        <v>39.38000000000001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3"/>
        <v>65.86</v>
      </c>
      <c r="AD75">
        <f t="shared" si="33"/>
        <v>53.760000000000005</v>
      </c>
      <c r="AE75">
        <f t="shared" si="33"/>
        <v>29.9</v>
      </c>
      <c r="AF75">
        <f t="shared" si="33"/>
        <v>41.679999999999993</v>
      </c>
    </row>
    <row r="76" spans="1:32" x14ac:dyDescent="0.75">
      <c r="A76" s="7">
        <v>0</v>
      </c>
      <c r="B76">
        <v>0</v>
      </c>
      <c r="C76">
        <v>0</v>
      </c>
      <c r="D76">
        <v>57.8</v>
      </c>
      <c r="E76">
        <v>56.4</v>
      </c>
      <c r="F76">
        <v>42.2</v>
      </c>
      <c r="G76">
        <v>1.4</v>
      </c>
      <c r="I76">
        <f>_xlfn.STDEV.P(D76:G76)</f>
        <v>22.80016447309098</v>
      </c>
      <c r="J76">
        <v>2</v>
      </c>
      <c r="K76">
        <f>_xlfn.STDEV.P(D76:G80)</f>
        <v>21.871334550045184</v>
      </c>
      <c r="L76">
        <f>_xlfn.STDEV.P(D76:G76,D81:G81,D86:G86,D91:G91,D96:G96,D101:G101)</f>
        <v>15.242776066787243</v>
      </c>
      <c r="M76">
        <v>0</v>
      </c>
      <c r="N76">
        <f>AVERAGE(D76:G76)</f>
        <v>39.449999999999996</v>
      </c>
      <c r="P76" s="5">
        <f>_xlfn.STDEV.P(D76:D80)</f>
        <v>2.2045407685048599</v>
      </c>
      <c r="Q76">
        <f>_xlfn.STDEV.P(D76,D81,D86,D91,D96,D101)</f>
        <v>5.5811189638717531</v>
      </c>
      <c r="R76" s="5">
        <f>_xlfn.STDEV.P(E76:E80)</f>
        <v>1.9116485032557626</v>
      </c>
      <c r="S76">
        <f>_xlfn.STDEV.P(E76,E81,E86,E91,E96,E101)</f>
        <v>3.1963520874063072</v>
      </c>
      <c r="T76" s="5">
        <f>_xlfn.STDEV.P(F76:F80)</f>
        <v>5.8263539199056558</v>
      </c>
      <c r="U76">
        <f>_xlfn.STDEV.P(F76,F81,F86,F91,F96,F101)</f>
        <v>8.9302233392502046</v>
      </c>
      <c r="V76" s="5">
        <f>_xlfn.STDEV.P(G76:G80)</f>
        <v>0.3969886648255842</v>
      </c>
      <c r="W76">
        <f>_xlfn.STDEV.P(G76,G81,G86,G91,G96,G101)</f>
        <v>18.264963424241753</v>
      </c>
      <c r="Z76" s="7">
        <v>17</v>
      </c>
      <c r="AA76">
        <v>20</v>
      </c>
      <c r="AB76">
        <v>0.45</v>
      </c>
      <c r="AC76">
        <f t="shared" ref="AC76:AF88" si="34">AVERAGE(D21,D57,D93,D165,D237)</f>
        <v>65.559999999999988</v>
      </c>
      <c r="AD76">
        <f t="shared" si="34"/>
        <v>54.5</v>
      </c>
      <c r="AE76">
        <f t="shared" si="34"/>
        <v>30.380000000000003</v>
      </c>
      <c r="AF76">
        <f t="shared" si="34"/>
        <v>39.840000000000003</v>
      </c>
    </row>
    <row r="77" spans="1:32" x14ac:dyDescent="0.75">
      <c r="A77" s="7">
        <v>1</v>
      </c>
      <c r="B77">
        <v>0</v>
      </c>
      <c r="C77">
        <v>0.2</v>
      </c>
      <c r="D77">
        <v>52.1</v>
      </c>
      <c r="E77">
        <v>51.3</v>
      </c>
      <c r="F77">
        <v>33.700000000000003</v>
      </c>
      <c r="G77">
        <v>0.9</v>
      </c>
      <c r="I77">
        <f t="shared" ref="I77:I105" si="35">_xlfn.STDEV.P(D77:G77)</f>
        <v>20.7460839678239</v>
      </c>
      <c r="J77">
        <v>5</v>
      </c>
      <c r="K77">
        <f>_xlfn.STDEV.P(D81:G85)</f>
        <v>12.007683998173864</v>
      </c>
      <c r="L77">
        <f>_xlfn.STDEV.P(D77:G77,D82:G82,D87:G87,D92:G92,D97:G97,D102:G102)</f>
        <v>14.88648657806436</v>
      </c>
      <c r="M77">
        <v>0.2</v>
      </c>
      <c r="N77">
        <f t="shared" ref="N77:N105" si="36">AVERAGE(D77:G77)</f>
        <v>34.500000000000007</v>
      </c>
      <c r="P77" s="5">
        <f>_xlfn.STDEV.P(D81:D85)</f>
        <v>1.7262676501632077</v>
      </c>
      <c r="Q77">
        <f t="shared" ref="Q77:Q80" si="37">_xlfn.STDEV.P(D77,D82,D87,D92,D97,D102)</f>
        <v>5.7153788636936005</v>
      </c>
      <c r="R77" s="5">
        <f>_xlfn.STDEV.P(E81:E85)</f>
        <v>1.72325273828304</v>
      </c>
      <c r="S77">
        <f t="shared" ref="S77:S80" si="38">_xlfn.STDEV.P(E77,E82,E87,E92,E97,E102)</f>
        <v>2.493770015235746</v>
      </c>
      <c r="T77" s="5">
        <f>_xlfn.STDEV.P(F81:F85)</f>
        <v>2.1284736315021617</v>
      </c>
      <c r="U77">
        <f t="shared" ref="U77:U80" si="39">_xlfn.STDEV.P(F77,F82,F87,F92,F97,F102)</f>
        <v>13.660577911965845</v>
      </c>
      <c r="V77" s="5">
        <f>_xlfn.STDEV.P(G81:G85)</f>
        <v>1.2172099243762349</v>
      </c>
      <c r="W77">
        <f t="shared" ref="W77:W80" si="40">_xlfn.STDEV.P(G77,G82,G87,G92,G97,G102)</f>
        <v>19.221689138401253</v>
      </c>
      <c r="Z77" s="7">
        <v>18</v>
      </c>
      <c r="AA77">
        <v>20</v>
      </c>
      <c r="AB77">
        <v>0.65</v>
      </c>
      <c r="AC77">
        <f t="shared" si="34"/>
        <v>65.78</v>
      </c>
      <c r="AD77">
        <f t="shared" si="34"/>
        <v>52.959999999999994</v>
      </c>
      <c r="AE77">
        <f t="shared" si="34"/>
        <v>29.4</v>
      </c>
      <c r="AF77">
        <f t="shared" si="34"/>
        <v>39</v>
      </c>
    </row>
    <row r="78" spans="1:32" x14ac:dyDescent="0.75">
      <c r="A78" s="7">
        <v>2</v>
      </c>
      <c r="B78">
        <v>0</v>
      </c>
      <c r="C78">
        <v>0.45</v>
      </c>
      <c r="D78">
        <v>52.4</v>
      </c>
      <c r="E78">
        <v>51.2</v>
      </c>
      <c r="F78">
        <v>31.9</v>
      </c>
      <c r="G78">
        <v>0.6</v>
      </c>
      <c r="I78">
        <f t="shared" si="35"/>
        <v>20.942585203360164</v>
      </c>
      <c r="J78">
        <v>10</v>
      </c>
      <c r="K78">
        <f>_xlfn.STDEV.P(D86:G90)</f>
        <v>10.1773019509102</v>
      </c>
      <c r="L78">
        <f t="shared" ref="L78:L80" si="41">_xlfn.STDEV.P(D78:G78,D83:G83,D88:G88,D93:G93,D98:G98,D103:G103)</f>
        <v>14.720448268385811</v>
      </c>
      <c r="M78">
        <v>0.45</v>
      </c>
      <c r="N78">
        <f t="shared" si="36"/>
        <v>34.024999999999999</v>
      </c>
      <c r="P78" s="5">
        <f>_xlfn.STDEV.P(D86:D90)</f>
        <v>2.0970455407548969</v>
      </c>
      <c r="Q78">
        <f t="shared" si="37"/>
        <v>6.0601613473203475</v>
      </c>
      <c r="R78" s="5">
        <f>_xlfn.STDEV.P(E86:E90)</f>
        <v>1.7350504315437063</v>
      </c>
      <c r="S78">
        <f t="shared" si="38"/>
        <v>2.9482574891318802</v>
      </c>
      <c r="T78" s="5">
        <f>_xlfn.STDEV.P(F86:F90)</f>
        <v>2.1877842672439174</v>
      </c>
      <c r="U78">
        <f t="shared" si="39"/>
        <v>11.866151674218376</v>
      </c>
      <c r="V78" s="5">
        <f>_xlfn.STDEV.P(G86:G90)</f>
        <v>1.3850631754544633</v>
      </c>
      <c r="W78">
        <f t="shared" si="40"/>
        <v>18.902204456976264</v>
      </c>
      <c r="Z78" s="7">
        <v>19</v>
      </c>
      <c r="AA78">
        <v>20</v>
      </c>
      <c r="AB78">
        <v>0.85</v>
      </c>
      <c r="AC78">
        <f t="shared" si="34"/>
        <v>68.040000000000006</v>
      </c>
      <c r="AD78">
        <f t="shared" si="34"/>
        <v>54.08</v>
      </c>
      <c r="AE78">
        <f t="shared" si="34"/>
        <v>29.46</v>
      </c>
      <c r="AF78">
        <f t="shared" si="34"/>
        <v>38.660000000000004</v>
      </c>
    </row>
    <row r="79" spans="1:32" x14ac:dyDescent="0.75">
      <c r="A79" s="7">
        <v>3</v>
      </c>
      <c r="B79">
        <v>0</v>
      </c>
      <c r="C79">
        <v>0.65</v>
      </c>
      <c r="D79">
        <v>53</v>
      </c>
      <c r="E79">
        <v>53.2</v>
      </c>
      <c r="F79">
        <v>27.6</v>
      </c>
      <c r="G79">
        <v>0.4</v>
      </c>
      <c r="I79">
        <f t="shared" si="35"/>
        <v>21.787324296480275</v>
      </c>
      <c r="J79">
        <v>20</v>
      </c>
      <c r="K79">
        <f>_xlfn.STDEV.P(D91:G95)</f>
        <v>15.717916528598851</v>
      </c>
      <c r="L79">
        <f t="shared" si="41"/>
        <v>15.892029361356654</v>
      </c>
      <c r="M79">
        <v>0.65</v>
      </c>
      <c r="N79">
        <f t="shared" si="36"/>
        <v>33.550000000000004</v>
      </c>
      <c r="P79" s="5">
        <f>_xlfn.STDEV.P(D91:D95)</f>
        <v>2.8371817002088537</v>
      </c>
      <c r="Q79">
        <f t="shared" si="37"/>
        <v>7.0206045956804557</v>
      </c>
      <c r="R79" s="5">
        <f>_xlfn.STDEV.P(E91:E95)</f>
        <v>2.7550680572356083</v>
      </c>
      <c r="S79">
        <f t="shared" si="38"/>
        <v>3.1094837013383558</v>
      </c>
      <c r="T79" s="5">
        <f>_xlfn.STDEV.P(F91:F95)</f>
        <v>1.5714961024450558</v>
      </c>
      <c r="U79">
        <f t="shared" si="39"/>
        <v>12.454550707806881</v>
      </c>
      <c r="V79" s="5">
        <f>_xlfn.STDEV.P(G91:G95)</f>
        <v>1.7783138080777512</v>
      </c>
      <c r="W79">
        <f t="shared" si="40"/>
        <v>18.682381777730825</v>
      </c>
      <c r="Z79" s="7">
        <v>20</v>
      </c>
      <c r="AA79">
        <v>50</v>
      </c>
      <c r="AB79">
        <v>0</v>
      </c>
      <c r="AC79">
        <f t="shared" si="34"/>
        <v>65.02</v>
      </c>
      <c r="AD79">
        <f t="shared" si="34"/>
        <v>58.54</v>
      </c>
      <c r="AE79">
        <f t="shared" si="34"/>
        <v>35.760000000000005</v>
      </c>
      <c r="AF79">
        <f t="shared" si="34"/>
        <v>39.239999999999995</v>
      </c>
    </row>
    <row r="80" spans="1:32" x14ac:dyDescent="0.75">
      <c r="A80" s="7">
        <v>4</v>
      </c>
      <c r="B80">
        <v>0</v>
      </c>
      <c r="C80">
        <v>0.85</v>
      </c>
      <c r="D80">
        <v>55.7</v>
      </c>
      <c r="E80">
        <v>52.2</v>
      </c>
      <c r="F80">
        <v>25.4</v>
      </c>
      <c r="G80">
        <v>0.3</v>
      </c>
      <c r="I80">
        <f t="shared" si="35"/>
        <v>22.418407615171947</v>
      </c>
      <c r="J80">
        <v>50</v>
      </c>
      <c r="K80">
        <f>_xlfn.STDEV.P(D97:G100)</f>
        <v>7.7084952122641353</v>
      </c>
      <c r="L80">
        <f t="shared" si="41"/>
        <v>16.103376435980433</v>
      </c>
      <c r="M80">
        <v>0.85</v>
      </c>
      <c r="N80">
        <f t="shared" si="36"/>
        <v>33.400000000000006</v>
      </c>
      <c r="P80" s="5">
        <f>_xlfn.STDEV.P(D96:D100)</f>
        <v>2.1731083728153089</v>
      </c>
      <c r="Q80">
        <f t="shared" si="37"/>
        <v>7.153010244334685</v>
      </c>
      <c r="R80" s="5">
        <f>_xlfn.STDEV.P(E96:E100)</f>
        <v>3.4542727165063272</v>
      </c>
      <c r="S80">
        <f t="shared" si="38"/>
        <v>3.3721490015847286</v>
      </c>
      <c r="T80" s="5">
        <f>_xlfn.STDEV.P(F96:F100)</f>
        <v>2.605839595984373</v>
      </c>
      <c r="U80">
        <f t="shared" si="39"/>
        <v>12.337713186270243</v>
      </c>
      <c r="V80" s="5">
        <f>_xlfn.STDEV.P(G96:G100)</f>
        <v>1.8082035283673115</v>
      </c>
      <c r="W80">
        <f t="shared" si="40"/>
        <v>18.474704929232896</v>
      </c>
      <c r="Z80" s="7">
        <v>21</v>
      </c>
      <c r="AA80">
        <v>50</v>
      </c>
      <c r="AB80">
        <v>0.2</v>
      </c>
      <c r="AC80">
        <f t="shared" si="34"/>
        <v>63.620000000000005</v>
      </c>
      <c r="AD80">
        <f t="shared" si="34"/>
        <v>54.660000000000004</v>
      </c>
      <c r="AE80">
        <f t="shared" si="34"/>
        <v>47.540000000000006</v>
      </c>
      <c r="AF80">
        <f t="shared" si="34"/>
        <v>49.54</v>
      </c>
    </row>
    <row r="81" spans="1:32" x14ac:dyDescent="0.75">
      <c r="A81" s="7">
        <v>5</v>
      </c>
      <c r="B81">
        <v>5</v>
      </c>
      <c r="C81">
        <v>0</v>
      </c>
      <c r="D81">
        <v>54</v>
      </c>
      <c r="E81">
        <v>61.3</v>
      </c>
      <c r="F81">
        <v>28.1</v>
      </c>
      <c r="G81">
        <v>51.1</v>
      </c>
      <c r="I81">
        <f t="shared" si="35"/>
        <v>12.419213944529645</v>
      </c>
      <c r="J81">
        <v>100</v>
      </c>
      <c r="K81">
        <f>_xlfn.STDEV.P(D101:G105)</f>
        <v>4.9776374918228026</v>
      </c>
      <c r="N81">
        <f t="shared" si="36"/>
        <v>48.625</v>
      </c>
      <c r="P81" s="5">
        <f>_xlfn.STDEV.P(D101:D105)</f>
        <v>1.6094719630984551</v>
      </c>
      <c r="R81" s="5">
        <f>_xlfn.STDEV.P(E101:E105)</f>
        <v>3.4602890052710902</v>
      </c>
      <c r="T81" s="5">
        <f>_xlfn.STDEV.P(F101:F105)</f>
        <v>3.6296556310482124</v>
      </c>
      <c r="V81" s="5">
        <f>_xlfn.STDEV.P(G101:G105)</f>
        <v>1.7877359984069232</v>
      </c>
      <c r="Z81" s="7">
        <v>22</v>
      </c>
      <c r="AA81">
        <v>50</v>
      </c>
      <c r="AB81">
        <v>0.45</v>
      </c>
      <c r="AC81">
        <f t="shared" si="34"/>
        <v>64.78</v>
      </c>
      <c r="AD81">
        <f t="shared" si="34"/>
        <v>54.3</v>
      </c>
      <c r="AE81">
        <f t="shared" si="34"/>
        <v>45.98</v>
      </c>
      <c r="AF81">
        <f t="shared" si="34"/>
        <v>46.8</v>
      </c>
    </row>
    <row r="82" spans="1:32" x14ac:dyDescent="0.75">
      <c r="A82" s="7">
        <v>6</v>
      </c>
      <c r="B82">
        <v>5</v>
      </c>
      <c r="C82">
        <v>0.2</v>
      </c>
      <c r="D82">
        <v>57.2</v>
      </c>
      <c r="E82">
        <v>58.1</v>
      </c>
      <c r="F82">
        <v>27.1</v>
      </c>
      <c r="G82">
        <v>50.9</v>
      </c>
      <c r="I82">
        <f t="shared" si="35"/>
        <v>12.56430957116226</v>
      </c>
      <c r="K82">
        <f>AVERAGE(K76:K81)</f>
        <v>12.07672828863584</v>
      </c>
      <c r="N82">
        <f t="shared" si="36"/>
        <v>48.325000000000003</v>
      </c>
      <c r="P82" s="5">
        <f>AVERAGE(P76:P81)</f>
        <v>2.107935999257597</v>
      </c>
      <c r="Q82">
        <f>AVERAGE(Q76:Q80)</f>
        <v>6.3060548029801682</v>
      </c>
      <c r="R82" s="5">
        <f>AVERAGE(R76:R81)</f>
        <v>2.5065969086825892</v>
      </c>
      <c r="S82">
        <f>AVERAGE(S76:S80)</f>
        <v>3.0240024589394037</v>
      </c>
      <c r="T82" s="5">
        <f>AVERAGE(T76:T81)</f>
        <v>2.9916005246882293</v>
      </c>
      <c r="U82">
        <f>AVERAGE(U76:U80)</f>
        <v>11.849843363902309</v>
      </c>
      <c r="V82" s="5">
        <f>AVERAGE(V76:V81)</f>
        <v>1.3955858499180447</v>
      </c>
      <c r="W82">
        <f>AVERAGE(W76:W80)</f>
        <v>18.709188745316599</v>
      </c>
      <c r="Z82" s="7">
        <v>23</v>
      </c>
      <c r="AA82">
        <v>50</v>
      </c>
      <c r="AB82">
        <v>0.65</v>
      </c>
      <c r="AC82">
        <f t="shared" si="34"/>
        <v>64.61999999999999</v>
      </c>
      <c r="AD82">
        <f t="shared" si="34"/>
        <v>54</v>
      </c>
      <c r="AE82">
        <f t="shared" si="34"/>
        <v>46.42</v>
      </c>
      <c r="AF82">
        <f t="shared" si="34"/>
        <v>46.02</v>
      </c>
    </row>
    <row r="83" spans="1:32" x14ac:dyDescent="0.75">
      <c r="A83" s="7">
        <v>7</v>
      </c>
      <c r="B83">
        <v>5</v>
      </c>
      <c r="C83">
        <v>0.45</v>
      </c>
      <c r="D83">
        <v>53.9</v>
      </c>
      <c r="E83">
        <v>60.5</v>
      </c>
      <c r="F83">
        <v>33.1</v>
      </c>
      <c r="G83">
        <v>49.5</v>
      </c>
      <c r="I83">
        <f t="shared" si="35"/>
        <v>10.112739490365602</v>
      </c>
      <c r="N83">
        <f t="shared" si="36"/>
        <v>49.25</v>
      </c>
      <c r="P83" s="5">
        <f>_xlfn.STDEV.P(P76:P81)</f>
        <v>0.39573453606410941</v>
      </c>
      <c r="Q83">
        <f>_xlfn.STDEV.P(Q76:Q80)</f>
        <v>0.65769423800126203</v>
      </c>
      <c r="R83" s="5">
        <f>_xlfn.STDEV.P(R76:R81)</f>
        <v>0.75633233703812397</v>
      </c>
      <c r="S83">
        <f>_xlfn.STDEV.P(S76:S80)</f>
        <v>0.29836259725298553</v>
      </c>
      <c r="T83" s="5">
        <f>_xlfn.STDEV.P(T76:T81)</f>
        <v>1.4141875054903823</v>
      </c>
      <c r="U83">
        <f>_xlfn.STDEV.P(U76:U80)</f>
        <v>1.5752393207532274</v>
      </c>
      <c r="V83" s="5">
        <f>_xlfn.STDEV.P(V76:V81)</f>
        <v>0.49994013192434028</v>
      </c>
      <c r="W83">
        <f>_xlfn.STDEV.P(W76:W80)</f>
        <v>0.33255048556866745</v>
      </c>
      <c r="Z83" s="7">
        <v>24</v>
      </c>
      <c r="AA83">
        <v>50</v>
      </c>
      <c r="AB83">
        <v>0.85</v>
      </c>
      <c r="AC83">
        <f t="shared" si="34"/>
        <v>66.960000000000008</v>
      </c>
      <c r="AD83">
        <f t="shared" si="34"/>
        <v>54.64</v>
      </c>
      <c r="AE83">
        <f t="shared" si="34"/>
        <v>43.96</v>
      </c>
      <c r="AF83">
        <f t="shared" si="34"/>
        <v>46.260000000000005</v>
      </c>
    </row>
    <row r="84" spans="1:32" x14ac:dyDescent="0.75">
      <c r="A84" s="7">
        <v>8</v>
      </c>
      <c r="B84">
        <v>5</v>
      </c>
      <c r="C84">
        <v>0.65</v>
      </c>
      <c r="D84">
        <v>58.1</v>
      </c>
      <c r="E84">
        <v>61.9</v>
      </c>
      <c r="F84">
        <v>31</v>
      </c>
      <c r="G84">
        <v>48.5</v>
      </c>
      <c r="I84">
        <f t="shared" si="35"/>
        <v>11.941602698130593</v>
      </c>
      <c r="K84" cm="1">
        <f t="array" ref="K84">INDEX(LINEST(K76:K81),1)</f>
        <v>-2.6235839163186414</v>
      </c>
      <c r="L84" cm="1">
        <f t="array" ref="L84">INDEX(LINEST(L76:L80),1)</f>
        <v>0.27267435216786706</v>
      </c>
      <c r="N84">
        <f t="shared" si="36"/>
        <v>49.875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4"/>
        <v>62.92</v>
      </c>
      <c r="AD84">
        <f t="shared" si="34"/>
        <v>48.239999999999995</v>
      </c>
      <c r="AE84">
        <f t="shared" si="34"/>
        <v>40.620000000000005</v>
      </c>
      <c r="AF84">
        <f t="shared" si="34"/>
        <v>40.08</v>
      </c>
    </row>
    <row r="85" spans="1:32" x14ac:dyDescent="0.75">
      <c r="A85" s="7">
        <v>9</v>
      </c>
      <c r="B85">
        <v>5</v>
      </c>
      <c r="C85">
        <v>0.85</v>
      </c>
      <c r="D85">
        <v>56.8</v>
      </c>
      <c r="E85">
        <v>63.3</v>
      </c>
      <c r="F85">
        <v>29.4</v>
      </c>
      <c r="G85">
        <v>48.1</v>
      </c>
      <c r="I85">
        <f t="shared" si="35"/>
        <v>12.744214373589294</v>
      </c>
      <c r="N85">
        <f t="shared" si="36"/>
        <v>49.4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4"/>
        <v>60.46</v>
      </c>
      <c r="AD85">
        <f t="shared" si="34"/>
        <v>42.339999999999996</v>
      </c>
      <c r="AE85">
        <f t="shared" si="34"/>
        <v>49.76</v>
      </c>
      <c r="AF85">
        <f t="shared" si="34"/>
        <v>49.440000000000005</v>
      </c>
    </row>
    <row r="86" spans="1:32" x14ac:dyDescent="0.75">
      <c r="A86" s="7">
        <v>10</v>
      </c>
      <c r="B86">
        <v>10</v>
      </c>
      <c r="C86">
        <v>0</v>
      </c>
      <c r="D86">
        <v>62.7</v>
      </c>
      <c r="E86">
        <v>60.2</v>
      </c>
      <c r="F86">
        <v>35.9</v>
      </c>
      <c r="G86">
        <v>48.7</v>
      </c>
      <c r="I86">
        <f t="shared" si="35"/>
        <v>10.62741149104524</v>
      </c>
      <c r="N86">
        <f t="shared" si="36"/>
        <v>51.875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4"/>
        <v>60.940000000000012</v>
      </c>
      <c r="AD86">
        <f t="shared" si="34"/>
        <v>41.92</v>
      </c>
      <c r="AE86">
        <f t="shared" si="34"/>
        <v>47.3</v>
      </c>
      <c r="AF86">
        <f t="shared" si="34"/>
        <v>49.92</v>
      </c>
    </row>
    <row r="87" spans="1:32" x14ac:dyDescent="0.75">
      <c r="A87" s="7">
        <v>11</v>
      </c>
      <c r="B87">
        <v>10</v>
      </c>
      <c r="C87">
        <v>0.2</v>
      </c>
      <c r="D87">
        <v>64.900000000000006</v>
      </c>
      <c r="E87">
        <v>56.5</v>
      </c>
      <c r="F87">
        <v>40.4</v>
      </c>
      <c r="G87">
        <v>48.9</v>
      </c>
      <c r="I87">
        <f t="shared" si="35"/>
        <v>9.0692819451156073</v>
      </c>
      <c r="J87" s="2"/>
      <c r="K87" t="s">
        <v>26</v>
      </c>
      <c r="L87" t="s">
        <v>27</v>
      </c>
      <c r="N87">
        <f t="shared" si="36"/>
        <v>52.675000000000004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4"/>
        <v>61.879999999999995</v>
      </c>
      <c r="AD87">
        <f t="shared" si="34"/>
        <v>40.86</v>
      </c>
      <c r="AE87">
        <f t="shared" si="34"/>
        <v>46.56</v>
      </c>
      <c r="AF87">
        <f t="shared" si="34"/>
        <v>49.04</v>
      </c>
    </row>
    <row r="88" spans="1:32" x14ac:dyDescent="0.75">
      <c r="A88" s="7">
        <v>12</v>
      </c>
      <c r="B88">
        <v>10</v>
      </c>
      <c r="C88">
        <v>0.45</v>
      </c>
      <c r="D88">
        <v>60.4</v>
      </c>
      <c r="E88">
        <v>57.4</v>
      </c>
      <c r="F88">
        <v>35.4</v>
      </c>
      <c r="G88">
        <v>50.5</v>
      </c>
      <c r="I88">
        <f t="shared" si="35"/>
        <v>9.6554065165584966</v>
      </c>
      <c r="J88">
        <v>2</v>
      </c>
      <c r="K88">
        <f>AVERAGE(D76:G80)</f>
        <v>34.984999999999999</v>
      </c>
      <c r="L88">
        <f>AVERAGE(D76:G76,D81:G81,D86:G86,D91:G91,D96:G96,D101:G101)</f>
        <v>51.683333333333337</v>
      </c>
      <c r="M88">
        <v>0</v>
      </c>
      <c r="N88">
        <f t="shared" si="36"/>
        <v>50.924999999999997</v>
      </c>
      <c r="P88" s="5">
        <f>AVERAGE(D76:D80)</f>
        <v>54.2</v>
      </c>
      <c r="Q88">
        <f>AVERAGE(D76,D81,D86,D91,D96,D101)</f>
        <v>62.966666666666661</v>
      </c>
      <c r="R88" s="5">
        <f>AVERAGE(E76:E80)</f>
        <v>52.859999999999992</v>
      </c>
      <c r="S88">
        <f>AVERAGE(E76,E81,E86,E91,E96,E101)</f>
        <v>62.1</v>
      </c>
      <c r="T88" s="5">
        <f>AVERAGE(F76:F80)</f>
        <v>32.160000000000004</v>
      </c>
      <c r="U88">
        <f>AVERAGE(F76,F81,F86,F91,F96,F101)</f>
        <v>39.533333333333331</v>
      </c>
      <c r="V88" s="5">
        <f>AVERAGE(G76:G80)</f>
        <v>0.72</v>
      </c>
      <c r="W88">
        <f>AVERAGE(G76,G81,G86,G91,G96,G101)</f>
        <v>42.133333333333333</v>
      </c>
      <c r="Z88" s="7">
        <v>29</v>
      </c>
      <c r="AA88">
        <v>100</v>
      </c>
      <c r="AB88">
        <v>0.85</v>
      </c>
      <c r="AC88">
        <f t="shared" si="34"/>
        <v>61.42</v>
      </c>
      <c r="AD88">
        <f t="shared" si="34"/>
        <v>42.040000000000006</v>
      </c>
      <c r="AE88">
        <f t="shared" si="34"/>
        <v>45.92</v>
      </c>
      <c r="AF88">
        <f t="shared" si="34"/>
        <v>47.38</v>
      </c>
    </row>
    <row r="89" spans="1:32" x14ac:dyDescent="0.75">
      <c r="A89" s="7">
        <v>13</v>
      </c>
      <c r="B89">
        <v>10</v>
      </c>
      <c r="C89">
        <v>0.65</v>
      </c>
      <c r="D89">
        <v>65.599999999999994</v>
      </c>
      <c r="E89">
        <v>56.1</v>
      </c>
      <c r="F89">
        <v>38.200000000000003</v>
      </c>
      <c r="G89">
        <v>51.5</v>
      </c>
      <c r="I89">
        <f t="shared" si="35"/>
        <v>9.8687638536951727</v>
      </c>
      <c r="J89">
        <v>5</v>
      </c>
      <c r="K89">
        <f>AVERAGE(D81:G85)</f>
        <v>49.094999999999992</v>
      </c>
      <c r="L89">
        <f>AVERAGE(D77:G77,D82:G82,D87:G87,D92:G92,D97:G97,D102:G102)</f>
        <v>50.879166666666663</v>
      </c>
      <c r="M89">
        <v>0.2</v>
      </c>
      <c r="N89">
        <f t="shared" si="36"/>
        <v>52.849999999999994</v>
      </c>
      <c r="P89" s="5">
        <f>AVERAGE(D81:D85)</f>
        <v>56</v>
      </c>
      <c r="Q89">
        <f t="shared" ref="Q89:Q92" si="42">AVERAGE(D77,D82,D87,D92,D97,D102)</f>
        <v>61.966666666666676</v>
      </c>
      <c r="R89" s="5">
        <f>AVERAGE(E81:E85)</f>
        <v>61.02</v>
      </c>
      <c r="S89">
        <f t="shared" ref="S89:S92" si="43">AVERAGE(E77,E82,E87,E92,E97,E102)</f>
        <v>56.333333333333336</v>
      </c>
      <c r="T89" s="5">
        <f>AVERAGE(F81:F85)</f>
        <v>29.740000000000002</v>
      </c>
      <c r="U89">
        <f t="shared" ref="U89:U92" si="44">AVERAGE(F77,F82,F87,F92,F97,F102)</f>
        <v>41.616666666666667</v>
      </c>
      <c r="V89" s="5">
        <f>AVERAGE(G81:G85)</f>
        <v>49.62</v>
      </c>
      <c r="W89">
        <f t="shared" ref="W89:W92" si="45">AVERAGE(G77,G82,G87,G92,G97,G102)</f>
        <v>43.6</v>
      </c>
    </row>
    <row r="90" spans="1:32" x14ac:dyDescent="0.75">
      <c r="A90" s="7">
        <v>14</v>
      </c>
      <c r="B90">
        <v>10</v>
      </c>
      <c r="C90">
        <v>0.85</v>
      </c>
      <c r="D90">
        <v>66</v>
      </c>
      <c r="E90">
        <v>55.1</v>
      </c>
      <c r="F90">
        <v>34.299999999999997</v>
      </c>
      <c r="G90">
        <v>52.2</v>
      </c>
      <c r="I90">
        <f t="shared" si="35"/>
        <v>11.389688318825973</v>
      </c>
      <c r="J90">
        <v>10</v>
      </c>
      <c r="K90">
        <f>AVERAGE(D86:G90)</f>
        <v>52.044999999999995</v>
      </c>
      <c r="L90">
        <f t="shared" ref="L90:L92" si="46">AVERAGE(D78:G78,D83:G83,D88:G88,D93:G93,D98:G98,D103:G103)</f>
        <v>50.291666666666657</v>
      </c>
      <c r="M90">
        <v>0.45</v>
      </c>
      <c r="N90">
        <f t="shared" si="36"/>
        <v>51.899999999999991</v>
      </c>
      <c r="P90" s="5">
        <f>AVERAGE(D86:D90)</f>
        <v>63.92</v>
      </c>
      <c r="Q90">
        <f t="shared" si="42"/>
        <v>61.033333333333331</v>
      </c>
      <c r="R90" s="5">
        <f>AVERAGE(E86:E90)</f>
        <v>57.06</v>
      </c>
      <c r="S90">
        <f t="shared" si="43"/>
        <v>57.266666666666659</v>
      </c>
      <c r="T90" s="5">
        <f>AVERAGE(F86:F90)</f>
        <v>36.839999999999996</v>
      </c>
      <c r="U90">
        <f t="shared" si="44"/>
        <v>40.366666666666667</v>
      </c>
      <c r="V90" s="5">
        <f>AVERAGE(G86:G90)</f>
        <v>50.36</v>
      </c>
      <c r="W90">
        <f t="shared" si="45"/>
        <v>42.5</v>
      </c>
    </row>
    <row r="91" spans="1:32" x14ac:dyDescent="0.75">
      <c r="A91" s="7">
        <v>15</v>
      </c>
      <c r="B91">
        <v>20</v>
      </c>
      <c r="C91">
        <v>0</v>
      </c>
      <c r="D91">
        <v>70</v>
      </c>
      <c r="E91">
        <v>65.099999999999994</v>
      </c>
      <c r="F91">
        <v>30.1</v>
      </c>
      <c r="G91">
        <v>48.7</v>
      </c>
      <c r="I91">
        <f t="shared" si="35"/>
        <v>15.631758538309127</v>
      </c>
      <c r="J91">
        <v>20</v>
      </c>
      <c r="K91">
        <f>AVERAGE(D91:G95)</f>
        <v>52.489999999999995</v>
      </c>
      <c r="L91">
        <f t="shared" si="46"/>
        <v>50.658333333333331</v>
      </c>
      <c r="M91">
        <v>0.65</v>
      </c>
      <c r="N91">
        <f t="shared" si="36"/>
        <v>53.474999999999994</v>
      </c>
      <c r="P91" s="5">
        <f>AVERAGE(D91:D95)</f>
        <v>70.78</v>
      </c>
      <c r="Q91">
        <f t="shared" si="42"/>
        <v>64.566666666666663</v>
      </c>
      <c r="R91" s="5">
        <f>AVERAGE(E91:E95)</f>
        <v>60.04</v>
      </c>
      <c r="S91">
        <f t="shared" si="43"/>
        <v>57.133333333333333</v>
      </c>
      <c r="T91" s="5">
        <f>AVERAGE(F91:F95)</f>
        <v>28.580000000000002</v>
      </c>
      <c r="U91">
        <f t="shared" si="44"/>
        <v>39.050000000000004</v>
      </c>
      <c r="V91" s="5">
        <f>AVERAGE(G91:G95)</f>
        <v>50.56</v>
      </c>
      <c r="W91">
        <f t="shared" si="45"/>
        <v>41.883333333333333</v>
      </c>
    </row>
    <row r="92" spans="1:32" x14ac:dyDescent="0.75">
      <c r="A92" s="7">
        <v>16</v>
      </c>
      <c r="B92">
        <v>20</v>
      </c>
      <c r="C92">
        <v>0.2</v>
      </c>
      <c r="D92">
        <v>68.2</v>
      </c>
      <c r="E92">
        <v>59.3</v>
      </c>
      <c r="F92">
        <v>28.6</v>
      </c>
      <c r="G92">
        <v>53.8</v>
      </c>
      <c r="I92">
        <f t="shared" si="35"/>
        <v>14.710774112873905</v>
      </c>
      <c r="J92">
        <v>50</v>
      </c>
      <c r="K92">
        <f>AVERAGE(D96:G100)</f>
        <v>58.020000000000017</v>
      </c>
      <c r="L92">
        <f t="shared" si="46"/>
        <v>50.370833333333337</v>
      </c>
      <c r="M92">
        <v>0.85</v>
      </c>
      <c r="N92">
        <f t="shared" si="36"/>
        <v>52.474999999999994</v>
      </c>
      <c r="P92" s="5">
        <f>AVERAGE(D96:D100)</f>
        <v>69.06</v>
      </c>
      <c r="Q92">
        <f t="shared" si="42"/>
        <v>65.133333333333326</v>
      </c>
      <c r="R92" s="5">
        <f>AVERAGE(E96:E100)</f>
        <v>58.9</v>
      </c>
      <c r="S92">
        <f t="shared" si="43"/>
        <v>56.583333333333321</v>
      </c>
      <c r="T92" s="5">
        <f>AVERAGE(F96:F100)</f>
        <v>55.44</v>
      </c>
      <c r="U92">
        <f t="shared" si="44"/>
        <v>38.35</v>
      </c>
      <c r="V92" s="5">
        <f>AVERAGE(G96:G100)</f>
        <v>48.68</v>
      </c>
      <c r="W92">
        <f t="shared" si="45"/>
        <v>41.416666666666664</v>
      </c>
    </row>
    <row r="93" spans="1:32" x14ac:dyDescent="0.75">
      <c r="A93" s="7">
        <v>17</v>
      </c>
      <c r="B93">
        <v>20</v>
      </c>
      <c r="C93">
        <v>0.45</v>
      </c>
      <c r="D93">
        <v>67.5</v>
      </c>
      <c r="E93">
        <v>58.3</v>
      </c>
      <c r="F93">
        <v>28.1</v>
      </c>
      <c r="G93">
        <v>51</v>
      </c>
      <c r="I93">
        <f t="shared" si="35"/>
        <v>14.575214406656249</v>
      </c>
      <c r="J93">
        <v>100</v>
      </c>
      <c r="K93">
        <f>AVERAGE(D101:G105)</f>
        <v>58.024999999999991</v>
      </c>
      <c r="L93">
        <f>AVERAGE((L92-L91), (L91-L90), (L90-L89), (L89-L88))</f>
        <v>-0.328125</v>
      </c>
      <c r="N93">
        <f t="shared" si="36"/>
        <v>51.225000000000001</v>
      </c>
      <c r="P93" s="5">
        <f>AVERAGE(D101:D105)</f>
        <v>64.839999999999989</v>
      </c>
      <c r="R93" s="5">
        <f>AVERAGE(E101:E105)</f>
        <v>57.419999999999995</v>
      </c>
      <c r="T93" s="5">
        <f>AVERAGE(F101:F105)</f>
        <v>55.94</v>
      </c>
      <c r="V93" s="5">
        <f>AVERAGE(G101:G105)</f>
        <v>53.9</v>
      </c>
    </row>
    <row r="94" spans="1:32" x14ac:dyDescent="0.75">
      <c r="A94" s="7">
        <v>18</v>
      </c>
      <c r="B94">
        <v>20</v>
      </c>
      <c r="C94">
        <v>0.65</v>
      </c>
      <c r="D94">
        <v>73.8</v>
      </c>
      <c r="E94">
        <v>60.4</v>
      </c>
      <c r="F94">
        <v>25.9</v>
      </c>
      <c r="G94">
        <v>49.6</v>
      </c>
      <c r="I94">
        <f t="shared" si="35"/>
        <v>17.550267091984662</v>
      </c>
      <c r="K94">
        <f>AVERAGE(K88:K93)</f>
        <v>50.776666666666664</v>
      </c>
      <c r="N94">
        <f t="shared" si="36"/>
        <v>52.424999999999997</v>
      </c>
      <c r="P94" s="5">
        <f>AVERAGE(P88:P93)</f>
        <v>63.133333333333333</v>
      </c>
      <c r="Q94">
        <f>AVERAGE(Q88:Q92)</f>
        <v>63.133333333333326</v>
      </c>
      <c r="R94" s="5">
        <f>AVERAGE(R88:R93)</f>
        <v>57.883333333333333</v>
      </c>
      <c r="S94">
        <f>AVERAGE(S88:S92)</f>
        <v>57.883333333333326</v>
      </c>
      <c r="T94" s="5">
        <f>AVERAGE(T88:T93)</f>
        <v>39.783333333333331</v>
      </c>
      <c r="U94">
        <f>AVERAGE(U88:U92)</f>
        <v>39.783333333333339</v>
      </c>
      <c r="V94" s="5">
        <f>AVERAGE(V88:V93)</f>
        <v>42.306666666666665</v>
      </c>
      <c r="W94">
        <f>AVERAGE(W88:W92)</f>
        <v>42.306666666666665</v>
      </c>
    </row>
    <row r="95" spans="1:32" x14ac:dyDescent="0.75">
      <c r="A95" s="7">
        <v>19</v>
      </c>
      <c r="B95">
        <v>20</v>
      </c>
      <c r="C95">
        <v>0.85</v>
      </c>
      <c r="D95">
        <v>74.400000000000006</v>
      </c>
      <c r="E95">
        <v>57.1</v>
      </c>
      <c r="F95">
        <v>30.2</v>
      </c>
      <c r="G95">
        <v>49.7</v>
      </c>
      <c r="I95">
        <f t="shared" si="35"/>
        <v>15.854100415980746</v>
      </c>
      <c r="N95">
        <f t="shared" si="36"/>
        <v>52.849999999999994</v>
      </c>
      <c r="P95" s="5">
        <f>_xlfn.STDEV.P(P88:P93)</f>
        <v>6.1619441376529487</v>
      </c>
      <c r="Q95">
        <f>_xlfn.STDEV.P(Q88:Q92)</f>
        <v>1.5396969398770188</v>
      </c>
      <c r="R95" s="5">
        <f>_xlfn.STDEV.P(R88:R93)</f>
        <v>2.6347021758740721</v>
      </c>
      <c r="S95">
        <f>_xlfn.STDEV.P(S88:S92)</f>
        <v>2.1361439818306072</v>
      </c>
      <c r="T95" s="5">
        <f>_xlfn.STDEV.P(T88:T93)</f>
        <v>11.542174357065013</v>
      </c>
      <c r="U95">
        <f>_xlfn.STDEV.P(U88:U92)</f>
        <v>1.1274849099753934</v>
      </c>
      <c r="V95" s="5">
        <f>_xlfn.STDEV.P(V88:V93)</f>
        <v>18.667860676098428</v>
      </c>
      <c r="W95">
        <f>_xlfn.STDEV.P(W88:W92)</f>
        <v>0.73640266762749484</v>
      </c>
    </row>
    <row r="96" spans="1:32" x14ac:dyDescent="0.75">
      <c r="A96" s="7">
        <v>20</v>
      </c>
      <c r="B96">
        <v>50</v>
      </c>
      <c r="C96">
        <v>0</v>
      </c>
      <c r="D96">
        <v>67.900000000000006</v>
      </c>
      <c r="E96">
        <v>65.5</v>
      </c>
      <c r="F96">
        <v>50.7</v>
      </c>
      <c r="G96">
        <v>50.4</v>
      </c>
      <c r="I96">
        <f t="shared" si="35"/>
        <v>8.1201524000476102</v>
      </c>
      <c r="N96">
        <f t="shared" si="36"/>
        <v>58.625000000000007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67.3</v>
      </c>
      <c r="E97">
        <v>56.5</v>
      </c>
      <c r="F97">
        <v>58.7</v>
      </c>
      <c r="G97">
        <v>51.3</v>
      </c>
      <c r="I97">
        <f t="shared" si="35"/>
        <v>5.7729974883070927</v>
      </c>
      <c r="N97">
        <f t="shared" si="36"/>
        <v>58.45</v>
      </c>
      <c r="P97" s="5" cm="1">
        <f t="array" ref="P97">INDEX(LINEST(P88:P93), 1)</f>
        <v>2.8354285714285683</v>
      </c>
      <c r="Q97" s="5" cm="1">
        <f t="array" ref="Q97">INDEX(LINEST(Q88:Q92), 1)</f>
        <v>0.69333333333333147</v>
      </c>
      <c r="R97" s="5" cm="1">
        <f t="array" ref="R97">INDEX(LINEST(R88:R93), 1)</f>
        <v>0.55485714285714294</v>
      </c>
      <c r="S97" s="5" cm="1">
        <f t="array" ref="S97">INDEX(LINEST(S88:S92), 1)</f>
        <v>-1.0233333333333363</v>
      </c>
      <c r="T97" s="5" cm="1">
        <f t="array" ref="T97">INDEX(LINEST(T88:T93), 1)</f>
        <v>5.3639999999999999</v>
      </c>
      <c r="U97" s="5" cm="1">
        <f t="array" ref="U97">INDEX(LINEST(U88:U92), 1)</f>
        <v>-0.49333333333333224</v>
      </c>
      <c r="V97" s="5" cm="1">
        <f t="array" ref="V97">INDEX(LINEST(V88:V92), 1)</f>
        <v>9.6859999999999999</v>
      </c>
      <c r="W97" s="5" cm="1">
        <f t="array" ref="W97">INDEX(LINEST(W88:W92), 1)</f>
        <v>-0.31500000000000045</v>
      </c>
    </row>
    <row r="98" spans="1:23" x14ac:dyDescent="0.75">
      <c r="A98" s="7">
        <v>22</v>
      </c>
      <c r="B98">
        <v>50</v>
      </c>
      <c r="C98">
        <v>0.45</v>
      </c>
      <c r="D98">
        <v>67.3</v>
      </c>
      <c r="E98">
        <v>59.2</v>
      </c>
      <c r="F98">
        <v>55.9</v>
      </c>
      <c r="G98">
        <v>47.6</v>
      </c>
      <c r="I98">
        <f t="shared" si="35"/>
        <v>7.0622234459127675</v>
      </c>
      <c r="K98" cm="1">
        <f t="array" ref="K98">INDEX(LINEST(K88:K93),1)</f>
        <v>4.0691428571428583</v>
      </c>
      <c r="L98" cm="1">
        <f t="array" ref="L98">INDEX(LINEST(L88:L92),1)</f>
        <v>-0.28458333333333308</v>
      </c>
      <c r="N98">
        <f t="shared" si="36"/>
        <v>57.5</v>
      </c>
    </row>
    <row r="99" spans="1:23" x14ac:dyDescent="0.75">
      <c r="A99" s="7">
        <v>23</v>
      </c>
      <c r="B99">
        <v>50</v>
      </c>
      <c r="C99">
        <v>0.65</v>
      </c>
      <c r="D99">
        <v>69.8</v>
      </c>
      <c r="E99">
        <v>56.9</v>
      </c>
      <c r="F99">
        <v>55.7</v>
      </c>
      <c r="G99">
        <v>47.2</v>
      </c>
      <c r="I99">
        <f t="shared" si="35"/>
        <v>8.076818680644072</v>
      </c>
      <c r="N99">
        <f t="shared" si="36"/>
        <v>57.399999999999991</v>
      </c>
    </row>
    <row r="100" spans="1:23" x14ac:dyDescent="0.75">
      <c r="A100" s="7">
        <v>24</v>
      </c>
      <c r="B100">
        <v>50</v>
      </c>
      <c r="C100">
        <v>0.85</v>
      </c>
      <c r="D100">
        <v>73</v>
      </c>
      <c r="E100">
        <v>56.4</v>
      </c>
      <c r="F100">
        <v>56.2</v>
      </c>
      <c r="G100">
        <v>46.9</v>
      </c>
      <c r="I100">
        <f t="shared" si="35"/>
        <v>9.4067462493679876</v>
      </c>
      <c r="N100">
        <f t="shared" si="36"/>
        <v>58.125000000000007</v>
      </c>
    </row>
    <row r="101" spans="1:23" x14ac:dyDescent="0.75">
      <c r="A101" s="7">
        <v>25</v>
      </c>
      <c r="B101">
        <v>100</v>
      </c>
      <c r="C101">
        <v>0</v>
      </c>
      <c r="D101">
        <v>65.400000000000006</v>
      </c>
      <c r="E101">
        <v>64.099999999999994</v>
      </c>
      <c r="F101">
        <v>50.2</v>
      </c>
      <c r="G101">
        <v>52.5</v>
      </c>
      <c r="I101">
        <f t="shared" si="35"/>
        <v>6.7647985927151391</v>
      </c>
      <c r="N101">
        <f t="shared" si="36"/>
        <v>58.05</v>
      </c>
    </row>
    <row r="102" spans="1:23" x14ac:dyDescent="0.75">
      <c r="A102" s="7">
        <v>26</v>
      </c>
      <c r="B102">
        <v>100</v>
      </c>
      <c r="C102">
        <v>0.2</v>
      </c>
      <c r="D102">
        <v>62.1</v>
      </c>
      <c r="E102">
        <v>56.3</v>
      </c>
      <c r="F102">
        <v>61.2</v>
      </c>
      <c r="G102">
        <v>55.8</v>
      </c>
      <c r="I102">
        <f t="shared" si="35"/>
        <v>2.8235615806991023</v>
      </c>
      <c r="N102">
        <f t="shared" si="36"/>
        <v>58.850000000000009</v>
      </c>
    </row>
    <row r="103" spans="1:23" x14ac:dyDescent="0.75">
      <c r="A103" s="7">
        <v>27</v>
      </c>
      <c r="B103">
        <v>100</v>
      </c>
      <c r="C103">
        <v>0.45</v>
      </c>
      <c r="D103">
        <v>64.7</v>
      </c>
      <c r="E103">
        <v>57</v>
      </c>
      <c r="F103">
        <v>57.8</v>
      </c>
      <c r="G103">
        <v>55.8</v>
      </c>
      <c r="I103">
        <f t="shared" si="35"/>
        <v>3.4658151999205056</v>
      </c>
      <c r="N103">
        <f t="shared" si="36"/>
        <v>58.825000000000003</v>
      </c>
    </row>
    <row r="104" spans="1:23" x14ac:dyDescent="0.75">
      <c r="A104" s="7">
        <v>28</v>
      </c>
      <c r="B104">
        <v>100</v>
      </c>
      <c r="C104">
        <v>0.65</v>
      </c>
      <c r="D104">
        <v>67.099999999999994</v>
      </c>
      <c r="E104">
        <v>54.3</v>
      </c>
      <c r="F104">
        <v>55.9</v>
      </c>
      <c r="G104">
        <v>54.1</v>
      </c>
      <c r="I104">
        <f t="shared" si="35"/>
        <v>5.3858611196353712</v>
      </c>
      <c r="N104">
        <f t="shared" si="36"/>
        <v>57.849999999999994</v>
      </c>
    </row>
    <row r="105" spans="1:23" x14ac:dyDescent="0.75">
      <c r="A105" s="7">
        <v>29</v>
      </c>
      <c r="B105">
        <v>100</v>
      </c>
      <c r="C105">
        <v>0.85</v>
      </c>
      <c r="D105">
        <v>64.900000000000006</v>
      </c>
      <c r="E105">
        <v>55.4</v>
      </c>
      <c r="F105">
        <v>54.6</v>
      </c>
      <c r="G105">
        <v>51.3</v>
      </c>
      <c r="I105">
        <f t="shared" si="35"/>
        <v>5.059891303180339</v>
      </c>
      <c r="N105">
        <f t="shared" si="36"/>
        <v>56.55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5.8</v>
      </c>
      <c r="I112">
        <f>_xlfn.STDEV.P(D112:G112)</f>
        <v>2.5114736709748722</v>
      </c>
      <c r="J112">
        <v>2</v>
      </c>
      <c r="K112">
        <f>_xlfn.STDEV.P(D112:G116)</f>
        <v>2.6177089219391836</v>
      </c>
      <c r="L112">
        <f>_xlfn.STDEV.P(D112:G112,D117:G117,D122:G122,D127:G127,D132:G132,D137:G137)</f>
        <v>18.356740738909927</v>
      </c>
      <c r="M112">
        <v>0</v>
      </c>
      <c r="N112">
        <f>AVERAGE(D112:G112)</f>
        <v>1.45</v>
      </c>
      <c r="P112" s="5">
        <f>_xlfn.STDEV.P(D112:D116)</f>
        <v>0</v>
      </c>
      <c r="Q112">
        <f>_xlfn.STDEV.P(D112,D117,D122,D127,D132,D137)</f>
        <v>18.632297228200294</v>
      </c>
      <c r="R112" s="5">
        <f>_xlfn.STDEV.P(E112:E116)</f>
        <v>0</v>
      </c>
      <c r="S112">
        <f>_xlfn.STDEV.P(E112,E117,E122,E127,E132,E137)</f>
        <v>18.933744126998928</v>
      </c>
      <c r="T112" s="5">
        <f>_xlfn.STDEV.P(F112:F116)</f>
        <v>0</v>
      </c>
      <c r="U112">
        <f>_xlfn.STDEV.P(F112,F117,F122,F127,F132,F137)</f>
        <v>15.160410797717699</v>
      </c>
      <c r="V112" s="5">
        <f>_xlfn.STDEV.P(G112:G116)</f>
        <v>1.3529227620230242</v>
      </c>
      <c r="W112">
        <f>_xlfn.STDEV.P(G112,G117,G122,G127,G132,G137)</f>
        <v>16.215390494492858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8.3000000000000007</v>
      </c>
      <c r="I113">
        <f t="shared" ref="I113:I141" si="47">_xlfn.STDEV.P(D113:G113)</f>
        <v>3.5940054257054208</v>
      </c>
      <c r="J113">
        <v>5</v>
      </c>
      <c r="K113">
        <f>_xlfn.STDEV.P(D117:G121)</f>
        <v>9.2279615842286784</v>
      </c>
      <c r="L113">
        <f>_xlfn.STDEV.P(D113:G113,D118:G118,D123:G123,D128:G128,D133:G133,D138:G138)</f>
        <v>20.263458747624178</v>
      </c>
      <c r="M113">
        <v>0.2</v>
      </c>
      <c r="N113">
        <f t="shared" ref="N113:N141" si="48">AVERAGE(D113:G113)</f>
        <v>2.0750000000000002</v>
      </c>
      <c r="P113" s="5">
        <f>_xlfn.STDEV.P(D117:D121)</f>
        <v>5.7174819632422036</v>
      </c>
      <c r="Q113">
        <f t="shared" ref="Q113:Q116" si="49">_xlfn.STDEV.P(D113,D118,D123,D128,D133,D138)</f>
        <v>17.909370607465686</v>
      </c>
      <c r="R113" s="5">
        <f>_xlfn.STDEV.P(E117:E121)</f>
        <v>1.2188519188154081</v>
      </c>
      <c r="S113">
        <f t="shared" ref="S113:S116" si="50">_xlfn.STDEV.P(E113,E118,E123,E128,E133,E138)</f>
        <v>19.24607463585469</v>
      </c>
      <c r="T113" s="5">
        <f>_xlfn.STDEV.P(F117:F121)</f>
        <v>1.6280049139974986</v>
      </c>
      <c r="U113">
        <f t="shared" ref="U113:U116" si="51">_xlfn.STDEV.P(F113,F118,F123,F128,F133,F138)</f>
        <v>16.844657906885484</v>
      </c>
      <c r="V113" s="5">
        <f>_xlfn.STDEV.P(G117:G121)</f>
        <v>5.6080656201581993</v>
      </c>
      <c r="W113">
        <f t="shared" ref="W113:W116" si="52">_xlfn.STDEV.P(G113,G118,G123,G128,G133,G138)</f>
        <v>21.5319465497716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5.9</v>
      </c>
      <c r="I114">
        <f t="shared" si="47"/>
        <v>2.5547749411640939</v>
      </c>
      <c r="J114">
        <v>10</v>
      </c>
      <c r="K114">
        <f>_xlfn.STDEV.P(D122:G126)</f>
        <v>9.4864574526005416</v>
      </c>
      <c r="L114">
        <f t="shared" ref="L114:L116" si="53">_xlfn.STDEV.P(D114:G114,D119:G119,D124:G124,D129:G129,D134:G134,D139:G139)</f>
        <v>19.703635803802516</v>
      </c>
      <c r="M114">
        <v>0.45</v>
      </c>
      <c r="N114">
        <f t="shared" si="48"/>
        <v>1.4750000000000001</v>
      </c>
      <c r="P114" s="5">
        <f>_xlfn.STDEV.P(D122:D126)</f>
        <v>2.5234896472940025</v>
      </c>
      <c r="Q114">
        <f t="shared" si="49"/>
        <v>17.642751108221937</v>
      </c>
      <c r="R114" s="5">
        <f>_xlfn.STDEV.P(E122:E126)</f>
        <v>0.90994505328618669</v>
      </c>
      <c r="S114">
        <f t="shared" si="50"/>
        <v>18.777172902815334</v>
      </c>
      <c r="T114" s="5">
        <f>_xlfn.STDEV.P(F122:F126)</f>
        <v>1.7915356541246952</v>
      </c>
      <c r="U114">
        <f t="shared" si="51"/>
        <v>16.128305001525188</v>
      </c>
      <c r="V114" s="5">
        <f>_xlfn.STDEV.P(G122:G126)</f>
        <v>1.1565465835840751</v>
      </c>
      <c r="W114">
        <f t="shared" si="52"/>
        <v>20.807130188151049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4.5</v>
      </c>
      <c r="I115">
        <f t="shared" si="47"/>
        <v>1.948557158514987</v>
      </c>
      <c r="J115">
        <v>20</v>
      </c>
      <c r="K115">
        <f>_xlfn.STDEV.P(D127:G131)</f>
        <v>10.437503293412595</v>
      </c>
      <c r="L115">
        <f t="shared" si="53"/>
        <v>19.516358878871049</v>
      </c>
      <c r="M115">
        <v>0.65</v>
      </c>
      <c r="N115">
        <f t="shared" si="48"/>
        <v>1.125</v>
      </c>
      <c r="P115" s="5">
        <f>_xlfn.STDEV.P(D127:D131)</f>
        <v>1.1142710621747289</v>
      </c>
      <c r="Q115">
        <f t="shared" si="49"/>
        <v>17.408395165040979</v>
      </c>
      <c r="R115" s="5">
        <f>_xlfn.STDEV.P(E127:E131)</f>
        <v>0.98508882848198109</v>
      </c>
      <c r="S115">
        <f t="shared" si="50"/>
        <v>18.807039166817876</v>
      </c>
      <c r="T115" s="5">
        <f>_xlfn.STDEV.P(F127:F131)</f>
        <v>2.224050359142077</v>
      </c>
      <c r="U115">
        <f t="shared" si="51"/>
        <v>16.105873669772361</v>
      </c>
      <c r="V115" s="5">
        <f>_xlfn.STDEV.P(G127:G131)</f>
        <v>2.041176131547692</v>
      </c>
      <c r="W115">
        <f t="shared" si="52"/>
        <v>21.428226452249596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4.7</v>
      </c>
      <c r="I116">
        <f t="shared" si="47"/>
        <v>2.0351596988934308</v>
      </c>
      <c r="J116">
        <v>50</v>
      </c>
      <c r="K116">
        <f>_xlfn.STDEV.P(D133:G136)</f>
        <v>10.218419337157693</v>
      </c>
      <c r="L116">
        <f t="shared" si="53"/>
        <v>19.515644988202556</v>
      </c>
      <c r="M116">
        <v>0.85</v>
      </c>
      <c r="N116">
        <f t="shared" si="48"/>
        <v>1.175</v>
      </c>
      <c r="P116" s="5">
        <f>_xlfn.STDEV.P(D132:D136)</f>
        <v>1.697056274847714</v>
      </c>
      <c r="Q116">
        <f t="shared" si="49"/>
        <v>17.750438179255053</v>
      </c>
      <c r="R116" s="5">
        <f>_xlfn.STDEV.P(E132:E136)</f>
        <v>2.1734764779035447</v>
      </c>
      <c r="S116">
        <f t="shared" si="50"/>
        <v>19.378739782440846</v>
      </c>
      <c r="T116" s="5">
        <f>_xlfn.STDEV.P(F132:F136)</f>
        <v>3.0961912085657755</v>
      </c>
      <c r="U116">
        <f t="shared" si="51"/>
        <v>15.972311110863767</v>
      </c>
      <c r="V116" s="5">
        <f>_xlfn.STDEV.P(G132:G136)</f>
        <v>6.5637184583131738</v>
      </c>
      <c r="W116">
        <f t="shared" si="52"/>
        <v>20.607475720125343</v>
      </c>
    </row>
    <row r="117" spans="1:23" x14ac:dyDescent="0.75">
      <c r="A117" s="7">
        <v>5</v>
      </c>
      <c r="B117">
        <v>5</v>
      </c>
      <c r="C117">
        <v>0</v>
      </c>
      <c r="D117">
        <v>32.299999999999997</v>
      </c>
      <c r="E117">
        <v>49.9</v>
      </c>
      <c r="F117">
        <v>37.6</v>
      </c>
      <c r="G117">
        <v>51.3</v>
      </c>
      <c r="I117">
        <f t="shared" si="47"/>
        <v>8.0614437292584569</v>
      </c>
      <c r="J117">
        <v>100</v>
      </c>
      <c r="K117">
        <f>_xlfn.STDEV.P(D137:G141)</f>
        <v>10.209518842727025</v>
      </c>
      <c r="N117">
        <f t="shared" si="48"/>
        <v>42.774999999999991</v>
      </c>
      <c r="P117" s="5">
        <f>_xlfn.STDEV.P(D137:D141)</f>
        <v>5.4668455255293642</v>
      </c>
      <c r="R117" s="5">
        <f>_xlfn.STDEV.P(E137:E141)</f>
        <v>1.6426807358704865</v>
      </c>
      <c r="T117" s="5">
        <f>_xlfn.STDEV.P(F137:F141)</f>
        <v>2.4311314238436394</v>
      </c>
      <c r="V117" s="5">
        <f>_xlfn.STDEV.P(G137:G141)</f>
        <v>9.9037366685508985</v>
      </c>
    </row>
    <row r="118" spans="1:23" x14ac:dyDescent="0.75">
      <c r="A118" s="7">
        <v>6</v>
      </c>
      <c r="B118">
        <v>5</v>
      </c>
      <c r="C118">
        <v>0.2</v>
      </c>
      <c r="D118">
        <v>39.1</v>
      </c>
      <c r="E118">
        <v>51.5</v>
      </c>
      <c r="F118">
        <v>35.700000000000003</v>
      </c>
      <c r="G118">
        <v>45.4</v>
      </c>
      <c r="I118">
        <f t="shared" si="47"/>
        <v>6.0516010278273056</v>
      </c>
      <c r="K118">
        <f>AVERAGE(K112:K117)</f>
        <v>8.699594905344286</v>
      </c>
      <c r="N118">
        <f t="shared" si="48"/>
        <v>42.924999999999997</v>
      </c>
      <c r="P118" s="5">
        <f>AVERAGE(P112:P117)</f>
        <v>2.7531907455146691</v>
      </c>
      <c r="Q118">
        <f>AVERAGE(Q112:Q116)</f>
        <v>17.868650457636789</v>
      </c>
      <c r="R118" s="5">
        <f>AVERAGE(R112:R117)</f>
        <v>1.1550071690596011</v>
      </c>
      <c r="S118">
        <f>AVERAGE(S112:S116)</f>
        <v>19.028554122985533</v>
      </c>
      <c r="T118" s="5">
        <f>AVERAGE(T112:T117)</f>
        <v>1.8618189266122809</v>
      </c>
      <c r="U118">
        <f>AVERAGE(U112:U116)</f>
        <v>16.042311697352901</v>
      </c>
      <c r="V118" s="5">
        <f>AVERAGE(V112:V117)</f>
        <v>4.4376943706961773</v>
      </c>
      <c r="W118">
        <f>AVERAGE(W112:W116)</f>
        <v>20.118033880958087</v>
      </c>
    </row>
    <row r="119" spans="1:23" x14ac:dyDescent="0.75">
      <c r="A119" s="7">
        <v>7</v>
      </c>
      <c r="B119">
        <v>5</v>
      </c>
      <c r="C119">
        <v>0.45</v>
      </c>
      <c r="D119">
        <v>26.3</v>
      </c>
      <c r="E119">
        <v>50.2</v>
      </c>
      <c r="F119">
        <v>32.799999999999997</v>
      </c>
      <c r="G119">
        <v>42.4</v>
      </c>
      <c r="I119">
        <f t="shared" si="47"/>
        <v>9.1119084170112501</v>
      </c>
      <c r="N119">
        <f t="shared" si="48"/>
        <v>37.924999999999997</v>
      </c>
      <c r="P119" s="5">
        <f>_xlfn.STDEV.P(P112:P117)</f>
        <v>2.144187659420798</v>
      </c>
      <c r="Q119">
        <f>_xlfn.STDEV.P(Q112:Q116)</f>
        <v>0.41512747776625614</v>
      </c>
      <c r="R119" s="5">
        <f>_xlfn.STDEV.P(R112:R117)</f>
        <v>0.67108750504008574</v>
      </c>
      <c r="S119">
        <f>_xlfn.STDEV.P(S112:S116)</f>
        <v>0.24132778480987657</v>
      </c>
      <c r="T119" s="5">
        <f>_xlfn.STDEV.P(T112:T117)</f>
        <v>0.95786061155836311</v>
      </c>
      <c r="U119">
        <f>_xlfn.STDEV.P(U112:U116)</f>
        <v>0.53625435970961111</v>
      </c>
      <c r="V119" s="5">
        <f>_xlfn.STDEV.P(V112:V117)</f>
        <v>3.2091642742244146</v>
      </c>
      <c r="W119">
        <f>_xlfn.STDEV.P(W112:W116)</f>
        <v>1.9829667695316531</v>
      </c>
    </row>
    <row r="120" spans="1:23" x14ac:dyDescent="0.75">
      <c r="A120" s="7">
        <v>8</v>
      </c>
      <c r="B120">
        <v>5</v>
      </c>
      <c r="C120">
        <v>0.65</v>
      </c>
      <c r="D120">
        <v>24.8</v>
      </c>
      <c r="E120">
        <v>52.1</v>
      </c>
      <c r="F120">
        <v>35.9</v>
      </c>
      <c r="G120">
        <v>36</v>
      </c>
      <c r="I120">
        <f t="shared" si="47"/>
        <v>9.7326769185049962</v>
      </c>
      <c r="K120" cm="1">
        <f t="array" ref="K120">INDEX(LINEST(K112:K117),1)</f>
        <v>1.1966133915296662</v>
      </c>
      <c r="L120" cm="1">
        <f t="array" ref="L120">INDEX(LINEST(L112:L116),1)</f>
        <v>0.15707086298321302</v>
      </c>
      <c r="N120">
        <f t="shared" si="48"/>
        <v>37.200000000000003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23.9</v>
      </c>
      <c r="E121">
        <v>53.2</v>
      </c>
      <c r="F121">
        <v>34.200000000000003</v>
      </c>
      <c r="G121">
        <v>37.1</v>
      </c>
      <c r="I121">
        <f t="shared" si="47"/>
        <v>10.510233108737404</v>
      </c>
      <c r="N121">
        <f t="shared" si="48"/>
        <v>37.1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43.4</v>
      </c>
      <c r="E122">
        <v>50.6</v>
      </c>
      <c r="F122">
        <v>24.5</v>
      </c>
      <c r="G122">
        <v>49.7</v>
      </c>
      <c r="I122">
        <f t="shared" si="47"/>
        <v>10.505355776935886</v>
      </c>
      <c r="N122">
        <f t="shared" si="48"/>
        <v>42.05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47.7</v>
      </c>
      <c r="E123">
        <v>48.5</v>
      </c>
      <c r="F123">
        <v>27</v>
      </c>
      <c r="G123">
        <v>48.7</v>
      </c>
      <c r="I123">
        <f t="shared" si="47"/>
        <v>9.230757011209878</v>
      </c>
      <c r="J123" s="2"/>
      <c r="K123" t="s">
        <v>26</v>
      </c>
      <c r="L123" t="s">
        <v>27</v>
      </c>
      <c r="N123">
        <f t="shared" si="48"/>
        <v>42.975000000000001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44.2</v>
      </c>
      <c r="E124">
        <v>51.2</v>
      </c>
      <c r="F124">
        <v>28.9</v>
      </c>
      <c r="G124">
        <v>50.7</v>
      </c>
      <c r="I124">
        <f t="shared" si="47"/>
        <v>9.0073581032398256</v>
      </c>
      <c r="J124">
        <v>2</v>
      </c>
      <c r="K124">
        <f>AVERAGE(D112:G116)</f>
        <v>1.46</v>
      </c>
      <c r="L124">
        <f>AVERAGE(D112:G112,D117:G117,D122:G122,D127:G127,D132:G132,D137:G137)</f>
        <v>37.458333333333336</v>
      </c>
      <c r="M124">
        <v>0</v>
      </c>
      <c r="N124">
        <f t="shared" si="48"/>
        <v>43.75</v>
      </c>
      <c r="P124" s="5">
        <f>AVERAGE(D112:D116)</f>
        <v>0</v>
      </c>
      <c r="Q124">
        <f>AVERAGE(D112,D117,D122,D127,D132,D137)</f>
        <v>38.35</v>
      </c>
      <c r="R124" s="5">
        <f>AVERAGE(E112:E116)</f>
        <v>0</v>
      </c>
      <c r="S124">
        <f>AVERAGE(E112,E117,E122,E127,E132,E137)</f>
        <v>42.300000000000004</v>
      </c>
      <c r="T124" s="5">
        <f>AVERAGE(F112:F116)</f>
        <v>0</v>
      </c>
      <c r="U124">
        <f>AVERAGE(F112,F117,F122,F127,F132,F137)</f>
        <v>27.216666666666669</v>
      </c>
      <c r="V124" s="5">
        <f>AVERAGE(G112:G116)</f>
        <v>5.84</v>
      </c>
      <c r="W124">
        <f>AVERAGE(G112,G117,G122,G127,G132,G137)</f>
        <v>41.966666666666661</v>
      </c>
    </row>
    <row r="125" spans="1:23" x14ac:dyDescent="0.75">
      <c r="A125" s="7">
        <v>13</v>
      </c>
      <c r="B125">
        <v>10</v>
      </c>
      <c r="C125">
        <v>0.65</v>
      </c>
      <c r="D125">
        <v>39.799999999999997</v>
      </c>
      <c r="E125">
        <v>50.2</v>
      </c>
      <c r="F125">
        <v>27.5</v>
      </c>
      <c r="G125">
        <v>51.4</v>
      </c>
      <c r="I125">
        <f t="shared" si="47"/>
        <v>9.6240259247364772</v>
      </c>
      <c r="J125">
        <v>5</v>
      </c>
      <c r="K125">
        <f>AVERAGE(D117:G121)</f>
        <v>39.584999999999994</v>
      </c>
      <c r="L125">
        <f>AVERAGE(D113:G113,D118:G118,D123:G123,D128:G128,D133:G133,D138:G138)</f>
        <v>40.487500000000004</v>
      </c>
      <c r="M125">
        <v>0.2</v>
      </c>
      <c r="N125">
        <f t="shared" si="48"/>
        <v>42.225000000000001</v>
      </c>
      <c r="P125" s="5">
        <f>AVERAGE(D117:D121)</f>
        <v>29.28</v>
      </c>
      <c r="Q125">
        <f t="shared" ref="Q125:Q128" si="54">AVERAGE(D113,D118,D123,D128,D133,D138)</f>
        <v>38.833333333333336</v>
      </c>
      <c r="R125" s="5">
        <f>AVERAGE(E117:E121)</f>
        <v>51.38000000000001</v>
      </c>
      <c r="S125">
        <f t="shared" ref="S125:S128" si="55">AVERAGE(E113,E118,E123,E128,E133,E138)</f>
        <v>42.583333333333329</v>
      </c>
      <c r="T125" s="5">
        <f>AVERAGE(F117:F121)</f>
        <v>35.239999999999995</v>
      </c>
      <c r="U125">
        <f t="shared" ref="U125:U128" si="56">AVERAGE(F113,F118,F123,F128,F133,F138)</f>
        <v>30.350000000000005</v>
      </c>
      <c r="V125" s="5">
        <f>AVERAGE(G117:G121)</f>
        <v>42.44</v>
      </c>
      <c r="W125">
        <f t="shared" ref="W125:W128" si="57">AVERAGE(G113,G118,G123,G128,G133,G138)</f>
        <v>50.183333333333337</v>
      </c>
    </row>
    <row r="126" spans="1:23" x14ac:dyDescent="0.75">
      <c r="A126" s="7">
        <v>14</v>
      </c>
      <c r="B126">
        <v>10</v>
      </c>
      <c r="C126">
        <v>0.85</v>
      </c>
      <c r="D126">
        <v>44.4</v>
      </c>
      <c r="E126">
        <v>50.5</v>
      </c>
      <c r="F126">
        <v>29.7</v>
      </c>
      <c r="G126">
        <v>51.9</v>
      </c>
      <c r="I126">
        <f t="shared" si="47"/>
        <v>8.7927171568292746</v>
      </c>
      <c r="J126">
        <v>10</v>
      </c>
      <c r="K126">
        <f>AVERAGE(D122:G126)</f>
        <v>43.024999999999991</v>
      </c>
      <c r="L126">
        <f t="shared" ref="L126:L128" si="58">AVERAGE(D114:G114,D119:G119,D124:G124,D129:G129,D134:G134,D139:G139)</f>
        <v>38.408333333333331</v>
      </c>
      <c r="M126">
        <v>0.45</v>
      </c>
      <c r="N126">
        <f t="shared" si="48"/>
        <v>44.125</v>
      </c>
      <c r="P126" s="5">
        <f>AVERAGE(D122:D126)</f>
        <v>43.900000000000006</v>
      </c>
      <c r="Q126">
        <f t="shared" si="54"/>
        <v>35.300000000000004</v>
      </c>
      <c r="R126" s="5">
        <f>AVERAGE(E122:E126)</f>
        <v>50.2</v>
      </c>
      <c r="S126">
        <f t="shared" si="55"/>
        <v>41.966666666666669</v>
      </c>
      <c r="T126" s="5">
        <f>AVERAGE(F122:F126)</f>
        <v>27.52</v>
      </c>
      <c r="U126">
        <f t="shared" si="56"/>
        <v>28.866666666666664</v>
      </c>
      <c r="V126" s="5">
        <f>AVERAGE(G122:G126)</f>
        <v>50.480000000000004</v>
      </c>
      <c r="W126">
        <f t="shared" si="57"/>
        <v>47.5</v>
      </c>
    </row>
    <row r="127" spans="1:23" x14ac:dyDescent="0.75">
      <c r="A127" s="7">
        <v>15</v>
      </c>
      <c r="B127">
        <v>20</v>
      </c>
      <c r="C127">
        <v>0</v>
      </c>
      <c r="D127">
        <v>48.2</v>
      </c>
      <c r="E127">
        <v>49.9</v>
      </c>
      <c r="F127">
        <v>24.3</v>
      </c>
      <c r="G127">
        <v>48.9</v>
      </c>
      <c r="I127">
        <f t="shared" si="47"/>
        <v>10.712463535527217</v>
      </c>
      <c r="J127">
        <v>20</v>
      </c>
      <c r="K127">
        <f>AVERAGE(D127:G131)</f>
        <v>44.345000000000006</v>
      </c>
      <c r="L127">
        <f t="shared" si="58"/>
        <v>38.05833333333333</v>
      </c>
      <c r="M127">
        <v>0.65</v>
      </c>
      <c r="N127">
        <f t="shared" si="48"/>
        <v>42.824999999999996</v>
      </c>
      <c r="P127" s="5">
        <f>AVERAGE(D127:D131)</f>
        <v>49.72</v>
      </c>
      <c r="Q127">
        <f t="shared" si="54"/>
        <v>34.466666666666669</v>
      </c>
      <c r="R127" s="5">
        <f>AVERAGE(E127:E131)</f>
        <v>49.760000000000005</v>
      </c>
      <c r="S127">
        <f t="shared" si="55"/>
        <v>41.983333333333341</v>
      </c>
      <c r="T127" s="5">
        <f>AVERAGE(F127:F131)</f>
        <v>26.54</v>
      </c>
      <c r="U127">
        <f t="shared" si="56"/>
        <v>30.150000000000002</v>
      </c>
      <c r="V127" s="5">
        <f>AVERAGE(G127:G131)</f>
        <v>51.36</v>
      </c>
      <c r="W127">
        <f t="shared" si="57"/>
        <v>45.633333333333326</v>
      </c>
    </row>
    <row r="128" spans="1:23" x14ac:dyDescent="0.75">
      <c r="A128" s="7">
        <v>16</v>
      </c>
      <c r="B128">
        <v>20</v>
      </c>
      <c r="C128">
        <v>0.2</v>
      </c>
      <c r="D128">
        <v>50.2</v>
      </c>
      <c r="E128">
        <v>51.6</v>
      </c>
      <c r="F128">
        <v>29.6</v>
      </c>
      <c r="G128">
        <v>54.9</v>
      </c>
      <c r="I128">
        <f t="shared" si="47"/>
        <v>9.9479583332460724</v>
      </c>
      <c r="J128">
        <v>50</v>
      </c>
      <c r="K128">
        <f>AVERAGE(D132:G136)</f>
        <v>48.379999999999995</v>
      </c>
      <c r="L128">
        <f t="shared" si="58"/>
        <v>38.304166666666667</v>
      </c>
      <c r="M128">
        <v>0.85</v>
      </c>
      <c r="N128">
        <f t="shared" si="48"/>
        <v>46.575000000000003</v>
      </c>
      <c r="P128" s="5">
        <f>AVERAGE(D132:D136)</f>
        <v>49.5</v>
      </c>
      <c r="Q128">
        <f t="shared" si="54"/>
        <v>34.68333333333333</v>
      </c>
      <c r="R128" s="5">
        <f>AVERAGE(E132:E136)</f>
        <v>52.8</v>
      </c>
      <c r="S128">
        <f t="shared" si="55"/>
        <v>43.166666666666664</v>
      </c>
      <c r="T128" s="5">
        <f>AVERAGE(F132:F136)</f>
        <v>32.660000000000004</v>
      </c>
      <c r="U128">
        <f t="shared" si="56"/>
        <v>30.083333333333332</v>
      </c>
      <c r="V128" s="5">
        <f>AVERAGE(G132:G136)</f>
        <v>58.559999999999988</v>
      </c>
      <c r="W128">
        <f t="shared" si="57"/>
        <v>45.283333333333331</v>
      </c>
    </row>
    <row r="129" spans="1:23" x14ac:dyDescent="0.75">
      <c r="A129" s="7">
        <v>17</v>
      </c>
      <c r="B129">
        <v>20</v>
      </c>
      <c r="C129">
        <v>0.45</v>
      </c>
      <c r="D129">
        <v>50.6</v>
      </c>
      <c r="E129">
        <v>49.3</v>
      </c>
      <c r="F129">
        <v>23.7</v>
      </c>
      <c r="G129">
        <v>52.1</v>
      </c>
      <c r="I129">
        <f t="shared" si="47"/>
        <v>11.718868332735882</v>
      </c>
      <c r="J129">
        <v>100</v>
      </c>
      <c r="K129">
        <f>AVERAGE(D137:G141)</f>
        <v>54.465000000000011</v>
      </c>
      <c r="L129">
        <f>AVERAGE((L128-L127), (L127-L126), (L126-L125), (L125-L124))</f>
        <v>0.21145833333333286</v>
      </c>
      <c r="N129">
        <f t="shared" si="48"/>
        <v>43.925000000000004</v>
      </c>
      <c r="P129" s="5">
        <f>AVERAGE(D137:D141)</f>
        <v>45.559999999999995</v>
      </c>
      <c r="R129" s="5">
        <f>AVERAGE(E137:E141)</f>
        <v>50.260000000000005</v>
      </c>
      <c r="T129" s="5">
        <f>AVERAGE(F137:F141)</f>
        <v>54.040000000000006</v>
      </c>
      <c r="V129" s="5">
        <f>AVERAGE(G137:G141)</f>
        <v>68</v>
      </c>
    </row>
    <row r="130" spans="1:23" x14ac:dyDescent="0.75">
      <c r="A130" s="7">
        <v>18</v>
      </c>
      <c r="B130">
        <v>20</v>
      </c>
      <c r="C130">
        <v>0.65</v>
      </c>
      <c r="D130">
        <v>48.6</v>
      </c>
      <c r="E130">
        <v>48.8</v>
      </c>
      <c r="F130">
        <v>27.9</v>
      </c>
      <c r="G130">
        <v>50.6</v>
      </c>
      <c r="I130">
        <f t="shared" si="47"/>
        <v>9.3135318220318517</v>
      </c>
      <c r="K130">
        <f>AVERAGE(K124:K129)</f>
        <v>38.543333333333329</v>
      </c>
      <c r="N130">
        <f t="shared" si="48"/>
        <v>43.975000000000001</v>
      </c>
      <c r="P130" s="5">
        <f>AVERAGE(P124:P129)</f>
        <v>36.326666666666668</v>
      </c>
      <c r="Q130">
        <f>AVERAGE(Q124:Q128)</f>
        <v>36.326666666666668</v>
      </c>
      <c r="R130" s="5">
        <f>AVERAGE(R124:R129)</f>
        <v>42.400000000000006</v>
      </c>
      <c r="S130">
        <f>AVERAGE(S124:S128)</f>
        <v>42.4</v>
      </c>
      <c r="T130" s="5">
        <f>AVERAGE(T124:T129)</f>
        <v>29.333333333333332</v>
      </c>
      <c r="U130">
        <f>AVERAGE(U124:U128)</f>
        <v>29.333333333333336</v>
      </c>
      <c r="V130" s="5">
        <f>AVERAGE(V124:V129)</f>
        <v>46.113333333333337</v>
      </c>
      <c r="W130">
        <f>AVERAGE(W124:W128)</f>
        <v>46.11333333333333</v>
      </c>
    </row>
    <row r="131" spans="1:23" x14ac:dyDescent="0.75">
      <c r="A131" s="7">
        <v>19</v>
      </c>
      <c r="B131">
        <v>20</v>
      </c>
      <c r="C131">
        <v>0.85</v>
      </c>
      <c r="D131">
        <v>51</v>
      </c>
      <c r="E131">
        <v>49.2</v>
      </c>
      <c r="F131">
        <v>27.2</v>
      </c>
      <c r="G131">
        <v>50.3</v>
      </c>
      <c r="I131">
        <f t="shared" si="47"/>
        <v>9.9655343559690817</v>
      </c>
      <c r="N131">
        <f t="shared" si="48"/>
        <v>44.424999999999997</v>
      </c>
      <c r="P131" s="5">
        <f>_xlfn.STDEV.P(P124:P129)</f>
        <v>17.629568596221773</v>
      </c>
      <c r="Q131">
        <f>_xlfn.STDEV.P(Q124:Q128)</f>
        <v>1.8757102358543793</v>
      </c>
      <c r="R131" s="5">
        <f>_xlfn.STDEV.P(R124:R129)</f>
        <v>18.988371880355274</v>
      </c>
      <c r="S131">
        <f>_xlfn.STDEV.P(S124:S128)</f>
        <v>0.44559573107869049</v>
      </c>
      <c r="T131" s="5">
        <f>_xlfn.STDEV.P(T124:T129)</f>
        <v>15.95780965198197</v>
      </c>
      <c r="U131">
        <f>_xlfn.STDEV.P(U124:U128)</f>
        <v>1.1799246680285245</v>
      </c>
      <c r="V131" s="5">
        <f>_xlfn.STDEV.P(V124:V129)</f>
        <v>19.646779775717828</v>
      </c>
      <c r="W131">
        <f>_xlfn.STDEV.P(W124:W128)</f>
        <v>2.7056196661352452</v>
      </c>
    </row>
    <row r="132" spans="1:23" x14ac:dyDescent="0.75">
      <c r="A132" s="7">
        <v>20</v>
      </c>
      <c r="B132">
        <v>50</v>
      </c>
      <c r="C132">
        <v>0</v>
      </c>
      <c r="D132">
        <v>50.1</v>
      </c>
      <c r="E132">
        <v>51.2</v>
      </c>
      <c r="F132">
        <v>27</v>
      </c>
      <c r="G132">
        <v>47.5</v>
      </c>
      <c r="I132">
        <f t="shared" si="47"/>
        <v>9.8778793270620593</v>
      </c>
      <c r="N132">
        <f t="shared" si="48"/>
        <v>43.95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52.5</v>
      </c>
      <c r="E133">
        <v>56.3</v>
      </c>
      <c r="F133">
        <v>32.299999999999997</v>
      </c>
      <c r="G133">
        <v>67.599999999999994</v>
      </c>
      <c r="I133">
        <f t="shared" si="47"/>
        <v>12.748210658755204</v>
      </c>
      <c r="N133">
        <f t="shared" si="48"/>
        <v>52.174999999999997</v>
      </c>
      <c r="P133" s="5" cm="1">
        <f t="array" ref="P133">INDEX(LINEST(P124:P129), 1)</f>
        <v>8.4079999999999995</v>
      </c>
      <c r="Q133" s="5" cm="1">
        <f t="array" ref="Q133">INDEX(LINEST(Q124:Q128), 1)</f>
        <v>-1.1700000000000013</v>
      </c>
      <c r="R133" s="5" cm="1">
        <f t="array" ref="R133">INDEX(LINEST(R124:R129), 1)</f>
        <v>7.2891428571428563</v>
      </c>
      <c r="S133" s="5" cm="1">
        <f t="array" ref="S133">INDEX(LINEST(S124:S128), 1)</f>
        <v>0.11333333333333326</v>
      </c>
      <c r="T133" s="5" cm="1">
        <f t="array" ref="T133">INDEX(LINEST(T124:T129), 1)</f>
        <v>7.4708571428571462</v>
      </c>
      <c r="U133" s="5" cm="1">
        <f t="array" ref="U133">INDEX(LINEST(U124:U128), 1)</f>
        <v>0.55333333333333246</v>
      </c>
      <c r="V133" s="5" cm="1">
        <f t="array" ref="V133">INDEX(LINEST(V124:V128), 1)</f>
        <v>11.435999999999998</v>
      </c>
      <c r="W133" s="5" cm="1">
        <f t="array" ref="W133">INDEX(LINEST(W124:W128), 1)</f>
        <v>0.20833333333333295</v>
      </c>
    </row>
    <row r="134" spans="1:23" x14ac:dyDescent="0.75">
      <c r="A134" s="7">
        <v>22</v>
      </c>
      <c r="B134">
        <v>50</v>
      </c>
      <c r="C134">
        <v>0.45</v>
      </c>
      <c r="D134">
        <v>48.9</v>
      </c>
      <c r="E134">
        <v>50.8</v>
      </c>
      <c r="F134">
        <v>33.1</v>
      </c>
      <c r="G134">
        <v>61.8</v>
      </c>
      <c r="I134">
        <f t="shared" si="47"/>
        <v>10.239750973534507</v>
      </c>
      <c r="K134" cm="1">
        <f t="array" ref="K134">INDEX(LINEST(K124:K129),1)</f>
        <v>8.3637142857142894</v>
      </c>
      <c r="L134" cm="1">
        <f t="array" ref="L134">INDEX(LINEST(L124:L128),1)</f>
        <v>-7.3750000000001092E-2</v>
      </c>
      <c r="N134">
        <f t="shared" si="48"/>
        <v>48.649999999999991</v>
      </c>
    </row>
    <row r="135" spans="1:23" x14ac:dyDescent="0.75">
      <c r="A135" s="7">
        <v>23</v>
      </c>
      <c r="B135">
        <v>50</v>
      </c>
      <c r="C135">
        <v>0.65</v>
      </c>
      <c r="D135">
        <v>48.3</v>
      </c>
      <c r="E135">
        <v>51.3</v>
      </c>
      <c r="F135">
        <v>35.5</v>
      </c>
      <c r="G135">
        <v>58.2</v>
      </c>
      <c r="I135">
        <f t="shared" si="47"/>
        <v>8.2287225618560935</v>
      </c>
      <c r="N135">
        <f t="shared" si="48"/>
        <v>48.325000000000003</v>
      </c>
    </row>
    <row r="136" spans="1:23" x14ac:dyDescent="0.75">
      <c r="A136" s="7">
        <v>24</v>
      </c>
      <c r="B136">
        <v>50</v>
      </c>
      <c r="C136">
        <v>0.85</v>
      </c>
      <c r="D136">
        <v>47.7</v>
      </c>
      <c r="E136">
        <v>54.4</v>
      </c>
      <c r="F136">
        <v>35.4</v>
      </c>
      <c r="G136">
        <v>57.7</v>
      </c>
      <c r="I136">
        <f t="shared" si="47"/>
        <v>8.5343423882570182</v>
      </c>
      <c r="N136">
        <f t="shared" si="48"/>
        <v>48.8</v>
      </c>
    </row>
    <row r="137" spans="1:23" x14ac:dyDescent="0.75">
      <c r="A137" s="7">
        <v>25</v>
      </c>
      <c r="B137">
        <v>100</v>
      </c>
      <c r="C137">
        <v>0</v>
      </c>
      <c r="D137">
        <v>56.1</v>
      </c>
      <c r="E137">
        <v>52.2</v>
      </c>
      <c r="F137">
        <v>49.9</v>
      </c>
      <c r="G137">
        <v>48.6</v>
      </c>
      <c r="I137">
        <f t="shared" si="47"/>
        <v>2.8486839066488234</v>
      </c>
      <c r="N137">
        <f t="shared" si="48"/>
        <v>51.7</v>
      </c>
    </row>
    <row r="138" spans="1:23" x14ac:dyDescent="0.75">
      <c r="A138" s="7">
        <v>26</v>
      </c>
      <c r="B138">
        <v>100</v>
      </c>
      <c r="C138">
        <v>0.2</v>
      </c>
      <c r="D138">
        <v>43.5</v>
      </c>
      <c r="E138">
        <v>47.6</v>
      </c>
      <c r="F138">
        <v>57.5</v>
      </c>
      <c r="G138" s="15">
        <v>76.2</v>
      </c>
      <c r="I138">
        <f t="shared" si="47"/>
        <v>12.618835128489463</v>
      </c>
      <c r="N138" s="14">
        <f t="shared" si="48"/>
        <v>56.2</v>
      </c>
    </row>
    <row r="139" spans="1:23" x14ac:dyDescent="0.75">
      <c r="A139" s="7">
        <v>27</v>
      </c>
      <c r="B139">
        <v>100</v>
      </c>
      <c r="C139">
        <v>0.45</v>
      </c>
      <c r="D139">
        <v>41.8</v>
      </c>
      <c r="E139">
        <v>50.3</v>
      </c>
      <c r="F139">
        <v>54.7</v>
      </c>
      <c r="G139">
        <v>72.099999999999994</v>
      </c>
      <c r="I139">
        <f t="shared" si="47"/>
        <v>11.051329105587236</v>
      </c>
      <c r="N139">
        <f t="shared" si="48"/>
        <v>54.725000000000001</v>
      </c>
    </row>
    <row r="140" spans="1:23" x14ac:dyDescent="0.75">
      <c r="A140" s="7">
        <v>28</v>
      </c>
      <c r="B140">
        <v>100</v>
      </c>
      <c r="C140">
        <v>0.65</v>
      </c>
      <c r="D140">
        <v>45.3</v>
      </c>
      <c r="E140">
        <v>49.5</v>
      </c>
      <c r="F140">
        <v>54.1</v>
      </c>
      <c r="G140" s="14">
        <v>73.099999999999994</v>
      </c>
      <c r="I140">
        <f t="shared" si="47"/>
        <v>10.627323275406635</v>
      </c>
      <c r="N140">
        <f t="shared" si="48"/>
        <v>55.5</v>
      </c>
    </row>
    <row r="141" spans="1:23" x14ac:dyDescent="0.75">
      <c r="A141" s="7">
        <v>29</v>
      </c>
      <c r="B141">
        <v>100</v>
      </c>
      <c r="C141">
        <v>0.85</v>
      </c>
      <c r="D141">
        <v>41.1</v>
      </c>
      <c r="E141">
        <v>51.7</v>
      </c>
      <c r="F141">
        <v>54</v>
      </c>
      <c r="G141">
        <v>70</v>
      </c>
      <c r="I141">
        <f t="shared" si="47"/>
        <v>10.338520203588121</v>
      </c>
      <c r="N141">
        <f t="shared" si="48"/>
        <v>54.2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62.8</v>
      </c>
      <c r="E148">
        <v>57.4</v>
      </c>
      <c r="F148">
        <v>53.5</v>
      </c>
      <c r="G148">
        <v>0</v>
      </c>
      <c r="I148">
        <f>_xlfn.STDEV.P(D148:G148)</f>
        <v>25.28797886348373</v>
      </c>
      <c r="J148">
        <v>2</v>
      </c>
      <c r="K148">
        <f>_xlfn.STDEV.P(D148:G152)</f>
        <v>24.390803082309542</v>
      </c>
      <c r="L148">
        <f>_xlfn.STDEV.P(D148:G148,D153:G153,D158:G158,D163:G163,D168:G168,D173:G173)</f>
        <v>14.792347402176141</v>
      </c>
      <c r="M148">
        <v>0</v>
      </c>
      <c r="N148">
        <f>AVERAGE(D148:G148)</f>
        <v>43.424999999999997</v>
      </c>
      <c r="P148" s="5">
        <f>_xlfn.STDEV.P(D148:D152)</f>
        <v>3.0109134826494097</v>
      </c>
      <c r="Q148">
        <f>_xlfn.STDEV.P(D148,D153,D158,D163,D168,D173)</f>
        <v>4.7696960070847281</v>
      </c>
      <c r="R148" s="5">
        <f>_xlfn.STDEV.P(E148:E152)</f>
        <v>0.91956511460581147</v>
      </c>
      <c r="S148">
        <f>_xlfn.STDEV.P(E148,E153,E158,E163,E168,E173)</f>
        <v>2.3933356545949742</v>
      </c>
      <c r="T148" s="5">
        <f>_xlfn.STDEV.P(F148:F152)</f>
        <v>2.4416387939250965</v>
      </c>
      <c r="U148">
        <f>_xlfn.STDEV.P(F148,F153,F158,F163,F168,F173)</f>
        <v>6.0969937947593396</v>
      </c>
      <c r="V148" s="5">
        <f>_xlfn.STDEV.P(G148:G152)</f>
        <v>0</v>
      </c>
      <c r="W148">
        <f>_xlfn.STDEV.P(G148,G153,G158,G163,G168,G173)</f>
        <v>18.455118230151999</v>
      </c>
    </row>
    <row r="149" spans="1:23" x14ac:dyDescent="0.75">
      <c r="A149" s="7">
        <v>1</v>
      </c>
      <c r="B149">
        <v>0</v>
      </c>
      <c r="C149">
        <v>0.2</v>
      </c>
      <c r="D149">
        <v>53.8</v>
      </c>
      <c r="E149">
        <v>59.9</v>
      </c>
      <c r="F149">
        <v>51.7</v>
      </c>
      <c r="G149">
        <v>0</v>
      </c>
      <c r="I149">
        <f t="shared" ref="I149:I177" si="59">_xlfn.STDEV.P(D149:G149)</f>
        <v>24.062678570765986</v>
      </c>
      <c r="J149">
        <v>5</v>
      </c>
      <c r="K149">
        <f>_xlfn.STDEV.P(D153:G157)</f>
        <v>12.201930175181239</v>
      </c>
      <c r="L149">
        <f>_xlfn.STDEV.P(D149:G149,D154:G154,D159:G159,D164:G164,D169:G169,D174:G174)</f>
        <v>15.487970242166062</v>
      </c>
      <c r="M149">
        <v>0.2</v>
      </c>
      <c r="N149">
        <f t="shared" ref="N149:N177" si="60">AVERAGE(D149:G149)</f>
        <v>41.349999999999994</v>
      </c>
      <c r="P149" s="5">
        <f>_xlfn.STDEV.P(D153:D157)</f>
        <v>2.9628364787817771</v>
      </c>
      <c r="Q149">
        <f t="shared" ref="Q149:Q152" si="61">_xlfn.STDEV.P(D149,D154,D159,D164,D169,D174)</f>
        <v>5.2089666281646823</v>
      </c>
      <c r="R149" s="5">
        <f>_xlfn.STDEV.P(E153:E157)</f>
        <v>1.5869467539901898</v>
      </c>
      <c r="S149">
        <f t="shared" ref="S149:S152" si="62">_xlfn.STDEV.P(E149,E154,E159,E164,E169,E174)</f>
        <v>3.9998611086997622</v>
      </c>
      <c r="T149" s="5">
        <f>_xlfn.STDEV.P(F153:F157)</f>
        <v>4.18301326796845</v>
      </c>
      <c r="U149">
        <f t="shared" ref="U149:U152" si="63">_xlfn.STDEV.P(F149,F154,F159,F164,F169,F174)</f>
        <v>13.945658424358777</v>
      </c>
      <c r="V149" s="5">
        <f>_xlfn.STDEV.P(G153:G157)</f>
        <v>1.5824032355881983</v>
      </c>
      <c r="W149">
        <f t="shared" ref="W149:W152" si="64">_xlfn.STDEV.P(G149,G154,G159,G164,G169,G174)</f>
        <v>22.003743368395799</v>
      </c>
    </row>
    <row r="150" spans="1:23" x14ac:dyDescent="0.75">
      <c r="A150" s="7">
        <v>2</v>
      </c>
      <c r="B150">
        <v>0</v>
      </c>
      <c r="C150">
        <v>0.45</v>
      </c>
      <c r="D150">
        <v>56.4</v>
      </c>
      <c r="E150">
        <v>59.8</v>
      </c>
      <c r="F150">
        <v>53.7</v>
      </c>
      <c r="G150">
        <v>0</v>
      </c>
      <c r="I150">
        <f t="shared" si="59"/>
        <v>24.618019315127704</v>
      </c>
      <c r="J150">
        <v>10</v>
      </c>
      <c r="K150">
        <f>_xlfn.STDEV.P(D158:G162)</f>
        <v>11.264497325668813</v>
      </c>
      <c r="L150">
        <f t="shared" ref="L150:L152" si="65">_xlfn.STDEV.P(D150:G150,D155:G155,D160:G160,D165:G165,D170:G170,D175:G175)</f>
        <v>15.238998194508138</v>
      </c>
      <c r="M150">
        <v>0.45</v>
      </c>
      <c r="N150">
        <f t="shared" si="60"/>
        <v>42.474999999999994</v>
      </c>
      <c r="P150" s="5">
        <f>_xlfn.STDEV.P(D158:D162)</f>
        <v>2.7459060435491951</v>
      </c>
      <c r="Q150">
        <f t="shared" si="61"/>
        <v>4.4512170620329599</v>
      </c>
      <c r="R150" s="5">
        <f>_xlfn.STDEV.P(E158:E162)</f>
        <v>4.6499032247994139</v>
      </c>
      <c r="S150">
        <f t="shared" si="62"/>
        <v>3.5975300168618776</v>
      </c>
      <c r="T150" s="5">
        <f>_xlfn.STDEV.P(F158:F162)</f>
        <v>3.2049960998416198</v>
      </c>
      <c r="U150">
        <f t="shared" si="63"/>
        <v>13.077259736742334</v>
      </c>
      <c r="V150" s="5">
        <f>_xlfn.STDEV.P(G158:G162)</f>
        <v>1.4510685717773655</v>
      </c>
      <c r="W150">
        <f t="shared" si="64"/>
        <v>21.631432890330888</v>
      </c>
    </row>
    <row r="151" spans="1:23" x14ac:dyDescent="0.75">
      <c r="A151" s="7">
        <v>3</v>
      </c>
      <c r="B151">
        <v>0</v>
      </c>
      <c r="C151">
        <v>0.65</v>
      </c>
      <c r="D151">
        <v>56.6</v>
      </c>
      <c r="E151">
        <v>59</v>
      </c>
      <c r="F151">
        <v>50.1</v>
      </c>
      <c r="G151">
        <v>0</v>
      </c>
      <c r="I151">
        <f t="shared" si="59"/>
        <v>24.13735434963824</v>
      </c>
      <c r="J151">
        <v>20</v>
      </c>
      <c r="K151">
        <f>_xlfn.STDEV.P(D163:G167)</f>
        <v>14.58840292835375</v>
      </c>
      <c r="L151">
        <f t="shared" si="65"/>
        <v>15.413602736075511</v>
      </c>
      <c r="M151">
        <v>0.65</v>
      </c>
      <c r="N151">
        <f t="shared" si="60"/>
        <v>41.424999999999997</v>
      </c>
      <c r="P151" s="5">
        <f>_xlfn.STDEV.P(D163:D167)</f>
        <v>1.9197916553626342</v>
      </c>
      <c r="Q151">
        <f t="shared" si="61"/>
        <v>4.9159604012508762</v>
      </c>
      <c r="R151" s="5">
        <f>_xlfn.STDEV.P(E163:E167)</f>
        <v>4.4840160570631324</v>
      </c>
      <c r="S151">
        <f t="shared" si="62"/>
        <v>3.8046754862347405</v>
      </c>
      <c r="T151" s="5">
        <f>_xlfn.STDEV.P(F163:F167)</f>
        <v>4.1082356310221479</v>
      </c>
      <c r="U151">
        <f t="shared" si="63"/>
        <v>12.786060117695865</v>
      </c>
      <c r="V151" s="5">
        <f>_xlfn.STDEV.P(G163:G167)</f>
        <v>0.99277389167926855</v>
      </c>
      <c r="W151">
        <f t="shared" si="64"/>
        <v>21.629050680354265</v>
      </c>
    </row>
    <row r="152" spans="1:23" x14ac:dyDescent="0.75">
      <c r="A152" s="7">
        <v>4</v>
      </c>
      <c r="B152">
        <v>0</v>
      </c>
      <c r="C152">
        <v>0.85</v>
      </c>
      <c r="D152">
        <v>56</v>
      </c>
      <c r="E152">
        <v>58.5</v>
      </c>
      <c r="F152">
        <v>47.1</v>
      </c>
      <c r="G152">
        <v>0</v>
      </c>
      <c r="I152">
        <f t="shared" si="59"/>
        <v>23.706644638159997</v>
      </c>
      <c r="J152">
        <v>50</v>
      </c>
      <c r="K152">
        <f>_xlfn.STDEV.P(D169:G172)</f>
        <v>7.684519239191224</v>
      </c>
      <c r="L152">
        <f t="shared" si="65"/>
        <v>16.111365359583903</v>
      </c>
      <c r="M152">
        <v>0.85</v>
      </c>
      <c r="N152">
        <f t="shared" si="60"/>
        <v>40.4</v>
      </c>
      <c r="P152" s="5">
        <f>_xlfn.STDEV.P(D168:D172)</f>
        <v>1.660843159362134</v>
      </c>
      <c r="Q152">
        <f t="shared" si="61"/>
        <v>5.9885307046052629</v>
      </c>
      <c r="R152" s="5">
        <f>_xlfn.STDEV.P(E168:E172)</f>
        <v>5.0507029213763897</v>
      </c>
      <c r="S152">
        <f t="shared" si="62"/>
        <v>3.4203638532894267</v>
      </c>
      <c r="T152" s="5">
        <f>_xlfn.STDEV.P(F168:F172)</f>
        <v>5.9157417117382476</v>
      </c>
      <c r="U152">
        <f t="shared" si="63"/>
        <v>12.448750495085413</v>
      </c>
      <c r="V152" s="5">
        <f>_xlfn.STDEV.P(G168:G172)</f>
        <v>7.6045775688068442</v>
      </c>
      <c r="W152">
        <f t="shared" si="64"/>
        <v>21.597434261195634</v>
      </c>
    </row>
    <row r="153" spans="1:23" x14ac:dyDescent="0.75">
      <c r="A153" s="7">
        <v>5</v>
      </c>
      <c r="B153">
        <v>5</v>
      </c>
      <c r="C153">
        <v>0</v>
      </c>
      <c r="D153">
        <v>58.1</v>
      </c>
      <c r="E153">
        <v>59.2</v>
      </c>
      <c r="F153">
        <v>40.299999999999997</v>
      </c>
      <c r="G153">
        <v>51.1</v>
      </c>
      <c r="I153">
        <f t="shared" si="59"/>
        <v>7.5270761255615861</v>
      </c>
      <c r="J153">
        <v>100</v>
      </c>
      <c r="K153">
        <f>_xlfn.STDEV.P(D173:G177)</f>
        <v>6.2716106384245949</v>
      </c>
      <c r="N153">
        <f t="shared" si="60"/>
        <v>52.175000000000004</v>
      </c>
      <c r="P153" s="5">
        <f>_xlfn.STDEV.P(D173:D177)</f>
        <v>1.0740577265678057</v>
      </c>
      <c r="R153" s="5">
        <f>_xlfn.STDEV.P(E173:E177)</f>
        <v>4.8667853866797968</v>
      </c>
      <c r="T153" s="5">
        <f>_xlfn.STDEV.P(F173:F177)</f>
        <v>4.4600448428238915</v>
      </c>
      <c r="V153" s="5">
        <f>_xlfn.STDEV.P(G173:G177)</f>
        <v>4.695700160785397</v>
      </c>
    </row>
    <row r="154" spans="1:23" x14ac:dyDescent="0.75">
      <c r="A154" s="7">
        <v>6</v>
      </c>
      <c r="B154">
        <v>5</v>
      </c>
      <c r="C154">
        <v>0.2</v>
      </c>
      <c r="D154">
        <v>62.5</v>
      </c>
      <c r="E154">
        <v>61.6</v>
      </c>
      <c r="F154">
        <v>29.6</v>
      </c>
      <c r="G154">
        <v>51.1</v>
      </c>
      <c r="I154">
        <f t="shared" si="59"/>
        <v>13.25160367653668</v>
      </c>
      <c r="K154">
        <f>AVERAGE(K148:K153)</f>
        <v>12.733627231521526</v>
      </c>
      <c r="N154">
        <f t="shared" si="60"/>
        <v>51.199999999999996</v>
      </c>
      <c r="P154" s="5">
        <f>AVERAGE(P148:P153)</f>
        <v>2.2290580910454927</v>
      </c>
      <c r="Q154">
        <f>AVERAGE(Q148:Q152)</f>
        <v>5.0668741606277017</v>
      </c>
      <c r="R154" s="5">
        <f>AVERAGE(R148:R153)</f>
        <v>3.5929865764191224</v>
      </c>
      <c r="S154">
        <f>AVERAGE(S148:S152)</f>
        <v>3.443153223936156</v>
      </c>
      <c r="T154" s="5">
        <f>AVERAGE(T148:T153)</f>
        <v>4.0522783912199083</v>
      </c>
      <c r="U154">
        <f>AVERAGE(U148:U152)</f>
        <v>11.670944513728346</v>
      </c>
      <c r="V154" s="5">
        <f>AVERAGE(V148:V153)</f>
        <v>2.721087238106179</v>
      </c>
      <c r="W154">
        <f>AVERAGE(W148:W152)</f>
        <v>21.063355886085716</v>
      </c>
    </row>
    <row r="155" spans="1:23" x14ac:dyDescent="0.75">
      <c r="A155" s="7">
        <v>7</v>
      </c>
      <c r="B155">
        <v>5</v>
      </c>
      <c r="C155">
        <v>0.45</v>
      </c>
      <c r="D155">
        <v>62.8</v>
      </c>
      <c r="E155">
        <v>57.5</v>
      </c>
      <c r="F155">
        <v>30.9</v>
      </c>
      <c r="G155">
        <v>49.5</v>
      </c>
      <c r="I155">
        <f t="shared" si="59"/>
        <v>12.09367086537417</v>
      </c>
      <c r="N155">
        <f t="shared" si="60"/>
        <v>50.174999999999997</v>
      </c>
      <c r="P155" s="5">
        <f>_xlfn.STDEV.P(P148:P153)</f>
        <v>0.72679664286370882</v>
      </c>
      <c r="Q155">
        <f>_xlfn.STDEV.P(Q148:Q152)</f>
        <v>0.52149104213782527</v>
      </c>
      <c r="R155" s="5">
        <f>_xlfn.STDEV.P(R148:R153)</f>
        <v>1.6748076889617298</v>
      </c>
      <c r="S155">
        <f>_xlfn.STDEV.P(S148:S152)</f>
        <v>0.55983756458483636</v>
      </c>
      <c r="T155" s="5">
        <f>_xlfn.STDEV.P(T148:T153)</f>
        <v>1.0778867473218876</v>
      </c>
      <c r="U155">
        <f>_xlfn.STDEV.P(U148:U152)</f>
        <v>2.8308810449765782</v>
      </c>
      <c r="V155" s="5">
        <f>_xlfn.STDEV.P(V148:V153)</f>
        <v>2.6156103639397545</v>
      </c>
      <c r="W155">
        <f>_xlfn.STDEV.P(W148:W152)</f>
        <v>1.3126457313754432</v>
      </c>
    </row>
    <row r="156" spans="1:23" x14ac:dyDescent="0.75">
      <c r="A156" s="7">
        <v>8</v>
      </c>
      <c r="B156">
        <v>5</v>
      </c>
      <c r="C156">
        <v>0.65</v>
      </c>
      <c r="D156">
        <v>64.900000000000006</v>
      </c>
      <c r="E156">
        <v>58.2</v>
      </c>
      <c r="F156">
        <v>31.1</v>
      </c>
      <c r="G156">
        <v>48.2</v>
      </c>
      <c r="I156">
        <f t="shared" si="59"/>
        <v>12.730475246431281</v>
      </c>
      <c r="K156" cm="1">
        <f t="array" ref="K156">INDEX(LINEST(K148:K153),1)</f>
        <v>-2.8806939835631384</v>
      </c>
      <c r="L156" cm="1">
        <f t="array" ref="L156">INDEX(LINEST(L148:L152),1)</f>
        <v>0.25636684087249728</v>
      </c>
      <c r="N156">
        <f t="shared" si="60"/>
        <v>50.600000000000009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67</v>
      </c>
      <c r="E157">
        <v>57.2</v>
      </c>
      <c r="F157">
        <v>28.7</v>
      </c>
      <c r="G157">
        <v>47.1</v>
      </c>
      <c r="I157">
        <f t="shared" si="59"/>
        <v>14.168097966911441</v>
      </c>
      <c r="N157">
        <f t="shared" si="60"/>
        <v>50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69.099999999999994</v>
      </c>
      <c r="E158">
        <v>61.8</v>
      </c>
      <c r="F158">
        <v>40.4</v>
      </c>
      <c r="G158">
        <v>48.9</v>
      </c>
      <c r="I158">
        <f t="shared" si="59"/>
        <v>11.128903809450415</v>
      </c>
      <c r="N158">
        <f t="shared" si="60"/>
        <v>55.05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62.5</v>
      </c>
      <c r="E159">
        <v>51.1</v>
      </c>
      <c r="F159">
        <v>32.200000000000003</v>
      </c>
      <c r="G159">
        <v>48.5</v>
      </c>
      <c r="I159">
        <f t="shared" si="59"/>
        <v>10.821592997336367</v>
      </c>
      <c r="J159" s="2"/>
      <c r="K159" t="s">
        <v>26</v>
      </c>
      <c r="L159" t="s">
        <v>27</v>
      </c>
      <c r="N159">
        <f t="shared" si="60"/>
        <v>48.575000000000003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63.2</v>
      </c>
      <c r="E160">
        <v>51.6</v>
      </c>
      <c r="F160">
        <v>34.6</v>
      </c>
      <c r="G160">
        <v>50.7</v>
      </c>
      <c r="I160">
        <f t="shared" si="59"/>
        <v>10.178991845954078</v>
      </c>
      <c r="J160">
        <v>2</v>
      </c>
      <c r="K160">
        <f>AVERAGE(D148:G152)</f>
        <v>41.814999999999998</v>
      </c>
      <c r="L160">
        <f>AVERAGE(D148:G148,D153:G153,D158:G158,D163:G163,D168:G168,D173:G173)</f>
        <v>53.425000000000004</v>
      </c>
      <c r="M160">
        <v>0</v>
      </c>
      <c r="N160">
        <f t="shared" si="60"/>
        <v>50.025000000000006</v>
      </c>
      <c r="P160" s="5">
        <f>AVERAGE(D148:D152)</f>
        <v>57.120000000000005</v>
      </c>
      <c r="Q160">
        <f>AVERAGE(D148,D153,D158,D163,D168,D173)</f>
        <v>66.600000000000009</v>
      </c>
      <c r="R160" s="5">
        <f>AVERAGE(E148:E152)</f>
        <v>58.92</v>
      </c>
      <c r="S160">
        <f>AVERAGE(E148,E153,E158,E163,E168,E173)</f>
        <v>61.483333333333327</v>
      </c>
      <c r="T160" s="5">
        <f>AVERAGE(F148:F152)</f>
        <v>51.220000000000006</v>
      </c>
      <c r="U160">
        <f>AVERAGE(F148,F153,F158,F163,F168,F173)</f>
        <v>44.4</v>
      </c>
      <c r="V160" s="5">
        <f>AVERAGE(G148:G152)</f>
        <v>0</v>
      </c>
      <c r="W160">
        <f>AVERAGE(G148,G153,G158,G163,G168,G173)</f>
        <v>41.216666666666669</v>
      </c>
    </row>
    <row r="161" spans="1:23" x14ac:dyDescent="0.75">
      <c r="A161" s="7">
        <v>13</v>
      </c>
      <c r="B161">
        <v>10</v>
      </c>
      <c r="C161">
        <v>0.65</v>
      </c>
      <c r="D161">
        <v>61.8</v>
      </c>
      <c r="E161">
        <v>49</v>
      </c>
      <c r="F161">
        <v>32.6</v>
      </c>
      <c r="G161">
        <v>51.7</v>
      </c>
      <c r="I161">
        <f t="shared" si="59"/>
        <v>10.486747589219418</v>
      </c>
      <c r="J161">
        <v>5</v>
      </c>
      <c r="K161">
        <f>AVERAGE(D153:G157)</f>
        <v>50.83000000000002</v>
      </c>
      <c r="L161">
        <f>AVERAGE(D149:G149,D154:G154,D159:G159,D164:G164,D169:G169,D174:G174)</f>
        <v>52.366666666666674</v>
      </c>
      <c r="M161">
        <v>0.2</v>
      </c>
      <c r="N161">
        <f t="shared" si="60"/>
        <v>48.775000000000006</v>
      </c>
      <c r="P161" s="5">
        <f>AVERAGE(D153:D157)</f>
        <v>63.059999999999988</v>
      </c>
      <c r="Q161">
        <f t="shared" ref="Q161:Q164" si="66">AVERAGE(D149,D154,D159,D164,D169,D174)</f>
        <v>63.6</v>
      </c>
      <c r="R161" s="5">
        <f>AVERAGE(E153:E157)</f>
        <v>58.739999999999995</v>
      </c>
      <c r="S161">
        <f t="shared" ref="S161:S164" si="67">AVERAGE(E149,E154,E159,E164,E169,E174)</f>
        <v>55.233333333333341</v>
      </c>
      <c r="T161" s="5">
        <f>AVERAGE(F153:F157)</f>
        <v>32.119999999999997</v>
      </c>
      <c r="U161">
        <f t="shared" ref="U161:U164" si="68">AVERAGE(F149,F154,F159,F164,F169,F174)</f>
        <v>43.916666666666664</v>
      </c>
      <c r="V161" s="5">
        <f>AVERAGE(G153:G157)</f>
        <v>49.399999999999991</v>
      </c>
      <c r="W161">
        <f t="shared" ref="W161:W164" si="69">AVERAGE(G149,G154,G159,G164,G169,G174)</f>
        <v>46.716666666666669</v>
      </c>
    </row>
    <row r="162" spans="1:23" x14ac:dyDescent="0.75">
      <c r="A162" s="7">
        <v>14</v>
      </c>
      <c r="B162">
        <v>10</v>
      </c>
      <c r="C162">
        <v>0.85</v>
      </c>
      <c r="D162">
        <v>66.400000000000006</v>
      </c>
      <c r="E162">
        <v>49.9</v>
      </c>
      <c r="F162">
        <v>31.7</v>
      </c>
      <c r="G162">
        <v>52.1</v>
      </c>
      <c r="I162">
        <f t="shared" si="59"/>
        <v>12.331539847075096</v>
      </c>
      <c r="J162">
        <v>10</v>
      </c>
      <c r="K162">
        <f>AVERAGE(D158:G162)</f>
        <v>50.49</v>
      </c>
      <c r="L162">
        <f t="shared" ref="L162:L164" si="70">AVERAGE(D150:G150,D155:G155,D160:G160,D165:G165,D170:G170,D175:G175)</f>
        <v>52.195833333333333</v>
      </c>
      <c r="M162">
        <v>0.45</v>
      </c>
      <c r="N162">
        <f t="shared" si="60"/>
        <v>50.024999999999999</v>
      </c>
      <c r="P162" s="5">
        <f>AVERAGE(D158:D162)</f>
        <v>64.599999999999994</v>
      </c>
      <c r="Q162">
        <f t="shared" si="66"/>
        <v>64.499999999999986</v>
      </c>
      <c r="R162" s="5">
        <f>AVERAGE(E158:E162)</f>
        <v>52.679999999999993</v>
      </c>
      <c r="S162">
        <f t="shared" si="67"/>
        <v>54.033333333333331</v>
      </c>
      <c r="T162" s="5">
        <f>AVERAGE(F158:F162)</f>
        <v>34.299999999999997</v>
      </c>
      <c r="U162">
        <f t="shared" si="68"/>
        <v>44.016666666666673</v>
      </c>
      <c r="V162" s="5">
        <f>AVERAGE(G158:G162)</f>
        <v>50.38</v>
      </c>
      <c r="W162">
        <f t="shared" si="69"/>
        <v>46.233333333333327</v>
      </c>
    </row>
    <row r="163" spans="1:23" x14ac:dyDescent="0.75">
      <c r="A163" s="7">
        <v>15</v>
      </c>
      <c r="B163">
        <v>20</v>
      </c>
      <c r="C163">
        <v>0</v>
      </c>
      <c r="D163">
        <v>72.2</v>
      </c>
      <c r="E163">
        <v>63.5</v>
      </c>
      <c r="F163">
        <v>40.299999999999997</v>
      </c>
      <c r="G163">
        <v>49.8</v>
      </c>
      <c r="I163">
        <f t="shared" si="59"/>
        <v>12.276094655874864</v>
      </c>
      <c r="J163">
        <v>20</v>
      </c>
      <c r="K163">
        <f>AVERAGE(D163:G167)</f>
        <v>52.15</v>
      </c>
      <c r="L163">
        <f t="shared" si="70"/>
        <v>52.07916666666668</v>
      </c>
      <c r="M163">
        <v>0.65</v>
      </c>
      <c r="N163">
        <f t="shared" si="60"/>
        <v>56.45</v>
      </c>
      <c r="P163" s="5">
        <f>AVERAGE(D163:D167)</f>
        <v>72.11999999999999</v>
      </c>
      <c r="Q163">
        <f t="shared" si="66"/>
        <v>65.2</v>
      </c>
      <c r="R163" s="5">
        <f>AVERAGE(E163:E167)</f>
        <v>54.739999999999995</v>
      </c>
      <c r="S163">
        <f t="shared" si="67"/>
        <v>53.366666666666667</v>
      </c>
      <c r="T163" s="5">
        <f>AVERAGE(F163:F167)</f>
        <v>32.22</v>
      </c>
      <c r="U163">
        <f t="shared" si="68"/>
        <v>43.70000000000001</v>
      </c>
      <c r="V163" s="5">
        <f>AVERAGE(G163:G167)</f>
        <v>49.52</v>
      </c>
      <c r="W163">
        <f t="shared" si="69"/>
        <v>46.050000000000004</v>
      </c>
    </row>
    <row r="164" spans="1:23" x14ac:dyDescent="0.75">
      <c r="A164" s="7">
        <v>16</v>
      </c>
      <c r="B164">
        <v>20</v>
      </c>
      <c r="C164">
        <v>0.2</v>
      </c>
      <c r="D164">
        <v>70.8</v>
      </c>
      <c r="E164">
        <v>53</v>
      </c>
      <c r="F164">
        <v>30.2</v>
      </c>
      <c r="G164">
        <v>51.2</v>
      </c>
      <c r="I164">
        <f t="shared" si="59"/>
        <v>14.390621946253768</v>
      </c>
      <c r="J164">
        <v>50</v>
      </c>
      <c r="K164">
        <f>AVERAGE(D168:G172)</f>
        <v>59.23</v>
      </c>
      <c r="L164">
        <f t="shared" si="70"/>
        <v>52.087499999999999</v>
      </c>
      <c r="M164">
        <v>0.85</v>
      </c>
      <c r="N164">
        <f t="shared" si="60"/>
        <v>51.3</v>
      </c>
      <c r="P164" s="5">
        <f>AVERAGE(D168:D172)</f>
        <v>68.760000000000005</v>
      </c>
      <c r="Q164">
        <f t="shared" si="66"/>
        <v>67.25</v>
      </c>
      <c r="R164" s="5">
        <f>AVERAGE(E168:E172)</f>
        <v>53.98</v>
      </c>
      <c r="S164">
        <f t="shared" si="67"/>
        <v>53.166666666666664</v>
      </c>
      <c r="T164" s="5">
        <f>AVERAGE(F168:F172)</f>
        <v>51</v>
      </c>
      <c r="U164">
        <f t="shared" si="68"/>
        <v>42.18333333333333</v>
      </c>
      <c r="V164" s="5">
        <f>AVERAGE(G168:G172)</f>
        <v>63.179999999999993</v>
      </c>
      <c r="W164">
        <f t="shared" si="69"/>
        <v>45.75</v>
      </c>
    </row>
    <row r="165" spans="1:23" x14ac:dyDescent="0.75">
      <c r="A165" s="7">
        <v>17</v>
      </c>
      <c r="B165">
        <v>20</v>
      </c>
      <c r="C165">
        <v>0.45</v>
      </c>
      <c r="D165">
        <v>70.2</v>
      </c>
      <c r="E165">
        <v>54.1</v>
      </c>
      <c r="F165">
        <v>28.9</v>
      </c>
      <c r="G165">
        <v>49.4</v>
      </c>
      <c r="I165">
        <f t="shared" si="59"/>
        <v>14.73711301442718</v>
      </c>
      <c r="J165">
        <v>100</v>
      </c>
      <c r="K165">
        <f>AVERAGE(D173:G177)</f>
        <v>60.069999999999993</v>
      </c>
      <c r="L165">
        <f>AVERAGE((L164-L163), (L163-L162), (L162-L161), (L161-L160))</f>
        <v>-0.33437500000000142</v>
      </c>
      <c r="N165">
        <f t="shared" si="60"/>
        <v>50.650000000000006</v>
      </c>
      <c r="P165" s="5">
        <f>AVERAGE(D173:D177)</f>
        <v>66.92</v>
      </c>
      <c r="R165" s="5">
        <f>AVERAGE(E173:E177)</f>
        <v>53.679999999999993</v>
      </c>
      <c r="T165" s="5">
        <f>AVERAGE(F173:F177)</f>
        <v>61</v>
      </c>
      <c r="V165" s="5">
        <f>AVERAGE(G173:G177)</f>
        <v>58.680000000000007</v>
      </c>
    </row>
    <row r="166" spans="1:23" x14ac:dyDescent="0.75">
      <c r="A166" s="7">
        <v>18</v>
      </c>
      <c r="B166">
        <v>20</v>
      </c>
      <c r="C166">
        <v>0.65</v>
      </c>
      <c r="D166">
        <v>71.7</v>
      </c>
      <c r="E166">
        <v>51.6</v>
      </c>
      <c r="F166">
        <v>30.5</v>
      </c>
      <c r="G166">
        <v>49</v>
      </c>
      <c r="I166">
        <f t="shared" si="59"/>
        <v>14.600856139281694</v>
      </c>
      <c r="K166">
        <f>AVERAGE(K160:K165)</f>
        <v>52.430833333333339</v>
      </c>
      <c r="N166">
        <f t="shared" si="60"/>
        <v>50.7</v>
      </c>
      <c r="P166" s="5">
        <f>AVERAGE(P160:P165)</f>
        <v>65.429999999999993</v>
      </c>
      <c r="Q166">
        <f>AVERAGE(Q160:Q164)</f>
        <v>65.429999999999993</v>
      </c>
      <c r="R166" s="5">
        <f>AVERAGE(R160:R165)</f>
        <v>55.456666666666671</v>
      </c>
      <c r="S166">
        <f>AVERAGE(S160:S164)</f>
        <v>55.456666666666671</v>
      </c>
      <c r="T166" s="5">
        <f>AVERAGE(T160:T165)</f>
        <v>43.643333333333338</v>
      </c>
      <c r="U166">
        <f>AVERAGE(U160:U164)</f>
        <v>43.643333333333338</v>
      </c>
      <c r="V166" s="5">
        <f>AVERAGE(V160:V165)</f>
        <v>45.193333333333335</v>
      </c>
      <c r="W166">
        <f>AVERAGE(W160:W164)</f>
        <v>45.193333333333335</v>
      </c>
    </row>
    <row r="167" spans="1:23" x14ac:dyDescent="0.75">
      <c r="A167" s="7">
        <v>19</v>
      </c>
      <c r="B167">
        <v>20</v>
      </c>
      <c r="C167">
        <v>0.85</v>
      </c>
      <c r="D167" s="4">
        <v>75.7</v>
      </c>
      <c r="E167">
        <v>51.5</v>
      </c>
      <c r="F167">
        <v>31.2</v>
      </c>
      <c r="G167">
        <v>48.2</v>
      </c>
      <c r="I167">
        <f t="shared" si="59"/>
        <v>15.878680675673269</v>
      </c>
      <c r="N167">
        <f t="shared" si="60"/>
        <v>51.650000000000006</v>
      </c>
      <c r="P167" s="5">
        <f>_xlfn.STDEV.P(P160:P165)</f>
        <v>4.715700725590346</v>
      </c>
      <c r="Q167">
        <f>_xlfn.STDEV.P(Q160:Q164)</f>
        <v>1.3377593206552545</v>
      </c>
      <c r="R167" s="5">
        <f>_xlfn.STDEV.P(R160:R165)</f>
        <v>2.460878343645259</v>
      </c>
      <c r="S167">
        <f>_xlfn.STDEV.P(S160:S164)</f>
        <v>3.0986663798049183</v>
      </c>
      <c r="T167" s="5">
        <f>_xlfn.STDEV.P(T160:T165)</f>
        <v>11.279464624804749</v>
      </c>
      <c r="U167">
        <f>_xlfn.STDEV.P(U160:U164)</f>
        <v>0.76438791780671889</v>
      </c>
      <c r="V167" s="5">
        <f>_xlfn.STDEV.P(V160:V165)</f>
        <v>20.861309216399189</v>
      </c>
      <c r="W167">
        <f>_xlfn.STDEV.P(W160:W164)</f>
        <v>2.0129469827979953</v>
      </c>
    </row>
    <row r="168" spans="1:23" x14ac:dyDescent="0.75">
      <c r="A168" s="7">
        <v>20</v>
      </c>
      <c r="B168">
        <v>50</v>
      </c>
      <c r="C168">
        <v>0</v>
      </c>
      <c r="D168">
        <v>70</v>
      </c>
      <c r="E168">
        <v>63.8</v>
      </c>
      <c r="F168">
        <v>39.4</v>
      </c>
      <c r="G168">
        <v>48.1</v>
      </c>
      <c r="I168">
        <f t="shared" si="59"/>
        <v>12.175667332840522</v>
      </c>
      <c r="N168">
        <f t="shared" si="60"/>
        <v>55.325000000000003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66.7</v>
      </c>
      <c r="E169">
        <v>53.5</v>
      </c>
      <c r="F169">
        <v>54.2</v>
      </c>
      <c r="G169">
        <v>68.599999999999994</v>
      </c>
      <c r="I169">
        <f t="shared" si="59"/>
        <v>6.937038272923103</v>
      </c>
      <c r="N169">
        <f t="shared" si="60"/>
        <v>60.75</v>
      </c>
      <c r="P169" s="5" cm="1">
        <f t="array" ref="P169">INDEX(LINEST(P160:P165), 1)</f>
        <v>2.1034285714285725</v>
      </c>
      <c r="Q169" s="5" cm="1">
        <f t="array" ref="Q169">INDEX(LINEST(Q160:Q164), 1)</f>
        <v>0.28999999999999831</v>
      </c>
      <c r="R169" s="5" cm="1">
        <f t="array" ref="R169">INDEX(LINEST(R160:R165), 1)</f>
        <v>-1.0977142857142868</v>
      </c>
      <c r="S169" s="5" cm="1">
        <f t="array" ref="S169">INDEX(LINEST(S160:S164), 1)</f>
        <v>-1.85</v>
      </c>
      <c r="T169" s="5" cm="1">
        <f t="array" ref="T169">INDEX(LINEST(T160:T165), 1)</f>
        <v>2.9559999999999991</v>
      </c>
      <c r="U169" s="5" cm="1">
        <f t="array" ref="U169">INDEX(LINEST(U160:U164), 1)</f>
        <v>-0.46499999999999914</v>
      </c>
      <c r="V169" s="5" cm="1">
        <f t="array" ref="V169">INDEX(LINEST(V160:V164), 1)</f>
        <v>12.648</v>
      </c>
      <c r="W169" s="5" cm="1">
        <f t="array" ref="W169">INDEX(LINEST(W160:W164), 1)</f>
        <v>0.84000000000000008</v>
      </c>
    </row>
    <row r="170" spans="1:23" x14ac:dyDescent="0.75">
      <c r="A170" s="7">
        <v>22</v>
      </c>
      <c r="B170">
        <v>50</v>
      </c>
      <c r="C170">
        <v>0.45</v>
      </c>
      <c r="D170">
        <v>68.099999999999994</v>
      </c>
      <c r="E170">
        <v>51.8</v>
      </c>
      <c r="F170">
        <v>52.9</v>
      </c>
      <c r="G170">
        <v>65.5</v>
      </c>
      <c r="I170">
        <f t="shared" si="59"/>
        <v>7.293618786309036</v>
      </c>
      <c r="K170" cm="1">
        <f t="array" ref="K170">INDEX(LINEST(K160:K165),1)</f>
        <v>3.3752857142857122</v>
      </c>
      <c r="L170" cm="1">
        <f t="array" ref="L170">INDEX(LINEST(L160:L164),1)</f>
        <v>-0.29625000000000051</v>
      </c>
      <c r="N170">
        <f t="shared" si="60"/>
        <v>59.574999999999996</v>
      </c>
    </row>
    <row r="171" spans="1:23" x14ac:dyDescent="0.75">
      <c r="A171" s="7">
        <v>23</v>
      </c>
      <c r="B171">
        <v>50</v>
      </c>
      <c r="C171">
        <v>0.65</v>
      </c>
      <c r="D171">
        <v>67.7</v>
      </c>
      <c r="E171">
        <v>50.9</v>
      </c>
      <c r="F171">
        <v>55.9</v>
      </c>
      <c r="G171">
        <v>66.7</v>
      </c>
      <c r="I171">
        <f t="shared" si="59"/>
        <v>7.1316197318701819</v>
      </c>
      <c r="N171">
        <f t="shared" si="60"/>
        <v>60.3</v>
      </c>
    </row>
    <row r="172" spans="1:23" x14ac:dyDescent="0.75">
      <c r="A172" s="7">
        <v>24</v>
      </c>
      <c r="B172">
        <v>50</v>
      </c>
      <c r="C172">
        <v>0.85</v>
      </c>
      <c r="D172">
        <v>71.3</v>
      </c>
      <c r="E172">
        <v>49.9</v>
      </c>
      <c r="F172">
        <v>52.6</v>
      </c>
      <c r="G172">
        <v>67</v>
      </c>
      <c r="I172">
        <f t="shared" si="59"/>
        <v>9.128252844876739</v>
      </c>
      <c r="N172">
        <f t="shared" si="60"/>
        <v>60.199999999999996</v>
      </c>
    </row>
    <row r="173" spans="1:23" x14ac:dyDescent="0.75">
      <c r="A173" s="7">
        <v>25</v>
      </c>
      <c r="B173">
        <v>100</v>
      </c>
      <c r="C173">
        <v>0</v>
      </c>
      <c r="D173">
        <v>67.400000000000006</v>
      </c>
      <c r="E173">
        <v>63.2</v>
      </c>
      <c r="F173">
        <v>52.5</v>
      </c>
      <c r="G173">
        <v>49.4</v>
      </c>
      <c r="I173">
        <f t="shared" si="59"/>
        <v>7.40856767533369</v>
      </c>
      <c r="N173">
        <f t="shared" si="60"/>
        <v>58.125000000000007</v>
      </c>
    </row>
    <row r="174" spans="1:23" x14ac:dyDescent="0.75">
      <c r="A174" s="7">
        <v>26</v>
      </c>
      <c r="B174">
        <v>100</v>
      </c>
      <c r="C174">
        <v>0.2</v>
      </c>
      <c r="D174">
        <v>65.3</v>
      </c>
      <c r="E174">
        <v>52.3</v>
      </c>
      <c r="F174">
        <v>65.599999999999994</v>
      </c>
      <c r="G174">
        <v>60.9</v>
      </c>
      <c r="I174">
        <f t="shared" si="59"/>
        <v>5.3699976722527536</v>
      </c>
      <c r="N174">
        <f t="shared" si="60"/>
        <v>61.024999999999999</v>
      </c>
    </row>
    <row r="175" spans="1:23" x14ac:dyDescent="0.75">
      <c r="A175" s="7">
        <v>27</v>
      </c>
      <c r="B175">
        <v>100</v>
      </c>
      <c r="C175">
        <v>0.45</v>
      </c>
      <c r="D175">
        <v>66.3</v>
      </c>
      <c r="E175">
        <v>49.4</v>
      </c>
      <c r="F175">
        <v>63.1</v>
      </c>
      <c r="G175">
        <v>62.3</v>
      </c>
      <c r="I175">
        <f t="shared" si="59"/>
        <v>6.4546010721035803</v>
      </c>
      <c r="N175">
        <f t="shared" si="60"/>
        <v>60.274999999999991</v>
      </c>
    </row>
    <row r="176" spans="1:23" x14ac:dyDescent="0.75">
      <c r="A176" s="7">
        <v>28</v>
      </c>
      <c r="B176">
        <v>100</v>
      </c>
      <c r="C176">
        <v>0.65</v>
      </c>
      <c r="D176">
        <v>68.5</v>
      </c>
      <c r="E176">
        <v>51.5</v>
      </c>
      <c r="F176">
        <v>62</v>
      </c>
      <c r="G176" s="4">
        <v>60.7</v>
      </c>
      <c r="I176">
        <f t="shared" si="59"/>
        <v>6.0656306349793514</v>
      </c>
      <c r="N176">
        <f t="shared" si="60"/>
        <v>60.674999999999997</v>
      </c>
    </row>
    <row r="177" spans="1:23" x14ac:dyDescent="0.75">
      <c r="A177" s="7">
        <v>29</v>
      </c>
      <c r="B177">
        <v>100</v>
      </c>
      <c r="C177">
        <v>0.85</v>
      </c>
      <c r="D177">
        <v>67.099999999999994</v>
      </c>
      <c r="E177">
        <v>52</v>
      </c>
      <c r="F177">
        <v>61.8</v>
      </c>
      <c r="G177">
        <v>60.1</v>
      </c>
      <c r="I177">
        <f t="shared" si="59"/>
        <v>5.4177947543257838</v>
      </c>
      <c r="N177">
        <f t="shared" si="60"/>
        <v>60.249999999999993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50.3</v>
      </c>
      <c r="E184">
        <v>42.6</v>
      </c>
      <c r="F184">
        <v>50.1</v>
      </c>
      <c r="G184">
        <v>0.4</v>
      </c>
      <c r="I184">
        <f>_xlfn.STDEV.P(D184:G184)</f>
        <v>20.701026544594352</v>
      </c>
      <c r="J184">
        <v>2</v>
      </c>
      <c r="K184">
        <f>_xlfn.STDEV.P(D184:G188)</f>
        <v>20.7128945345647</v>
      </c>
      <c r="L184">
        <f>_xlfn.STDEV.P(D184:G184,D189:G189,D194:G194,D199:G199,D204:F204,D209:F209)</f>
        <v>20.819912591809306</v>
      </c>
      <c r="M184">
        <v>0</v>
      </c>
      <c r="N184">
        <f>AVERAGE(D184:G184)</f>
        <v>35.85</v>
      </c>
      <c r="P184" s="5">
        <f>_xlfn.STDEV.P(D184:D188)</f>
        <v>1.3266499161421592</v>
      </c>
      <c r="Q184">
        <f>_xlfn.STDEV.P(D184,D189,D194,D199,D204,D209)</f>
        <v>6.8664441711526356</v>
      </c>
      <c r="R184" s="5">
        <f>_xlfn.STDEV.P(E184:E188)</f>
        <v>1.8423897524682442</v>
      </c>
      <c r="S184">
        <f>_xlfn.STDEV.P(E184,E189,E194,E199,E204,E209)</f>
        <v>18.181652840157287</v>
      </c>
      <c r="T184" s="5">
        <f>_xlfn.STDEV.P(F184:F188)</f>
        <v>2.021286718899622</v>
      </c>
      <c r="U184">
        <f>_xlfn.STDEV.P(F184,F189,F194,F199,F204,F209)</f>
        <v>3.1958306171218345</v>
      </c>
      <c r="V184" s="5">
        <f>_xlfn.STDEV.P(G184:G188)</f>
        <v>0.24000000000000005</v>
      </c>
      <c r="W184">
        <f>_xlfn.STDEV.P(G184,G189,G194,G199)</f>
        <v>21.365977627995399</v>
      </c>
    </row>
    <row r="185" spans="1:23" x14ac:dyDescent="0.75">
      <c r="A185" s="7">
        <v>1</v>
      </c>
      <c r="B185">
        <v>0</v>
      </c>
      <c r="C185">
        <v>0.2</v>
      </c>
      <c r="D185">
        <v>50.5</v>
      </c>
      <c r="E185">
        <v>42.1</v>
      </c>
      <c r="F185">
        <v>55.6</v>
      </c>
      <c r="G185">
        <v>0.6</v>
      </c>
      <c r="I185">
        <f t="shared" ref="I185:I203" si="71">_xlfn.STDEV.P(D185:G185)</f>
        <v>21.673832148468815</v>
      </c>
      <c r="J185">
        <v>5</v>
      </c>
      <c r="K185">
        <f>_xlfn.STDEV.P(D189:G193)</f>
        <v>11.006816070054125</v>
      </c>
      <c r="L185">
        <f t="shared" ref="L185:L188" si="72">_xlfn.STDEV.P(D185:G185,D190:G190,D195:G195,D200:G200,D205:F205,D210:F210)</f>
        <v>17.843273728645578</v>
      </c>
      <c r="M185">
        <v>0.2</v>
      </c>
      <c r="N185">
        <f t="shared" ref="N185:N193" si="73">AVERAGE(D185:G185)</f>
        <v>37.199999999999996</v>
      </c>
      <c r="P185" s="5">
        <f>_xlfn.STDEV.P(D189:D193)</f>
        <v>4.8347078505324408</v>
      </c>
      <c r="Q185">
        <f t="shared" ref="Q185:Q188" si="74">_xlfn.STDEV.P(D185,D190,D195,D200,D205,D210)</f>
        <v>7.2377290790841267</v>
      </c>
      <c r="R185" s="5">
        <f>_xlfn.STDEV.P(E189:E193)</f>
        <v>8.4762255751012976</v>
      </c>
      <c r="S185">
        <f t="shared" ref="S185:S188" si="75">_xlfn.STDEV.P(E185,E190,E195,E200,E205,E210)</f>
        <v>14.567620106096747</v>
      </c>
      <c r="T185" s="5">
        <f>_xlfn.STDEV.P(F189:F193)</f>
        <v>2.2130521909796883</v>
      </c>
      <c r="U185">
        <f t="shared" ref="U185:U188" si="76">_xlfn.STDEV.P(F185,F190,F195,F200,F205,F210)</f>
        <v>1.5860503004493758</v>
      </c>
      <c r="V185" s="5">
        <f>_xlfn.STDEV.P(G189:G193)</f>
        <v>2.1762352813976706</v>
      </c>
      <c r="W185">
        <f t="shared" ref="W185:W188" si="77">_xlfn.STDEV.P(G185,G190,G195,G200)</f>
        <v>22.372136688300479</v>
      </c>
    </row>
    <row r="186" spans="1:23" x14ac:dyDescent="0.75">
      <c r="A186" s="7">
        <v>2</v>
      </c>
      <c r="B186">
        <v>0</v>
      </c>
      <c r="C186">
        <v>0.45</v>
      </c>
      <c r="D186">
        <v>49.2</v>
      </c>
      <c r="E186">
        <v>39.200000000000003</v>
      </c>
      <c r="F186">
        <v>50.2</v>
      </c>
      <c r="G186">
        <v>0</v>
      </c>
      <c r="I186">
        <f t="shared" si="71"/>
        <v>20.462343463054275</v>
      </c>
      <c r="J186">
        <v>10</v>
      </c>
      <c r="K186">
        <f>_xlfn.STDEV.P(D194:G198)</f>
        <v>11.208990810951803</v>
      </c>
      <c r="L186">
        <f t="shared" si="72"/>
        <v>15.979124423927949</v>
      </c>
      <c r="M186">
        <v>0.45</v>
      </c>
      <c r="N186">
        <f t="shared" si="73"/>
        <v>34.650000000000006</v>
      </c>
      <c r="P186" s="5">
        <f>_xlfn.STDEV.P(D194:D198)</f>
        <v>2.2480213522117602</v>
      </c>
      <c r="Q186">
        <f t="shared" si="74"/>
        <v>7.5811168922087431</v>
      </c>
      <c r="R186" s="5">
        <f>_xlfn.STDEV.P(E194:E198)</f>
        <v>8.8757196891294878</v>
      </c>
      <c r="S186">
        <f t="shared" si="75"/>
        <v>12.011903818018791</v>
      </c>
      <c r="T186" s="5">
        <f>_xlfn.STDEV.P(F194:F198)</f>
        <v>1.7130090484291089</v>
      </c>
      <c r="U186">
        <f t="shared" si="76"/>
        <v>1.8959752694120835</v>
      </c>
      <c r="V186" s="5">
        <f>_xlfn.STDEV.P(G194:G198)</f>
        <v>0.65238025721200421</v>
      </c>
      <c r="W186">
        <f t="shared" si="77"/>
        <v>21.825028636865515</v>
      </c>
    </row>
    <row r="187" spans="1:23" x14ac:dyDescent="0.75">
      <c r="A187" s="7">
        <v>3</v>
      </c>
      <c r="B187">
        <v>0</v>
      </c>
      <c r="C187">
        <v>0.65</v>
      </c>
      <c r="D187">
        <v>47.1</v>
      </c>
      <c r="E187">
        <v>37.700000000000003</v>
      </c>
      <c r="F187">
        <v>51.2</v>
      </c>
      <c r="G187">
        <v>0</v>
      </c>
      <c r="I187">
        <f t="shared" si="71"/>
        <v>20.23079336061738</v>
      </c>
      <c r="J187">
        <v>20</v>
      </c>
      <c r="K187">
        <f>_xlfn.STDEV.P(D199:G203)</f>
        <v>11.225212692862351</v>
      </c>
      <c r="L187">
        <f t="shared" si="72"/>
        <v>15.63133970559579</v>
      </c>
      <c r="M187">
        <v>0.65</v>
      </c>
      <c r="N187">
        <f t="shared" si="73"/>
        <v>34</v>
      </c>
      <c r="P187" s="5">
        <f>_xlfn.STDEV.P(D199:D203)</f>
        <v>1.1117553687749835</v>
      </c>
      <c r="Q187">
        <f t="shared" si="74"/>
        <v>7.7649676253170972</v>
      </c>
      <c r="R187" s="5">
        <f>_xlfn.STDEV.P(E199:E203)</f>
        <v>8.6610391986182016</v>
      </c>
      <c r="S187">
        <f t="shared" si="75"/>
        <v>12.051555916146246</v>
      </c>
      <c r="T187" s="5">
        <f>_xlfn.STDEV.P(F199:F203)</f>
        <v>1.4499655168313494</v>
      </c>
      <c r="U187">
        <f t="shared" si="76"/>
        <v>1.3707256796634724</v>
      </c>
      <c r="V187" s="5">
        <f>_xlfn.STDEV.P(G199:G203)</f>
        <v>1.7251086922278243</v>
      </c>
      <c r="W187">
        <f t="shared" si="77"/>
        <v>21.892121870663892</v>
      </c>
    </row>
    <row r="188" spans="1:23" x14ac:dyDescent="0.75">
      <c r="A188" s="7">
        <v>4</v>
      </c>
      <c r="B188">
        <v>0</v>
      </c>
      <c r="C188">
        <v>0.85</v>
      </c>
      <c r="D188">
        <v>47.9</v>
      </c>
      <c r="E188">
        <v>39.6</v>
      </c>
      <c r="F188">
        <v>51.3</v>
      </c>
      <c r="G188">
        <v>0.4</v>
      </c>
      <c r="I188">
        <f t="shared" si="71"/>
        <v>20.311696137939826</v>
      </c>
      <c r="J188">
        <v>50</v>
      </c>
      <c r="K188">
        <f>_xlfn.STDEV.P(D205:F208)</f>
        <v>9.5674510058844202</v>
      </c>
      <c r="L188">
        <f t="shared" si="72"/>
        <v>15.334977984770305</v>
      </c>
      <c r="M188">
        <v>0.85</v>
      </c>
      <c r="N188">
        <f t="shared" si="73"/>
        <v>34.800000000000004</v>
      </c>
      <c r="P188" s="5">
        <f>_xlfn.STDEV.P(D204:D208)</f>
        <v>1.4022838514366469</v>
      </c>
      <c r="Q188">
        <f t="shared" si="74"/>
        <v>8.4300553576671842</v>
      </c>
      <c r="R188" s="5">
        <f>_xlfn.STDEV.P(E204:E208)</f>
        <v>9.7742936317670175</v>
      </c>
      <c r="S188">
        <f t="shared" si="75"/>
        <v>10.177202873743532</v>
      </c>
      <c r="T188" s="5">
        <f>_xlfn.STDEV.P(F204:F208)</f>
        <v>2.9158875149772152</v>
      </c>
      <c r="U188">
        <f t="shared" si="76"/>
        <v>2.3082581215183788</v>
      </c>
      <c r="V188" s="5"/>
      <c r="W188">
        <f t="shared" si="77"/>
        <v>22.095814083214954</v>
      </c>
    </row>
    <row r="189" spans="1:23" x14ac:dyDescent="0.75">
      <c r="A189" s="7">
        <v>5</v>
      </c>
      <c r="B189">
        <v>5</v>
      </c>
      <c r="C189">
        <v>0</v>
      </c>
      <c r="D189">
        <v>57.3</v>
      </c>
      <c r="E189">
        <v>91.2</v>
      </c>
      <c r="F189">
        <v>58.3</v>
      </c>
      <c r="G189">
        <v>50.4</v>
      </c>
      <c r="I189">
        <f t="shared" si="71"/>
        <v>15.825770123441067</v>
      </c>
      <c r="J189">
        <v>100</v>
      </c>
      <c r="K189">
        <f>_xlfn.STDEV.P(D209:F213)</f>
        <v>12.223718292274624</v>
      </c>
      <c r="N189">
        <f t="shared" si="73"/>
        <v>64.3</v>
      </c>
      <c r="P189" s="5">
        <f>_xlfn.STDEV.P(D209:D213)</f>
        <v>1.5051910177781418</v>
      </c>
      <c r="R189" s="5">
        <f>_xlfn.STDEV.P(E209:E213)</f>
        <v>9.407784011126175</v>
      </c>
      <c r="T189" s="5">
        <f>_xlfn.STDEV.P(F209:F213)</f>
        <v>1.6260381299342279</v>
      </c>
      <c r="V189" s="5"/>
    </row>
    <row r="190" spans="1:23" x14ac:dyDescent="0.75">
      <c r="A190" s="7">
        <v>6</v>
      </c>
      <c r="B190">
        <v>5</v>
      </c>
      <c r="C190">
        <v>0.2</v>
      </c>
      <c r="D190">
        <v>70.900000000000006</v>
      </c>
      <c r="E190">
        <v>81</v>
      </c>
      <c r="F190">
        <v>53.5</v>
      </c>
      <c r="G190">
        <v>56.4</v>
      </c>
      <c r="I190">
        <f t="shared" si="71"/>
        <v>11.137885795787268</v>
      </c>
      <c r="K190">
        <f>AVERAGE(K184:K189)</f>
        <v>12.657513901098669</v>
      </c>
      <c r="N190">
        <f t="shared" si="73"/>
        <v>65.45</v>
      </c>
      <c r="P190" s="5">
        <f>AVERAGE(P184:P189)</f>
        <v>2.0714348928126882</v>
      </c>
      <c r="Q190">
        <f>AVERAGE(Q184:Q188)</f>
        <v>7.5760626250859575</v>
      </c>
      <c r="R190" s="5">
        <f>AVERAGE(R184:R189)</f>
        <v>7.8395753097017371</v>
      </c>
      <c r="S190">
        <f>AVERAGE(S184:S188)</f>
        <v>13.397987110832521</v>
      </c>
      <c r="T190" s="5">
        <f>AVERAGE(T184:T189)</f>
        <v>1.9898731866752024</v>
      </c>
      <c r="U190">
        <f>AVERAGE(U184:U188)</f>
        <v>2.071367997633029</v>
      </c>
      <c r="V190" s="5">
        <f>AVERAGE(V184:V189)</f>
        <v>1.1984310577093749</v>
      </c>
      <c r="W190">
        <f>AVERAGE(W184:W188)</f>
        <v>21.910215781408045</v>
      </c>
    </row>
    <row r="191" spans="1:23" x14ac:dyDescent="0.75">
      <c r="A191" s="7">
        <v>7</v>
      </c>
      <c r="B191">
        <v>5</v>
      </c>
      <c r="C191">
        <v>0.45</v>
      </c>
      <c r="D191">
        <v>66.8</v>
      </c>
      <c r="E191">
        <v>71</v>
      </c>
      <c r="F191">
        <v>54.7</v>
      </c>
      <c r="G191">
        <v>53.6</v>
      </c>
      <c r="I191">
        <f t="shared" si="71"/>
        <v>7.533052170269384</v>
      </c>
      <c r="N191">
        <f t="shared" si="73"/>
        <v>61.524999999999999</v>
      </c>
      <c r="P191" s="5">
        <f>_xlfn.STDEV.P(P184:P189)</f>
        <v>1.2852331117368367</v>
      </c>
      <c r="Q191">
        <f>_xlfn.STDEV.P(Q184:Q188)</f>
        <v>0.52593576994589686</v>
      </c>
      <c r="R191" s="5">
        <f>_xlfn.STDEV.P(R184:R189)</f>
        <v>2.7179149416754251</v>
      </c>
      <c r="S191">
        <f>_xlfn.STDEV.P(S184:S188)</f>
        <v>2.7698033905694279</v>
      </c>
      <c r="T191" s="5">
        <f>_xlfn.STDEV.P(T184:T189)</f>
        <v>0.48456650828454501</v>
      </c>
      <c r="U191">
        <f>_xlfn.STDEV.P(U184:U188)</f>
        <v>0.64462836541130064</v>
      </c>
      <c r="V191" s="5">
        <f>_xlfn.STDEV.P(V184:V189)</f>
        <v>0.78266404026094594</v>
      </c>
      <c r="W191">
        <f>_xlfn.STDEV.P(W184:W188)</f>
        <v>0.33214366189625583</v>
      </c>
    </row>
    <row r="192" spans="1:23" x14ac:dyDescent="0.75">
      <c r="A192" s="7">
        <v>8</v>
      </c>
      <c r="B192">
        <v>5</v>
      </c>
      <c r="C192">
        <v>0.65</v>
      </c>
      <c r="D192">
        <v>68.099999999999994</v>
      </c>
      <c r="E192">
        <v>71</v>
      </c>
      <c r="F192">
        <v>51.8</v>
      </c>
      <c r="G192">
        <v>51.4</v>
      </c>
      <c r="I192">
        <f t="shared" si="71"/>
        <v>9.0344825529745041</v>
      </c>
      <c r="K192" cm="1">
        <f t="array" ref="K192">INDEX(LINEST(K184:K189),1)</f>
        <v>-1.3356501292013989</v>
      </c>
      <c r="L192" cm="1">
        <f t="array" ref="L192">INDEX(LINEST(L184:L188),1)</f>
        <v>-1.3181803237127792</v>
      </c>
      <c r="N192">
        <f t="shared" si="73"/>
        <v>60.574999999999996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69.7</v>
      </c>
      <c r="E193">
        <v>68.599999999999994</v>
      </c>
      <c r="F193">
        <v>53.1</v>
      </c>
      <c r="G193">
        <v>51.2</v>
      </c>
      <c r="I193">
        <f t="shared" si="71"/>
        <v>8.535367596067525</v>
      </c>
      <c r="N193">
        <f t="shared" si="73"/>
        <v>60.650000000000006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62.4</v>
      </c>
      <c r="E194">
        <v>91.2</v>
      </c>
      <c r="F194">
        <v>56.9</v>
      </c>
      <c r="G194">
        <v>49.3</v>
      </c>
      <c r="I194">
        <f t="shared" si="71"/>
        <v>15.85315426027263</v>
      </c>
      <c r="N194">
        <f xml:space="preserve"> AVERAGEIF(D194:G194, "&lt;&gt;0",D194:G194)</f>
        <v>64.95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59.4</v>
      </c>
      <c r="E195">
        <v>80.900000000000006</v>
      </c>
      <c r="F195">
        <v>54.1</v>
      </c>
      <c r="G195">
        <v>49.7</v>
      </c>
      <c r="I195">
        <f t="shared" si="71"/>
        <v>11.977765860125986</v>
      </c>
      <c r="J195" s="2"/>
      <c r="K195" t="s">
        <v>26</v>
      </c>
      <c r="L195" t="s">
        <v>27</v>
      </c>
      <c r="N195">
        <f t="shared" ref="N195:N213" si="78" xml:space="preserve"> AVERAGEIF(D195:G195, "&lt;&gt;0",D195:G195)</f>
        <v>61.025000000000006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62.1</v>
      </c>
      <c r="E196">
        <v>71.8</v>
      </c>
      <c r="F196">
        <v>52.3</v>
      </c>
      <c r="G196">
        <v>48.7</v>
      </c>
      <c r="I196">
        <f t="shared" si="71"/>
        <v>9.0017706591537081</v>
      </c>
      <c r="J196">
        <v>2</v>
      </c>
      <c r="K196">
        <f>AVERAGE(D184:G188)</f>
        <v>35.299999999999997</v>
      </c>
      <c r="L196">
        <f>AVERAGE(D184:G184,D189:G189,D194:G194,D199:G199,D204:F204,D209:F209)</f>
        <v>61.681818181818173</v>
      </c>
      <c r="M196">
        <v>0</v>
      </c>
      <c r="N196">
        <f t="shared" si="78"/>
        <v>58.724999999999994</v>
      </c>
      <c r="P196" s="5">
        <f>AVERAGE(D184:D188)</f>
        <v>49</v>
      </c>
      <c r="Q196">
        <f>AVERAGE(D184,D189,D194,D199,D204,D209)</f>
        <v>62.483333333333327</v>
      </c>
      <c r="R196" s="5">
        <f>AVERAGE(E184:E188)</f>
        <v>40.24</v>
      </c>
      <c r="S196">
        <f>AVERAGE(E184,E189,E194,E199,E204,E209)</f>
        <v>83.25</v>
      </c>
      <c r="T196" s="5">
        <f>AVERAGE(F184:F188)</f>
        <v>51.680000000000007</v>
      </c>
      <c r="U196">
        <f>AVERAGE(F184,F189,F194,F199,F204,F209)</f>
        <v>55.5</v>
      </c>
      <c r="V196" s="5">
        <f>AVERAGE(G184:G188)</f>
        <v>0.27999999999999997</v>
      </c>
      <c r="W196">
        <f>AVERAGE(G184,G189,G194,G199)</f>
        <v>37.4</v>
      </c>
    </row>
    <row r="197" spans="1:23" x14ac:dyDescent="0.75">
      <c r="A197" s="7">
        <v>13</v>
      </c>
      <c r="B197">
        <v>10</v>
      </c>
      <c r="C197">
        <v>0.65</v>
      </c>
      <c r="D197">
        <v>65.099999999999994</v>
      </c>
      <c r="E197">
        <v>70.099999999999994</v>
      </c>
      <c r="F197">
        <v>52.3</v>
      </c>
      <c r="G197">
        <v>50.7</v>
      </c>
      <c r="I197">
        <f t="shared" si="71"/>
        <v>8.2612045126603348</v>
      </c>
      <c r="J197">
        <v>5</v>
      </c>
      <c r="K197">
        <f>AVERAGE(D189:G193)</f>
        <v>62.499999999999986</v>
      </c>
      <c r="L197">
        <f t="shared" ref="L197:L200" si="79">AVERAGE(D185:G185,D190:G190,D195:G195,D200:G200,D205:F205,D210:F210)</f>
        <v>59.659090909090899</v>
      </c>
      <c r="M197">
        <v>0.2</v>
      </c>
      <c r="N197">
        <f t="shared" si="78"/>
        <v>59.55</v>
      </c>
      <c r="P197" s="5">
        <f>AVERAGE(D189:D193)</f>
        <v>66.56</v>
      </c>
      <c r="Q197">
        <f t="shared" ref="Q197:Q200" si="80">AVERAGE(D185,D190,D195,D200,D205,D210)</f>
        <v>64.38333333333334</v>
      </c>
      <c r="R197" s="5">
        <f>AVERAGE(E189:E193)</f>
        <v>76.559999999999988</v>
      </c>
      <c r="S197">
        <f t="shared" ref="S197:S200" si="81">AVERAGE(E185,E190,E195,E200,E205,E210)</f>
        <v>74.666666666666671</v>
      </c>
      <c r="T197" s="5">
        <f>AVERAGE(F189:F193)</f>
        <v>54.280000000000008</v>
      </c>
      <c r="U197">
        <f t="shared" ref="U197:U200" si="82">AVERAGE(F185,F190,F195,F200,F205,F210)</f>
        <v>53.666666666666664</v>
      </c>
      <c r="V197" s="5">
        <f>AVERAGE(G189:G193)</f>
        <v>52.6</v>
      </c>
      <c r="W197">
        <f t="shared" ref="W197:W200" si="83">AVERAGE(G185,G190,G195,G200)</f>
        <v>39.049999999999997</v>
      </c>
    </row>
    <row r="198" spans="1:23" x14ac:dyDescent="0.75">
      <c r="A198" s="7">
        <v>14</v>
      </c>
      <c r="B198">
        <v>10</v>
      </c>
      <c r="C198">
        <v>0.85</v>
      </c>
      <c r="D198">
        <v>65.599999999999994</v>
      </c>
      <c r="E198">
        <v>66.7</v>
      </c>
      <c r="F198">
        <v>53.1</v>
      </c>
      <c r="G198">
        <v>49.5</v>
      </c>
      <c r="I198">
        <f t="shared" si="71"/>
        <v>7.5433331492119597</v>
      </c>
      <c r="J198">
        <v>10</v>
      </c>
      <c r="K198">
        <f>AVERAGE(D194:G198)</f>
        <v>60.594999999999992</v>
      </c>
      <c r="L198">
        <f t="shared" si="79"/>
        <v>56.840909090909101</v>
      </c>
      <c r="M198">
        <v>0.45</v>
      </c>
      <c r="N198">
        <f t="shared" si="78"/>
        <v>58.725000000000001</v>
      </c>
      <c r="P198" s="5">
        <f>AVERAGE(D194:D198)</f>
        <v>62.92</v>
      </c>
      <c r="Q198">
        <f t="shared" si="80"/>
        <v>64.8</v>
      </c>
      <c r="R198" s="5">
        <f>AVERAGE(E194:E198)</f>
        <v>76.14</v>
      </c>
      <c r="S198">
        <f t="shared" si="81"/>
        <v>66.05</v>
      </c>
      <c r="T198" s="5">
        <f>AVERAGE(F194:F198)</f>
        <v>53.740000000000009</v>
      </c>
      <c r="U198">
        <f t="shared" si="82"/>
        <v>52.483333333333327</v>
      </c>
      <c r="V198" s="5">
        <f>AVERAGE(G194:G198)</f>
        <v>49.58</v>
      </c>
      <c r="W198">
        <f t="shared" si="83"/>
        <v>37.625</v>
      </c>
    </row>
    <row r="199" spans="1:23" x14ac:dyDescent="0.75">
      <c r="A199" s="7">
        <v>15</v>
      </c>
      <c r="B199">
        <v>20</v>
      </c>
      <c r="C199">
        <v>0</v>
      </c>
      <c r="D199">
        <v>66.3</v>
      </c>
      <c r="E199">
        <v>91</v>
      </c>
      <c r="F199">
        <v>58.1</v>
      </c>
      <c r="G199">
        <v>49.5</v>
      </c>
      <c r="I199">
        <f t="shared" si="71"/>
        <v>15.488281860813359</v>
      </c>
      <c r="J199">
        <v>20</v>
      </c>
      <c r="K199">
        <f>AVERAGE(D199:G203)</f>
        <v>62.260000000000012</v>
      </c>
      <c r="L199">
        <f t="shared" si="79"/>
        <v>56.440909090909095</v>
      </c>
      <c r="M199">
        <v>0.65</v>
      </c>
      <c r="N199">
        <f t="shared" si="78"/>
        <v>66.224999999999994</v>
      </c>
      <c r="P199" s="5">
        <f>AVERAGE(D199:D203)</f>
        <v>67.300000000000011</v>
      </c>
      <c r="Q199">
        <f t="shared" si="80"/>
        <v>64.216666666666654</v>
      </c>
      <c r="R199" s="5">
        <f>AVERAGE(E199:E203)</f>
        <v>76.38</v>
      </c>
      <c r="S199">
        <f t="shared" si="81"/>
        <v>64.600000000000009</v>
      </c>
      <c r="T199" s="5">
        <f>AVERAGE(F199:F203)</f>
        <v>55.36</v>
      </c>
      <c r="U199">
        <f t="shared" si="82"/>
        <v>52.866666666666667</v>
      </c>
      <c r="V199" s="5">
        <f>AVERAGE(G199:G203)</f>
        <v>50</v>
      </c>
      <c r="W199">
        <f t="shared" si="83"/>
        <v>37.9</v>
      </c>
    </row>
    <row r="200" spans="1:23" x14ac:dyDescent="0.75">
      <c r="A200" s="7">
        <v>16</v>
      </c>
      <c r="B200">
        <v>20</v>
      </c>
      <c r="C200">
        <v>0.2</v>
      </c>
      <c r="D200">
        <v>67</v>
      </c>
      <c r="E200">
        <v>81.3</v>
      </c>
      <c r="F200">
        <v>55.3</v>
      </c>
      <c r="G200">
        <v>49.5</v>
      </c>
      <c r="I200">
        <f t="shared" si="71"/>
        <v>12.166835044496937</v>
      </c>
      <c r="J200">
        <v>50</v>
      </c>
      <c r="K200">
        <f>AVERAGE(D204:F208)</f>
        <v>66.199333333333328</v>
      </c>
      <c r="L200">
        <f t="shared" si="79"/>
        <v>55.899545454545439</v>
      </c>
      <c r="M200">
        <v>0.85</v>
      </c>
      <c r="N200">
        <f t="shared" si="78"/>
        <v>63.275000000000006</v>
      </c>
      <c r="P200" s="5">
        <f>AVERAGE(D204:D208)</f>
        <v>69.959999999999994</v>
      </c>
      <c r="Q200">
        <f t="shared" si="80"/>
        <v>65.75</v>
      </c>
      <c r="R200" s="5">
        <f>AVERAGE(E204:E208)</f>
        <v>75.397999999999996</v>
      </c>
      <c r="S200">
        <f t="shared" si="81"/>
        <v>62.164999999999999</v>
      </c>
      <c r="T200" s="5">
        <f>AVERAGE(F204:F208)</f>
        <v>53.240000000000009</v>
      </c>
      <c r="U200">
        <f t="shared" si="82"/>
        <v>51.316666666666663</v>
      </c>
      <c r="V200" s="5"/>
      <c r="W200">
        <f t="shared" si="83"/>
        <v>38.599999999999994</v>
      </c>
    </row>
    <row r="201" spans="1:23" x14ac:dyDescent="0.75">
      <c r="A201" s="7">
        <v>17</v>
      </c>
      <c r="B201">
        <v>20</v>
      </c>
      <c r="C201">
        <v>0.45</v>
      </c>
      <c r="D201">
        <v>69.3</v>
      </c>
      <c r="E201">
        <v>71.7</v>
      </c>
      <c r="F201">
        <v>54.5</v>
      </c>
      <c r="G201">
        <v>48.2</v>
      </c>
      <c r="I201">
        <f t="shared" si="71"/>
        <v>9.8672121189321</v>
      </c>
      <c r="J201">
        <v>100</v>
      </c>
      <c r="K201">
        <f>AVERAGE(D209:F213)</f>
        <v>65.693333333333328</v>
      </c>
      <c r="L201">
        <f>AVERAGE((L200-L199), (L199-L198), (L198-L197), (L197-L196))</f>
        <v>-1.4455681818181834</v>
      </c>
      <c r="N201">
        <f t="shared" si="78"/>
        <v>60.924999999999997</v>
      </c>
      <c r="P201" s="5">
        <f>AVERAGE(D209:D213)</f>
        <v>70.22</v>
      </c>
      <c r="R201" s="5">
        <f>AVERAGE(E209:E213)</f>
        <v>76.16</v>
      </c>
      <c r="T201" s="5">
        <f>AVERAGE(F209:F213)</f>
        <v>50.7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67.599999999999994</v>
      </c>
      <c r="E202">
        <v>70.5</v>
      </c>
      <c r="F202">
        <v>55</v>
      </c>
      <c r="G202">
        <v>49.5</v>
      </c>
      <c r="I202">
        <f t="shared" si="71"/>
        <v>8.6828854650974137</v>
      </c>
      <c r="K202">
        <f>AVERAGE(K196:K201)</f>
        <v>58.757944444444441</v>
      </c>
      <c r="N202">
        <f t="shared" si="78"/>
        <v>60.65</v>
      </c>
      <c r="P202" s="5">
        <f>AVERAGE(P196:P201)</f>
        <v>64.326666666666668</v>
      </c>
      <c r="Q202">
        <f>AVERAGE(Q196:Q200)</f>
        <v>64.326666666666668</v>
      </c>
      <c r="R202" s="5">
        <f>AVERAGE(R196:R201)</f>
        <v>70.146333333333317</v>
      </c>
      <c r="S202">
        <f>AVERAGE(S196:S200)</f>
        <v>70.146333333333345</v>
      </c>
      <c r="T202" s="5">
        <f>AVERAGE(T196:T201)</f>
        <v>53.166666666666664</v>
      </c>
      <c r="U202">
        <f>AVERAGE(U196:U200)</f>
        <v>53.166666666666664</v>
      </c>
      <c r="V202" s="5">
        <f>AVERAGE(V196:V201)</f>
        <v>38.115000000000002</v>
      </c>
      <c r="W202">
        <f>AVERAGE(W196:W200)</f>
        <v>38.114999999999995</v>
      </c>
    </row>
    <row r="203" spans="1:23" x14ac:dyDescent="0.75">
      <c r="A203" s="7">
        <v>19</v>
      </c>
      <c r="B203">
        <v>20</v>
      </c>
      <c r="C203">
        <v>0.85</v>
      </c>
      <c r="D203">
        <v>66.3</v>
      </c>
      <c r="E203">
        <v>67.400000000000006</v>
      </c>
      <c r="F203">
        <v>53.9</v>
      </c>
      <c r="G203">
        <v>53.3</v>
      </c>
      <c r="I203">
        <f t="shared" si="71"/>
        <v>6.6397948010462207</v>
      </c>
      <c r="N203">
        <f t="shared" si="78"/>
        <v>60.224999999999994</v>
      </c>
      <c r="P203" s="5">
        <f>_xlfn.STDEV.P(P196:P201)</f>
        <v>7.2707144689423773</v>
      </c>
      <c r="Q203">
        <f>_xlfn.STDEV.P(Q196:Q200)</f>
        <v>1.0642472561497291</v>
      </c>
      <c r="R203" s="5">
        <f>_xlfn.STDEV.P(R196:R201)</f>
        <v>13.379404093190795</v>
      </c>
      <c r="S203">
        <f>_xlfn.STDEV.P(S196:S200)</f>
        <v>7.7895177714098196</v>
      </c>
      <c r="T203" s="5">
        <f>_xlfn.STDEV.P(T196:T201)</f>
        <v>1.564125598821555</v>
      </c>
      <c r="U203">
        <f>_xlfn.STDEV.P(U196:U200)</f>
        <v>1.3909628959026124</v>
      </c>
      <c r="V203" s="5">
        <f>_xlfn.STDEV.P(V196:V201)</f>
        <v>21.874653711544781</v>
      </c>
      <c r="W203">
        <f>_xlfn.STDEV.P(W196:W200)</f>
        <v>0.61757590626577907</v>
      </c>
    </row>
    <row r="204" spans="1:23" x14ac:dyDescent="0.75">
      <c r="A204" s="7">
        <v>20</v>
      </c>
      <c r="B204">
        <v>50</v>
      </c>
      <c r="C204">
        <v>0</v>
      </c>
      <c r="D204">
        <v>69.5</v>
      </c>
      <c r="E204">
        <v>91.6</v>
      </c>
      <c r="F204">
        <v>57.5</v>
      </c>
      <c r="G204">
        <v>0</v>
      </c>
      <c r="I204">
        <f>_xlfn.STDEV.P(D204:F204)</f>
        <v>14.123345527490581</v>
      </c>
      <c r="N204" s="4">
        <f t="shared" si="78"/>
        <v>72.86666666666666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69.400000000000006</v>
      </c>
      <c r="E205">
        <v>80.900000000000006</v>
      </c>
      <c r="F205">
        <v>52.5</v>
      </c>
      <c r="G205">
        <v>0</v>
      </c>
      <c r="I205">
        <f t="shared" ref="I205:I213" si="84">_xlfn.STDEV.P(D205:F205)</f>
        <v>11.663904434908034</v>
      </c>
      <c r="N205">
        <f t="shared" si="78"/>
        <v>67.600000000000009</v>
      </c>
      <c r="P205" s="5" cm="1">
        <f t="array" ref="P205">INDEX(LINEST(P196:P201), 1)</f>
        <v>3.4480000000000004</v>
      </c>
      <c r="Q205" s="5" cm="1">
        <f t="array" ref="Q205">INDEX(LINEST(Q196:Q200), 1)</f>
        <v>0.63666666666666583</v>
      </c>
      <c r="R205" s="5" cm="1">
        <f t="array" ref="R205">INDEX(LINEST(R196:R201), 1)</f>
        <v>5.0386857142857151</v>
      </c>
      <c r="S205" s="5" cm="1">
        <f t="array" ref="S205">INDEX(LINEST(S196:S200), 1)</f>
        <v>-5.2236666666666647</v>
      </c>
      <c r="T205" s="5" cm="1">
        <f t="array" ref="T205">INDEX(LINEST(T196:T201), 1)</f>
        <v>-0.18285714285714375</v>
      </c>
      <c r="U205" s="5" cm="1">
        <f t="array" ref="U205">INDEX(LINEST(U196:U200), 1)</f>
        <v>-0.91666666666666707</v>
      </c>
      <c r="V205" s="5" cm="1">
        <f t="array" ref="V205">INDEX(LINEST(V196:V199), 1)</f>
        <v>14.614000000000001</v>
      </c>
      <c r="W205" s="5" cm="1">
        <f t="array" ref="W205">INDEX(LINEST(W196:W200), 1)</f>
        <v>0.12499999999999925</v>
      </c>
    </row>
    <row r="206" spans="1:23" x14ac:dyDescent="0.75">
      <c r="A206" s="7">
        <v>22</v>
      </c>
      <c r="B206">
        <v>50</v>
      </c>
      <c r="C206">
        <v>0.45</v>
      </c>
      <c r="D206" s="4">
        <v>71.099999999999994</v>
      </c>
      <c r="E206">
        <v>71.599999999999994</v>
      </c>
      <c r="F206">
        <v>53.3</v>
      </c>
      <c r="G206">
        <v>0</v>
      </c>
      <c r="I206">
        <f t="shared" si="84"/>
        <v>8.5112996787929962</v>
      </c>
      <c r="K206" cm="1">
        <f t="array" ref="K206">INDEX(LINEST(K196:K201),1)</f>
        <v>4.7065619047619061</v>
      </c>
      <c r="L206" cm="1">
        <f t="array" ref="L206">INDEX(LINEST(L196:L200),1)</f>
        <v>-1.4782727272727272</v>
      </c>
      <c r="N206">
        <f t="shared" si="78"/>
        <v>65.333333333333329</v>
      </c>
    </row>
    <row r="207" spans="1:23" x14ac:dyDescent="0.75">
      <c r="A207" s="7">
        <v>23</v>
      </c>
      <c r="B207">
        <v>50</v>
      </c>
      <c r="C207">
        <v>0.65</v>
      </c>
      <c r="D207">
        <v>67.900000000000006</v>
      </c>
      <c r="E207">
        <v>68.7</v>
      </c>
      <c r="F207">
        <v>54.4</v>
      </c>
      <c r="G207">
        <v>0</v>
      </c>
      <c r="I207">
        <f t="shared" si="84"/>
        <v>6.5606571486568273</v>
      </c>
      <c r="N207">
        <f t="shared" si="78"/>
        <v>63.666666666666679</v>
      </c>
    </row>
    <row r="208" spans="1:23" x14ac:dyDescent="0.75">
      <c r="A208" s="7">
        <v>24</v>
      </c>
      <c r="B208">
        <v>50</v>
      </c>
      <c r="C208">
        <v>0.85</v>
      </c>
      <c r="D208">
        <v>71.900000000000006</v>
      </c>
      <c r="E208">
        <v>64.19</v>
      </c>
      <c r="F208">
        <v>48.5</v>
      </c>
      <c r="G208">
        <v>0</v>
      </c>
      <c r="I208">
        <f t="shared" si="84"/>
        <v>9.7364161784508916</v>
      </c>
      <c r="N208">
        <f t="shared" si="78"/>
        <v>61.53</v>
      </c>
    </row>
    <row r="209" spans="1:23" x14ac:dyDescent="0.75">
      <c r="A209" s="7">
        <v>25</v>
      </c>
      <c r="B209">
        <v>100</v>
      </c>
      <c r="C209">
        <v>0</v>
      </c>
      <c r="D209">
        <v>69.099999999999994</v>
      </c>
      <c r="E209">
        <v>91.9</v>
      </c>
      <c r="F209">
        <v>52.1</v>
      </c>
      <c r="G209">
        <v>0</v>
      </c>
      <c r="I209">
        <f t="shared" si="84"/>
        <v>16.305690894762947</v>
      </c>
      <c r="N209">
        <f t="shared" si="78"/>
        <v>71.033333333333331</v>
      </c>
    </row>
    <row r="210" spans="1:23" x14ac:dyDescent="0.75">
      <c r="A210" s="7">
        <v>26</v>
      </c>
      <c r="B210">
        <v>100</v>
      </c>
      <c r="C210">
        <v>0.2</v>
      </c>
      <c r="D210">
        <v>69.099999999999994</v>
      </c>
      <c r="E210">
        <v>81.8</v>
      </c>
      <c r="F210">
        <v>51</v>
      </c>
      <c r="G210">
        <v>0</v>
      </c>
      <c r="I210">
        <f t="shared" si="84"/>
        <v>12.638301573655646</v>
      </c>
      <c r="N210">
        <f t="shared" si="78"/>
        <v>67.3</v>
      </c>
    </row>
    <row r="211" spans="1:23" x14ac:dyDescent="0.75">
      <c r="A211" s="7">
        <v>27</v>
      </c>
      <c r="B211">
        <v>100</v>
      </c>
      <c r="C211">
        <v>0.45</v>
      </c>
      <c r="D211">
        <v>70.3</v>
      </c>
      <c r="E211">
        <v>71</v>
      </c>
      <c r="F211">
        <v>49.9</v>
      </c>
      <c r="G211">
        <v>0</v>
      </c>
      <c r="I211">
        <f t="shared" si="84"/>
        <v>9.7858174018434188</v>
      </c>
      <c r="N211">
        <f t="shared" si="78"/>
        <v>63.733333333333341</v>
      </c>
    </row>
    <row r="212" spans="1:23" x14ac:dyDescent="0.75">
      <c r="A212" s="7">
        <v>28</v>
      </c>
      <c r="B212">
        <v>100</v>
      </c>
      <c r="C212">
        <v>0.65</v>
      </c>
      <c r="D212">
        <v>69.5</v>
      </c>
      <c r="E212">
        <v>69.599999999999994</v>
      </c>
      <c r="F212">
        <v>52.5</v>
      </c>
      <c r="G212">
        <v>0</v>
      </c>
      <c r="I212">
        <f t="shared" si="84"/>
        <v>8.0375507601645673</v>
      </c>
      <c r="N212">
        <f t="shared" si="78"/>
        <v>63.866666666666667</v>
      </c>
    </row>
    <row r="213" spans="1:23" x14ac:dyDescent="0.75">
      <c r="A213" s="7">
        <v>29</v>
      </c>
      <c r="B213">
        <v>100</v>
      </c>
      <c r="C213">
        <v>0.85</v>
      </c>
      <c r="D213">
        <v>73.099999999999994</v>
      </c>
      <c r="E213">
        <v>66.5</v>
      </c>
      <c r="F213">
        <v>48</v>
      </c>
      <c r="G213">
        <v>0</v>
      </c>
      <c r="I213">
        <f t="shared" si="84"/>
        <v>10.623977074941797</v>
      </c>
      <c r="N213">
        <f t="shared" si="78"/>
        <v>62.533333333333331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31.3</v>
      </c>
      <c r="E220">
        <v>44.5</v>
      </c>
      <c r="F220">
        <v>36</v>
      </c>
      <c r="G220">
        <v>44.1</v>
      </c>
      <c r="I220">
        <f>_xlfn.STDEV.P(D220:G220)</f>
        <v>5.5800425625617001</v>
      </c>
      <c r="J220">
        <v>2</v>
      </c>
      <c r="K220">
        <f>_xlfn.STDEV.P(D220:G224)</f>
        <v>4.4091354027745462</v>
      </c>
      <c r="L220">
        <f>_xlfn.STDEV.P(D220:G220,D225:G225,D230:G230,D235:F235,D240:F240,D245:D245)</f>
        <v>11.857504093362122</v>
      </c>
      <c r="M220">
        <v>0</v>
      </c>
      <c r="N220">
        <f>AVERAGE(D220:G220)</f>
        <v>38.975000000000001</v>
      </c>
      <c r="P220" s="5">
        <f>_xlfn.STDEV.P(D220:D224)</f>
        <v>4.6603004195008673</v>
      </c>
      <c r="Q220">
        <f>_xlfn.STDEV.P(D220,D225,D230,D235,D240,D245)</f>
        <v>16.050958088399458</v>
      </c>
      <c r="R220" s="5">
        <f>_xlfn.STDEV.P(E220:E224)</f>
        <v>1.6067358214715945</v>
      </c>
      <c r="S220">
        <f>_xlfn.STDEV.P(E220,E225,E230,E235,E240,E245)</f>
        <v>18.006264342043728</v>
      </c>
      <c r="T220" s="5">
        <f>_xlfn.STDEV.P(F220:F224)</f>
        <v>2.2745549015137012</v>
      </c>
      <c r="U220">
        <f>_xlfn.STDEV.P(F220,F225,F230,F235,F240,F245)</f>
        <v>14.4839854091798</v>
      </c>
      <c r="V220" s="5">
        <f>_xlfn.STDEV.P(G220:G224)</f>
        <v>1.9581624038878906</v>
      </c>
      <c r="W220">
        <f>_xlfn.STDEV.P(G220,G225,G230)</f>
        <v>2.3683092891108806</v>
      </c>
    </row>
    <row r="221" spans="1:23" x14ac:dyDescent="0.75">
      <c r="A221" s="7">
        <v>1</v>
      </c>
      <c r="B221">
        <v>0</v>
      </c>
      <c r="C221">
        <v>0.2</v>
      </c>
      <c r="D221">
        <v>42.6</v>
      </c>
      <c r="E221">
        <v>46.3</v>
      </c>
      <c r="F221">
        <v>41.7</v>
      </c>
      <c r="G221">
        <v>49.7</v>
      </c>
      <c r="I221">
        <f t="shared" ref="I221:I234" si="85">_xlfn.STDEV.P(D221:G221)</f>
        <v>3.1783446949630867</v>
      </c>
      <c r="J221">
        <v>5</v>
      </c>
      <c r="K221">
        <f>_xlfn.STDEV.P(D225:G229)</f>
        <v>16.756438135833072</v>
      </c>
      <c r="L221">
        <f t="shared" ref="L221:L224" si="86">_xlfn.STDEV.P(D221:G221,D226:G226,D231:G231,D236:F236,D241:F241,D246:D246)</f>
        <v>15.596620487692791</v>
      </c>
      <c r="M221">
        <v>0.2</v>
      </c>
      <c r="N221">
        <f t="shared" ref="N221:N229" si="87">AVERAGE(D221:G221)</f>
        <v>45.075000000000003</v>
      </c>
      <c r="P221" s="5">
        <f>_xlfn.STDEV.P(D225:D229)</f>
        <v>21.241862065271036</v>
      </c>
      <c r="Q221">
        <f t="shared" ref="Q221:Q224" si="88">_xlfn.STDEV.P(D221,D226,D231,D236,D241,D246)</f>
        <v>13.736407422935903</v>
      </c>
      <c r="R221" s="5">
        <f>_xlfn.STDEV.P(E225:E229)</f>
        <v>1.1534296684236962</v>
      </c>
      <c r="S221">
        <f t="shared" ref="S221:S224" si="89">_xlfn.STDEV.P(E221,E226,E231,E236,E241,E246)</f>
        <v>18.917070480271398</v>
      </c>
      <c r="T221" s="5">
        <f>_xlfn.STDEV.P(F225:F229)</f>
        <v>3.0261526729495971</v>
      </c>
      <c r="U221">
        <f t="shared" ref="U221:U224" si="90">_xlfn.STDEV.P(F221,F226,F231,F236,F241,F246)</f>
        <v>14.579828150183694</v>
      </c>
      <c r="V221" s="5">
        <f>_xlfn.STDEV.P(G225:G229)</f>
        <v>1.8297540818372284</v>
      </c>
      <c r="W221">
        <f t="shared" ref="W221:W224" si="91">_xlfn.STDEV.P(G221,G226,G231)</f>
        <v>0.89938250421546762</v>
      </c>
    </row>
    <row r="222" spans="1:23" x14ac:dyDescent="0.75">
      <c r="A222" s="7">
        <v>2</v>
      </c>
      <c r="B222">
        <v>0</v>
      </c>
      <c r="C222">
        <v>0.45</v>
      </c>
      <c r="D222">
        <v>42.2</v>
      </c>
      <c r="E222">
        <v>47.4</v>
      </c>
      <c r="F222">
        <v>39.6</v>
      </c>
      <c r="G222">
        <v>45.4</v>
      </c>
      <c r="I222">
        <f t="shared" si="85"/>
        <v>2.9845435161846763</v>
      </c>
      <c r="J222">
        <v>10</v>
      </c>
      <c r="K222">
        <f>_xlfn.STDEV.P(D230:G234)</f>
        <v>12.107707163208072</v>
      </c>
      <c r="L222">
        <f t="shared" si="86"/>
        <v>15.231002771628722</v>
      </c>
      <c r="M222">
        <v>0.45</v>
      </c>
      <c r="N222">
        <f t="shared" si="87"/>
        <v>43.65</v>
      </c>
      <c r="P222" s="5">
        <f>_xlfn.STDEV.P(D230:D234)</f>
        <v>6.5463259924938031</v>
      </c>
      <c r="Q222">
        <f t="shared" si="88"/>
        <v>13.138975628090455</v>
      </c>
      <c r="R222" s="5">
        <f>_xlfn.STDEV.P(E230:E234)</f>
        <v>1.0256705123966476</v>
      </c>
      <c r="S222">
        <f t="shared" si="89"/>
        <v>18.318387847551808</v>
      </c>
      <c r="T222" s="5">
        <f>_xlfn.STDEV.P(F230:F234)</f>
        <v>1.3951344021276226</v>
      </c>
      <c r="U222">
        <f t="shared" si="90"/>
        <v>13.553771512838125</v>
      </c>
      <c r="V222" s="5">
        <f>_xlfn.STDEV.P(G230:G234)</f>
        <v>0.46043457732885323</v>
      </c>
      <c r="W222">
        <f t="shared" si="91"/>
        <v>1.7307673314329572</v>
      </c>
    </row>
    <row r="223" spans="1:23" x14ac:dyDescent="0.75">
      <c r="A223" s="7">
        <v>3</v>
      </c>
      <c r="B223">
        <v>0</v>
      </c>
      <c r="C223">
        <v>0.65</v>
      </c>
      <c r="D223">
        <v>42.6</v>
      </c>
      <c r="E223">
        <v>47.5</v>
      </c>
      <c r="F223">
        <v>39.700000000000003</v>
      </c>
      <c r="G223">
        <v>46.5</v>
      </c>
      <c r="I223">
        <f t="shared" si="85"/>
        <v>3.1195953263203857</v>
      </c>
      <c r="J223">
        <v>20</v>
      </c>
      <c r="K223">
        <f>_xlfn.STDEV.P(D235:G239)</f>
        <v>26.692607122572348</v>
      </c>
      <c r="L223">
        <f t="shared" si="86"/>
        <v>14.890669409300052</v>
      </c>
      <c r="M223">
        <v>0.65</v>
      </c>
      <c r="N223">
        <f t="shared" si="87"/>
        <v>44.075000000000003</v>
      </c>
      <c r="P223" s="5">
        <f>_xlfn.STDEV.P(D235:D239)</f>
        <v>2.7021472942828253</v>
      </c>
      <c r="Q223">
        <f t="shared" si="88"/>
        <v>12.873100722911405</v>
      </c>
      <c r="R223" s="5">
        <f>_xlfn.STDEV.P(E235:E239)</f>
        <v>2.1527656630483496</v>
      </c>
      <c r="S223">
        <f t="shared" si="89"/>
        <v>18.331363530542088</v>
      </c>
      <c r="T223" s="5">
        <f>_xlfn.STDEV.P(F235:F239)</f>
        <v>0.98264947972305983</v>
      </c>
      <c r="U223">
        <f t="shared" si="90"/>
        <v>13.687311642539592</v>
      </c>
      <c r="V223" s="5">
        <f>_xlfn.STDEV.P(G235:G239)</f>
        <v>0</v>
      </c>
      <c r="W223">
        <f t="shared" si="91"/>
        <v>1.3523641850067185</v>
      </c>
    </row>
    <row r="224" spans="1:23" x14ac:dyDescent="0.75">
      <c r="A224" s="7">
        <v>4</v>
      </c>
      <c r="B224">
        <v>0</v>
      </c>
      <c r="C224">
        <v>0.85</v>
      </c>
      <c r="D224">
        <v>44</v>
      </c>
      <c r="E224">
        <v>49.4</v>
      </c>
      <c r="F224">
        <v>42.6</v>
      </c>
      <c r="G224">
        <v>48</v>
      </c>
      <c r="I224">
        <f t="shared" si="85"/>
        <v>2.7892651361962697</v>
      </c>
      <c r="J224">
        <v>50</v>
      </c>
      <c r="K224">
        <f>_xlfn.STDEV.P(D241:G244)</f>
        <v>27.431730600711287</v>
      </c>
      <c r="L224">
        <f t="shared" si="86"/>
        <v>15.280605272924451</v>
      </c>
      <c r="M224">
        <v>0.85</v>
      </c>
      <c r="N224">
        <f t="shared" si="87"/>
        <v>46</v>
      </c>
      <c r="P224" s="5">
        <f>_xlfn.STDEV.P(D240:D244)</f>
        <v>2.8131121556027567</v>
      </c>
      <c r="Q224">
        <f t="shared" si="88"/>
        <v>12.115371320030695</v>
      </c>
      <c r="R224" s="5">
        <f>_xlfn.STDEV.P(E240:E244)</f>
        <v>0.94530418384771686</v>
      </c>
      <c r="S224">
        <f t="shared" si="89"/>
        <v>19.199457457612361</v>
      </c>
      <c r="T224" s="5">
        <f>_xlfn.STDEV.P(F240:F244)</f>
        <v>1.3437261625792649</v>
      </c>
      <c r="U224">
        <f t="shared" si="90"/>
        <v>13.979916149804167</v>
      </c>
      <c r="V224" s="5">
        <f>_xlfn.STDEV.P(G240:G244)</f>
        <v>0</v>
      </c>
      <c r="W224">
        <f t="shared" si="91"/>
        <v>1.0873004286866728</v>
      </c>
    </row>
    <row r="225" spans="1:23" x14ac:dyDescent="0.75">
      <c r="A225" s="7">
        <v>5</v>
      </c>
      <c r="B225">
        <v>5</v>
      </c>
      <c r="C225">
        <v>0</v>
      </c>
      <c r="D225">
        <v>31.38</v>
      </c>
      <c r="E225">
        <v>47.5</v>
      </c>
      <c r="F225">
        <v>43.8</v>
      </c>
      <c r="G225">
        <v>47.1</v>
      </c>
      <c r="I225">
        <f t="shared" si="85"/>
        <v>6.5477534315213948</v>
      </c>
      <c r="J225">
        <v>100</v>
      </c>
      <c r="K225">
        <f>_xlfn.STDEV.P(D245:D249)</f>
        <v>1.8906083676954366</v>
      </c>
      <c r="N225">
        <f t="shared" si="87"/>
        <v>42.445</v>
      </c>
      <c r="P225" s="5">
        <f>_xlfn.STDEV.P(D245:D249)</f>
        <v>1.8906083676954366</v>
      </c>
      <c r="R225" s="5">
        <f>_xlfn.STDEV.P(E245:E249)</f>
        <v>0</v>
      </c>
      <c r="T225" s="5">
        <f>_xlfn.STDEV.P(F245:F249)</f>
        <v>0</v>
      </c>
      <c r="V225" s="5">
        <f>_xlfn.STDEV.P(G245:G249)</f>
        <v>0</v>
      </c>
    </row>
    <row r="226" spans="1:23" x14ac:dyDescent="0.75">
      <c r="A226" s="7">
        <v>6</v>
      </c>
      <c r="B226">
        <v>5</v>
      </c>
      <c r="C226">
        <v>0.2</v>
      </c>
      <c r="D226">
        <v>85.9</v>
      </c>
      <c r="E226">
        <v>50</v>
      </c>
      <c r="F226">
        <v>41</v>
      </c>
      <c r="G226">
        <v>51.9</v>
      </c>
      <c r="I226">
        <f t="shared" si="85"/>
        <v>17.0738103538724</v>
      </c>
      <c r="K226">
        <f>AVERAGE(K220:K225)</f>
        <v>14.881371132132459</v>
      </c>
      <c r="N226">
        <f t="shared" si="87"/>
        <v>57.2</v>
      </c>
      <c r="P226" s="5">
        <f>AVERAGE(P220:P225)</f>
        <v>6.6423927158077873</v>
      </c>
      <c r="Q226">
        <f>AVERAGE(Q220:Q224)</f>
        <v>13.582962636473582</v>
      </c>
      <c r="R226" s="5">
        <f>AVERAGE(R220:R225)</f>
        <v>1.1473176415313342</v>
      </c>
      <c r="S226">
        <f>AVERAGE(S220:S224)</f>
        <v>18.55450873160428</v>
      </c>
      <c r="T226" s="5">
        <f>AVERAGE(T220:T225)</f>
        <v>1.5037029364822077</v>
      </c>
      <c r="U226">
        <f>AVERAGE(U220:U224)</f>
        <v>14.056962572909075</v>
      </c>
      <c r="V226" s="5">
        <f>AVERAGE(V220:V225)</f>
        <v>0.70805851050899538</v>
      </c>
      <c r="W226">
        <f>AVERAGE(W220:W224)</f>
        <v>1.4876247476905395</v>
      </c>
    </row>
    <row r="227" spans="1:23" x14ac:dyDescent="0.75">
      <c r="A227" s="7">
        <v>7</v>
      </c>
      <c r="B227">
        <v>5</v>
      </c>
      <c r="C227">
        <v>0.45</v>
      </c>
      <c r="D227">
        <v>84.1</v>
      </c>
      <c r="E227">
        <v>48.5</v>
      </c>
      <c r="F227">
        <v>36.700000000000003</v>
      </c>
      <c r="G227">
        <v>48</v>
      </c>
      <c r="I227">
        <f t="shared" si="85"/>
        <v>17.826437529691656</v>
      </c>
      <c r="N227">
        <f t="shared" si="87"/>
        <v>54.325000000000003</v>
      </c>
      <c r="P227" s="5">
        <f>_xlfn.STDEV.P(P220:P225)</f>
        <v>6.7063502499981622</v>
      </c>
      <c r="Q227">
        <f>_xlfn.STDEV.P(Q220:Q224)</f>
        <v>1.3393580197435635</v>
      </c>
      <c r="R227" s="5">
        <f>_xlfn.STDEV.P(R220:R225)</f>
        <v>0.65751722114150235</v>
      </c>
      <c r="S227">
        <f>_xlfn.STDEV.P(S220:S224)</f>
        <v>0.43669867050483102</v>
      </c>
      <c r="T227" s="5">
        <f>_xlfn.STDEV.P(T220:T225)</f>
        <v>0.95586478061218716</v>
      </c>
      <c r="U227">
        <f>_xlfn.STDEV.P(U220:U224)</f>
        <v>0.41267811164805579</v>
      </c>
      <c r="V227" s="5">
        <f>_xlfn.STDEV.P(V220:V225)</f>
        <v>0.85501645931279191</v>
      </c>
      <c r="W227">
        <f>_xlfn.STDEV.P(W220:W224)</f>
        <v>0.52140339368625765</v>
      </c>
    </row>
    <row r="228" spans="1:23" x14ac:dyDescent="0.75">
      <c r="A228" s="7">
        <v>8</v>
      </c>
      <c r="B228">
        <v>5</v>
      </c>
      <c r="C228">
        <v>0.65</v>
      </c>
      <c r="D228">
        <v>85.5</v>
      </c>
      <c r="E228">
        <v>48.9</v>
      </c>
      <c r="F228">
        <v>37.9</v>
      </c>
      <c r="G228">
        <v>47.9</v>
      </c>
      <c r="I228">
        <f t="shared" si="85"/>
        <v>18.098825928772264</v>
      </c>
      <c r="K228" cm="1">
        <f t="array" ref="K228">INDEX(LINEST(K220:K225),1)</f>
        <v>0.97194691938866806</v>
      </c>
      <c r="L228" cm="1">
        <f t="array" ref="L228">INDEX(LINEST(L220:L224),1)</f>
        <v>0.61402512807319187</v>
      </c>
      <c r="N228">
        <f t="shared" si="87"/>
        <v>55.050000000000004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82</v>
      </c>
      <c r="E229">
        <v>50.8</v>
      </c>
      <c r="F229">
        <v>35.5</v>
      </c>
      <c r="G229">
        <v>50.6</v>
      </c>
      <c r="I229">
        <f t="shared" si="85"/>
        <v>16.925923165369742</v>
      </c>
      <c r="N229">
        <f t="shared" si="87"/>
        <v>54.725000000000001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59.68</v>
      </c>
      <c r="E230">
        <v>48.9</v>
      </c>
      <c r="F230">
        <v>41.4</v>
      </c>
      <c r="G230">
        <v>49.9</v>
      </c>
      <c r="I230">
        <f t="shared" si="85"/>
        <v>6.4976688127358493</v>
      </c>
      <c r="N230">
        <f xml:space="preserve"> AVERAGEIF(D230:G230, "&lt;&gt;0",D230:G230)</f>
        <v>49.97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78.8</v>
      </c>
      <c r="E231">
        <v>50.8</v>
      </c>
      <c r="F231">
        <v>40.700000000000003</v>
      </c>
      <c r="G231">
        <v>50.9</v>
      </c>
      <c r="I231">
        <f t="shared" si="85"/>
        <v>14.186437184860729</v>
      </c>
      <c r="J231" s="2"/>
      <c r="K231" t="s">
        <v>26</v>
      </c>
      <c r="L231" t="s">
        <v>27</v>
      </c>
      <c r="N231">
        <f t="shared" ref="N231:N249" si="92" xml:space="preserve"> AVERAGEIF(D231:G231, "&lt;&gt;0",D231:G231)</f>
        <v>55.300000000000004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71.19</v>
      </c>
      <c r="E232">
        <v>49.3</v>
      </c>
      <c r="F232">
        <v>37.700000000000003</v>
      </c>
      <c r="G232">
        <v>49.6</v>
      </c>
      <c r="I232">
        <f t="shared" si="85"/>
        <v>12.101498615873984</v>
      </c>
      <c r="J232">
        <v>2</v>
      </c>
      <c r="K232">
        <f>AVERAGE(D220:G224)</f>
        <v>43.555</v>
      </c>
      <c r="L232">
        <f>AVERAGE(D220:G220,D225:G225,D230:G230,D235:F235,D240:F240,D245:D245)</f>
        <v>46.42421052631579</v>
      </c>
      <c r="M232">
        <v>0</v>
      </c>
      <c r="N232">
        <f t="shared" si="92"/>
        <v>51.947499999999998</v>
      </c>
      <c r="P232" s="5">
        <f>AVERAGE(D220:D224)</f>
        <v>40.540000000000006</v>
      </c>
      <c r="Q232">
        <f>AVERAGE(D220,D225,D230,D235,D240,D245)</f>
        <v>53.676666666666669</v>
      </c>
      <c r="R232" s="5">
        <f>AVERAGE(E220:E224)</f>
        <v>47.019999999999996</v>
      </c>
      <c r="S232">
        <f>AVERAGE(E220,E225,E230,E235,E240)</f>
        <v>47.96</v>
      </c>
      <c r="T232" s="5">
        <f>AVERAGE(F220:F224)</f>
        <v>39.92</v>
      </c>
      <c r="U232">
        <f>AVERAGE(F220,F225,F230,F235,F240)</f>
        <v>35.82</v>
      </c>
      <c r="V232" s="5">
        <f>AVERAGE(G220:G224)</f>
        <v>46.74</v>
      </c>
      <c r="W232">
        <f>AVERAGE(G220,G225,G230)</f>
        <v>47.033333333333331</v>
      </c>
    </row>
    <row r="233" spans="1:23" x14ac:dyDescent="0.75">
      <c r="A233" s="7">
        <v>13</v>
      </c>
      <c r="B233">
        <v>10</v>
      </c>
      <c r="C233">
        <v>0.65</v>
      </c>
      <c r="D233">
        <v>71.260000000000005</v>
      </c>
      <c r="E233">
        <v>49.4</v>
      </c>
      <c r="F233">
        <v>38.4</v>
      </c>
      <c r="G233">
        <v>49.8</v>
      </c>
      <c r="I233">
        <f t="shared" si="85"/>
        <v>11.909268449405266</v>
      </c>
      <c r="J233">
        <v>5</v>
      </c>
      <c r="K233">
        <f>AVERAGE(D225:G229)</f>
        <v>52.748999999999988</v>
      </c>
      <c r="L233">
        <f t="shared" ref="L233:L236" si="93">AVERAGE(D221:G221,D226:G226,D231:G231,D236:F236,D241:F241,D246:D246)</f>
        <v>53.073684210526324</v>
      </c>
      <c r="M233">
        <v>0.2</v>
      </c>
      <c r="N233">
        <f t="shared" si="92"/>
        <v>52.215000000000003</v>
      </c>
      <c r="P233" s="5">
        <f>AVERAGE(D225:D229)</f>
        <v>73.775999999999996</v>
      </c>
      <c r="Q233">
        <f t="shared" ref="Q233:Q236" si="94">AVERAGE(D221,D226,D231,D236,D241,D246)</f>
        <v>70.433333333333337</v>
      </c>
      <c r="R233" s="5">
        <f>AVERAGE(E225:E229)</f>
        <v>49.14</v>
      </c>
      <c r="S233">
        <f t="shared" ref="S233:S236" si="95">AVERAGE(E221,E226,E231,E236,E241)</f>
        <v>50.44</v>
      </c>
      <c r="T233" s="5">
        <f>AVERAGE(F225:F229)</f>
        <v>38.980000000000004</v>
      </c>
      <c r="U233">
        <f t="shared" ref="U233:U236" si="96">AVERAGE(F221,F226,F231,F236,F241)</f>
        <v>36.220000000000006</v>
      </c>
      <c r="V233" s="5">
        <f>AVERAGE(G225:G229)</f>
        <v>49.1</v>
      </c>
      <c r="W233">
        <f t="shared" ref="W233:W236" si="97">AVERAGE(G221,G226,G231)</f>
        <v>50.833333333333336</v>
      </c>
    </row>
    <row r="234" spans="1:23" x14ac:dyDescent="0.75">
      <c r="A234" s="7">
        <v>14</v>
      </c>
      <c r="B234">
        <v>10</v>
      </c>
      <c r="C234">
        <v>0.85</v>
      </c>
      <c r="D234">
        <v>76.099999999999994</v>
      </c>
      <c r="E234">
        <v>51.6</v>
      </c>
      <c r="F234">
        <v>39</v>
      </c>
      <c r="G234">
        <v>49.8</v>
      </c>
      <c r="I234">
        <f t="shared" si="85"/>
        <v>13.571546522043809</v>
      </c>
      <c r="J234">
        <v>10</v>
      </c>
      <c r="K234">
        <f>AVERAGE(D230:G234)</f>
        <v>52.711500000000001</v>
      </c>
      <c r="L234">
        <f t="shared" si="93"/>
        <v>51.625789473684215</v>
      </c>
      <c r="M234">
        <v>0.45</v>
      </c>
      <c r="N234">
        <f t="shared" si="92"/>
        <v>54.125</v>
      </c>
      <c r="P234" s="5">
        <f>AVERAGE(D230:D234)</f>
        <v>71.405999999999992</v>
      </c>
      <c r="Q234">
        <f t="shared" si="94"/>
        <v>69.331666666666663</v>
      </c>
      <c r="R234" s="5">
        <f>AVERAGE(E230:E234)</f>
        <v>50</v>
      </c>
      <c r="S234">
        <f t="shared" si="95"/>
        <v>49.08</v>
      </c>
      <c r="T234" s="5">
        <f>AVERAGE(F230:F234)</f>
        <v>39.44</v>
      </c>
      <c r="U234">
        <f t="shared" si="96"/>
        <v>35.299999999999997</v>
      </c>
      <c r="V234" s="5">
        <f>AVERAGE(G230:G234)</f>
        <v>50</v>
      </c>
      <c r="W234">
        <f t="shared" si="97"/>
        <v>47.666666666666664</v>
      </c>
    </row>
    <row r="235" spans="1:23" x14ac:dyDescent="0.75">
      <c r="A235" s="7">
        <v>15</v>
      </c>
      <c r="B235">
        <v>20</v>
      </c>
      <c r="C235">
        <v>0</v>
      </c>
      <c r="D235">
        <v>68.400000000000006</v>
      </c>
      <c r="E235">
        <v>47.1</v>
      </c>
      <c r="F235">
        <v>28.6</v>
      </c>
      <c r="G235">
        <v>0</v>
      </c>
      <c r="I235">
        <f>_xlfn.STDEV.P(D235:F235)</f>
        <v>16.261679563385297</v>
      </c>
      <c r="J235">
        <v>20</v>
      </c>
      <c r="K235">
        <f>AVERAGE(D235:G239)</f>
        <v>37.685000000000002</v>
      </c>
      <c r="L235">
        <f t="shared" si="93"/>
        <v>51.334736842105258</v>
      </c>
      <c r="M235">
        <v>0.65</v>
      </c>
      <c r="N235">
        <f t="shared" si="92"/>
        <v>48.033333333333331</v>
      </c>
      <c r="P235" s="5">
        <f>AVERAGE(D235:D239)</f>
        <v>72.02000000000001</v>
      </c>
      <c r="Q235">
        <f t="shared" si="94"/>
        <v>68.343333333333334</v>
      </c>
      <c r="R235" s="5">
        <f>AVERAGE(E235:E239)</f>
        <v>50.14</v>
      </c>
      <c r="S235">
        <f t="shared" si="95"/>
        <v>49.120000000000005</v>
      </c>
      <c r="T235" s="5">
        <f>AVERAGE(F235:F239)</f>
        <v>28.580000000000002</v>
      </c>
      <c r="U235">
        <f t="shared" si="96"/>
        <v>35.1</v>
      </c>
      <c r="V235" s="5"/>
      <c r="W235">
        <f t="shared" si="97"/>
        <v>48.066666666666663</v>
      </c>
    </row>
    <row r="236" spans="1:23" x14ac:dyDescent="0.75">
      <c r="A236" s="7">
        <v>16</v>
      </c>
      <c r="B236">
        <v>20</v>
      </c>
      <c r="C236">
        <v>0.2</v>
      </c>
      <c r="D236">
        <v>75.2</v>
      </c>
      <c r="E236">
        <v>53.1</v>
      </c>
      <c r="F236">
        <v>28.3</v>
      </c>
      <c r="G236">
        <v>0</v>
      </c>
      <c r="I236">
        <f t="shared" ref="I236:I244" si="98">_xlfn.STDEV.P(D236:F236)</f>
        <v>19.157418058461477</v>
      </c>
      <c r="J236">
        <v>50</v>
      </c>
      <c r="K236">
        <f>AVERAGE(D240:G244)</f>
        <v>38.72999999999999</v>
      </c>
      <c r="L236">
        <f t="shared" si="93"/>
        <v>52.431578947368415</v>
      </c>
      <c r="M236">
        <v>0.85</v>
      </c>
      <c r="N236">
        <f t="shared" si="92"/>
        <v>52.20000000000001</v>
      </c>
      <c r="P236" s="5">
        <f>AVERAGE(D240:D244)</f>
        <v>73.02000000000001</v>
      </c>
      <c r="Q236">
        <f t="shared" si="94"/>
        <v>69.566666666666663</v>
      </c>
      <c r="R236" s="5">
        <f>AVERAGE(E240:E244)</f>
        <v>51.720000000000006</v>
      </c>
      <c r="S236">
        <f t="shared" si="95"/>
        <v>51.419999999999995</v>
      </c>
      <c r="T236" s="5">
        <f>AVERAGE(F240:F244)</f>
        <v>30.18</v>
      </c>
      <c r="U236">
        <f t="shared" si="96"/>
        <v>34.660000000000004</v>
      </c>
      <c r="V236" s="5"/>
      <c r="W236">
        <f t="shared" si="97"/>
        <v>49.466666666666661</v>
      </c>
    </row>
    <row r="237" spans="1:23" x14ac:dyDescent="0.75">
      <c r="A237" s="7">
        <v>17</v>
      </c>
      <c r="B237">
        <v>20</v>
      </c>
      <c r="C237">
        <v>0.45</v>
      </c>
      <c r="D237">
        <v>75.099999999999994</v>
      </c>
      <c r="E237">
        <v>49.5</v>
      </c>
      <c r="F237">
        <v>29.7</v>
      </c>
      <c r="G237">
        <v>0</v>
      </c>
      <c r="I237">
        <f t="shared" si="98"/>
        <v>18.584820568290557</v>
      </c>
      <c r="J237">
        <v>100</v>
      </c>
      <c r="K237">
        <f>AVERAGE(D245:D249)</f>
        <v>66.859999999999985</v>
      </c>
      <c r="N237">
        <f t="shared" si="92"/>
        <v>51.43333333333333</v>
      </c>
      <c r="P237" s="5">
        <f>AVERAGE(D245:D249)</f>
        <v>66.859999999999985</v>
      </c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70.3</v>
      </c>
      <c r="E238">
        <v>49</v>
      </c>
      <c r="F238">
        <v>29.4</v>
      </c>
      <c r="G238">
        <v>0</v>
      </c>
      <c r="I238">
        <f t="shared" si="98"/>
        <v>16.702162202009134</v>
      </c>
      <c r="K238">
        <f>AVERAGE(K232:K237)</f>
        <v>48.715083333333325</v>
      </c>
      <c r="N238">
        <f t="shared" si="92"/>
        <v>49.566666666666663</v>
      </c>
      <c r="P238" s="5">
        <f>AVERAGE(P232:P237)</f>
        <v>66.270333333333326</v>
      </c>
      <c r="Q238">
        <f>AVERAGE(Q232:Q236)</f>
        <v>66.270333333333326</v>
      </c>
      <c r="R238" s="5">
        <f>AVERAGE(R232:R237)</f>
        <v>49.603999999999999</v>
      </c>
      <c r="S238">
        <f>AVERAGE(S232:S236)</f>
        <v>49.603999999999999</v>
      </c>
      <c r="T238" s="5">
        <f>AVERAGE(T232:T237)</f>
        <v>35.42</v>
      </c>
      <c r="U238">
        <f>AVERAGE(U232:U236)</f>
        <v>35.42</v>
      </c>
      <c r="V238" s="5">
        <f>AVERAGE(V232:V237)</f>
        <v>48.613333333333337</v>
      </c>
      <c r="W238">
        <f>AVERAGE(W232:W236)</f>
        <v>48.61333333333333</v>
      </c>
    </row>
    <row r="239" spans="1:23" x14ac:dyDescent="0.75">
      <c r="A239" s="7">
        <v>19</v>
      </c>
      <c r="B239">
        <v>20</v>
      </c>
      <c r="C239">
        <v>0.85</v>
      </c>
      <c r="D239">
        <v>71.099999999999994</v>
      </c>
      <c r="E239">
        <v>52</v>
      </c>
      <c r="F239">
        <v>26.9</v>
      </c>
      <c r="G239">
        <v>0</v>
      </c>
      <c r="I239">
        <f t="shared" si="98"/>
        <v>18.099907918734463</v>
      </c>
      <c r="N239">
        <f t="shared" si="92"/>
        <v>50</v>
      </c>
      <c r="P239" s="5">
        <f>_xlfn.STDEV.P(P232:P237)</f>
        <v>11.716971532306891</v>
      </c>
      <c r="Q239">
        <f>_xlfn.STDEV.P(Q232:Q236)</f>
        <v>6.3319177716286434</v>
      </c>
      <c r="R239" s="5">
        <f>_xlfn.STDEV.P(R232:R237)</f>
        <v>1.5371349973245712</v>
      </c>
      <c r="S239">
        <f>_xlfn.STDEV.P(S232:S236)</f>
        <v>1.200693133152678</v>
      </c>
      <c r="T239" s="5">
        <f>_xlfn.STDEV.P(T232:T237)</f>
        <v>4.9664313143342476</v>
      </c>
      <c r="U239">
        <f>_xlfn.STDEV.P(U232:U236)</f>
        <v>0.54669918602463707</v>
      </c>
      <c r="V239" s="5">
        <f>_xlfn.STDEV.P(V232:V237)</f>
        <v>1.3746595538128292</v>
      </c>
      <c r="W239">
        <f>_xlfn.STDEV.P(W232:W236)</f>
        <v>1.3673331708109779</v>
      </c>
    </row>
    <row r="240" spans="1:23" x14ac:dyDescent="0.75">
      <c r="A240" s="7">
        <v>20</v>
      </c>
      <c r="B240">
        <v>50</v>
      </c>
      <c r="C240">
        <v>0</v>
      </c>
      <c r="D240">
        <v>67.7</v>
      </c>
      <c r="E240">
        <v>51.8</v>
      </c>
      <c r="F240">
        <v>29.3</v>
      </c>
      <c r="G240">
        <v>0</v>
      </c>
      <c r="I240">
        <f t="shared" si="98"/>
        <v>15.753729717117769</v>
      </c>
      <c r="N240">
        <f t="shared" si="92"/>
        <v>49.6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73.599999999999994</v>
      </c>
      <c r="E241">
        <v>52</v>
      </c>
      <c r="F241">
        <v>29.4</v>
      </c>
      <c r="G241">
        <v>0</v>
      </c>
      <c r="I241">
        <f t="shared" si="98"/>
        <v>18.046113770621698</v>
      </c>
      <c r="N241">
        <f t="shared" si="92"/>
        <v>51.666666666666664</v>
      </c>
      <c r="P241" s="5" cm="1">
        <f t="array" ref="P241">INDEX(LINEST(P232:P237), 1)</f>
        <v>3.7127428571428576</v>
      </c>
      <c r="Q241" s="5" cm="1">
        <f t="array" ref="Q241">INDEX(LINEST(Q232:Q236), 1)</f>
        <v>2.9689999999999972</v>
      </c>
      <c r="R241" s="5" cm="1">
        <f t="array" ref="R241">INDEX(LINEST(R232:R236), 1)</f>
        <v>1.040000000000002</v>
      </c>
      <c r="S241" s="5" cm="1">
        <f t="array" ref="S241">INDEX(LINEST(S232:S236), 1)</f>
        <v>0.55999999999999939</v>
      </c>
      <c r="T241" s="5" cm="1">
        <f t="array" ref="T241">INDEX(LINEST(T232:T236), 1)</f>
        <v>-2.9880000000000009</v>
      </c>
      <c r="U241" s="5" cm="1">
        <f t="array" ref="U241">INDEX(LINEST(U232:U236), 1)</f>
        <v>-0.34399999999999964</v>
      </c>
      <c r="V241" s="5" cm="1">
        <f t="array" ref="V241">INDEX(LINEST(V232:V234), 1)</f>
        <v>1.6299999999999997</v>
      </c>
      <c r="W241" s="5" cm="1">
        <f t="array" ref="W241">INDEX(LINEST(W232:W236), 1)</f>
        <v>0.20999999999999866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 s="14">
        <v>75.8</v>
      </c>
      <c r="E242">
        <v>50.7</v>
      </c>
      <c r="F242">
        <v>32.799999999999997</v>
      </c>
      <c r="G242">
        <v>0</v>
      </c>
      <c r="I242">
        <f t="shared" si="98"/>
        <v>17.636515150864291</v>
      </c>
      <c r="K242" cm="1">
        <f t="array" ref="K242">INDEX(LINEST(K232:K237),1)</f>
        <v>1.6983285714285696</v>
      </c>
      <c r="L242" cm="1">
        <f t="array" ref="L242">INDEX(LINEST(L232:L236),1)</f>
        <v>1.0275789473684183</v>
      </c>
      <c r="N242">
        <f t="shared" si="92"/>
        <v>53.1</v>
      </c>
    </row>
    <row r="243" spans="1:25" x14ac:dyDescent="0.75">
      <c r="A243" s="7">
        <v>23</v>
      </c>
      <c r="B243">
        <v>50</v>
      </c>
      <c r="C243">
        <v>0.65</v>
      </c>
      <c r="D243">
        <v>73.2</v>
      </c>
      <c r="E243">
        <v>50.8</v>
      </c>
      <c r="F243">
        <v>30.1</v>
      </c>
      <c r="G243">
        <v>0</v>
      </c>
      <c r="I243">
        <f t="shared" si="98"/>
        <v>17.600063131199931</v>
      </c>
      <c r="N243">
        <f t="shared" si="92"/>
        <v>51.366666666666667</v>
      </c>
    </row>
    <row r="244" spans="1:25" x14ac:dyDescent="0.75">
      <c r="A244" s="7">
        <v>24</v>
      </c>
      <c r="B244">
        <v>50</v>
      </c>
      <c r="C244">
        <v>0.85</v>
      </c>
      <c r="D244">
        <v>74.8</v>
      </c>
      <c r="E244">
        <v>53.3</v>
      </c>
      <c r="F244">
        <v>29.3</v>
      </c>
      <c r="G244">
        <v>0</v>
      </c>
      <c r="I244">
        <f t="shared" si="98"/>
        <v>18.584641209581875</v>
      </c>
      <c r="N244">
        <f t="shared" si="92"/>
        <v>52.466666666666669</v>
      </c>
    </row>
    <row r="245" spans="1:25" x14ac:dyDescent="0.75">
      <c r="A245" s="7">
        <v>25</v>
      </c>
      <c r="B245">
        <v>100</v>
      </c>
      <c r="C245">
        <v>0</v>
      </c>
      <c r="D245">
        <v>63.6</v>
      </c>
      <c r="E245">
        <v>0</v>
      </c>
      <c r="F245">
        <v>0</v>
      </c>
      <c r="G245">
        <v>0</v>
      </c>
      <c r="I245">
        <f>_xlfn.STDEV.P(D245:D245)</f>
        <v>0</v>
      </c>
      <c r="N245">
        <f t="shared" si="92"/>
        <v>63.6</v>
      </c>
    </row>
    <row r="246" spans="1:25" x14ac:dyDescent="0.75">
      <c r="A246" s="7">
        <v>26</v>
      </c>
      <c r="B246">
        <v>100</v>
      </c>
      <c r="C246">
        <v>0.2</v>
      </c>
      <c r="D246">
        <v>66.5</v>
      </c>
      <c r="E246">
        <v>0</v>
      </c>
      <c r="F246">
        <v>0</v>
      </c>
      <c r="G246">
        <v>0</v>
      </c>
      <c r="I246">
        <f t="shared" ref="I246:I249" si="99">_xlfn.STDEV.P(D246:D246)</f>
        <v>0</v>
      </c>
      <c r="N246">
        <f t="shared" si="92"/>
        <v>66.5</v>
      </c>
    </row>
    <row r="247" spans="1:25" x14ac:dyDescent="0.75">
      <c r="A247" s="7">
        <v>27</v>
      </c>
      <c r="B247">
        <v>100</v>
      </c>
      <c r="C247">
        <v>0.45</v>
      </c>
      <c r="D247">
        <v>67.599999999999994</v>
      </c>
      <c r="E247">
        <v>0</v>
      </c>
      <c r="F247">
        <v>0</v>
      </c>
      <c r="G247">
        <v>0</v>
      </c>
      <c r="I247">
        <f t="shared" si="99"/>
        <v>0</v>
      </c>
      <c r="N247">
        <f t="shared" si="92"/>
        <v>67.599999999999994</v>
      </c>
    </row>
    <row r="248" spans="1:25" x14ac:dyDescent="0.75">
      <c r="A248" s="7">
        <v>28</v>
      </c>
      <c r="B248">
        <v>100</v>
      </c>
      <c r="C248">
        <v>0.65</v>
      </c>
      <c r="D248">
        <v>67.2</v>
      </c>
      <c r="E248">
        <v>0</v>
      </c>
      <c r="F248">
        <v>0</v>
      </c>
      <c r="G248">
        <v>0</v>
      </c>
      <c r="I248">
        <f t="shared" si="99"/>
        <v>0</v>
      </c>
      <c r="N248">
        <f t="shared" si="92"/>
        <v>67.2</v>
      </c>
    </row>
    <row r="249" spans="1:25" x14ac:dyDescent="0.75">
      <c r="A249" s="7">
        <v>29</v>
      </c>
      <c r="B249">
        <v>100</v>
      </c>
      <c r="C249">
        <v>0.85</v>
      </c>
      <c r="D249">
        <v>69.400000000000006</v>
      </c>
      <c r="E249">
        <v>0</v>
      </c>
      <c r="F249">
        <v>0</v>
      </c>
      <c r="G249">
        <v>0</v>
      </c>
      <c r="I249">
        <f t="shared" si="99"/>
        <v>0</v>
      </c>
      <c r="N249">
        <f t="shared" si="92"/>
        <v>69.400000000000006</v>
      </c>
    </row>
  </sheetData>
  <conditionalFormatting sqref="D1:D1048576">
    <cfRule type="top10" dxfId="4" priority="1" rank="1"/>
  </conditionalFormatting>
  <conditionalFormatting sqref="E1:E1048576">
    <cfRule type="top10" dxfId="3" priority="2" rank="1"/>
  </conditionalFormatting>
  <conditionalFormatting sqref="F1:F1048576">
    <cfRule type="top10" dxfId="2" priority="3" rank="1"/>
  </conditionalFormatting>
  <conditionalFormatting sqref="G1:G1048576">
    <cfRule type="top10" dxfId="1" priority="4" rank="1"/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49"/>
  <sheetViews>
    <sheetView topLeftCell="A83" zoomScale="55"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4.3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12.8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6.4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6.5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5.9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24.3</v>
      </c>
      <c r="E9">
        <v>40</v>
      </c>
      <c r="F9">
        <v>2.1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23.8</v>
      </c>
      <c r="E10">
        <v>70.7</v>
      </c>
      <c r="F10">
        <v>3.9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36.6</v>
      </c>
      <c r="E11">
        <v>79.400000000000006</v>
      </c>
      <c r="F11">
        <v>1.1000000000000001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40.4</v>
      </c>
      <c r="E12">
        <v>81.2</v>
      </c>
      <c r="F12">
        <v>1.8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42.4</v>
      </c>
      <c r="E13">
        <v>83</v>
      </c>
      <c r="F13">
        <v>2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12.8</v>
      </c>
      <c r="E14">
        <v>5.3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</v>
      </c>
      <c r="E15">
        <v>20.6</v>
      </c>
      <c r="F15">
        <v>0.7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18.7</v>
      </c>
      <c r="E16">
        <v>23.3</v>
      </c>
      <c r="F16">
        <v>0.1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22.6</v>
      </c>
      <c r="E17">
        <v>25.6</v>
      </c>
      <c r="F17">
        <v>0.1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25.5</v>
      </c>
      <c r="E18">
        <v>25.8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4.2</v>
      </c>
      <c r="E19">
        <v>1.3</v>
      </c>
      <c r="F19">
        <v>0.1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6.2</v>
      </c>
      <c r="E20">
        <v>7.5</v>
      </c>
      <c r="F20">
        <v>0.7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4.9000000000000004</v>
      </c>
      <c r="E21">
        <v>3.4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5.5</v>
      </c>
      <c r="E22">
        <v>2.6</v>
      </c>
      <c r="F22">
        <v>0.1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4.9000000000000004</v>
      </c>
      <c r="E23">
        <v>3.4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1.3</v>
      </c>
      <c r="E24">
        <v>0.2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9.1999999999999993</v>
      </c>
      <c r="E25">
        <v>0.1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9.5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10.4</v>
      </c>
      <c r="E27">
        <v>0.1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9.8000000000000007</v>
      </c>
      <c r="E28">
        <v>0.1</v>
      </c>
      <c r="F28">
        <v>0.1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13.1</v>
      </c>
      <c r="E30">
        <v>0</v>
      </c>
      <c r="F30">
        <v>0.2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17.7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18</v>
      </c>
      <c r="E32">
        <v>0.1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19</v>
      </c>
      <c r="E33">
        <v>0.2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4.8</v>
      </c>
      <c r="E40">
        <v>0</v>
      </c>
      <c r="F40">
        <v>0.4</v>
      </c>
      <c r="G40">
        <v>99</v>
      </c>
    </row>
    <row r="41" spans="1:7" x14ac:dyDescent="0.75">
      <c r="A41" s="1">
        <v>1</v>
      </c>
      <c r="B41">
        <v>0</v>
      </c>
      <c r="C41">
        <v>0.2</v>
      </c>
      <c r="D41">
        <v>4.2</v>
      </c>
      <c r="E41">
        <v>0</v>
      </c>
      <c r="F41">
        <v>2.8</v>
      </c>
      <c r="G41">
        <v>99.2</v>
      </c>
    </row>
    <row r="42" spans="1:7" x14ac:dyDescent="0.75">
      <c r="A42" s="1">
        <v>2</v>
      </c>
      <c r="B42">
        <v>0</v>
      </c>
      <c r="C42">
        <v>0.45</v>
      </c>
      <c r="D42">
        <v>4.8</v>
      </c>
      <c r="E42">
        <v>0</v>
      </c>
      <c r="F42">
        <v>2.8</v>
      </c>
      <c r="G42">
        <v>98.8</v>
      </c>
    </row>
    <row r="43" spans="1:7" x14ac:dyDescent="0.75">
      <c r="A43" s="1">
        <v>3</v>
      </c>
      <c r="B43">
        <v>0</v>
      </c>
      <c r="C43">
        <v>0.65</v>
      </c>
      <c r="D43">
        <v>6.4</v>
      </c>
      <c r="E43">
        <v>0.2</v>
      </c>
      <c r="F43">
        <v>3.6</v>
      </c>
      <c r="G43">
        <v>98.8</v>
      </c>
    </row>
    <row r="44" spans="1:7" x14ac:dyDescent="0.75">
      <c r="A44" s="1">
        <v>4</v>
      </c>
      <c r="B44">
        <v>0</v>
      </c>
      <c r="C44">
        <v>0.85</v>
      </c>
      <c r="D44">
        <v>5.9</v>
      </c>
      <c r="E44">
        <v>0.2</v>
      </c>
      <c r="F44">
        <v>3.9</v>
      </c>
      <c r="G44">
        <v>98.4</v>
      </c>
    </row>
    <row r="45" spans="1:7" x14ac:dyDescent="0.75">
      <c r="A45" s="1">
        <v>5</v>
      </c>
      <c r="B45">
        <v>5</v>
      </c>
      <c r="C45">
        <v>0</v>
      </c>
      <c r="D45">
        <v>0.4</v>
      </c>
      <c r="E45">
        <v>0</v>
      </c>
      <c r="F45">
        <v>0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0.2</v>
      </c>
      <c r="E46">
        <v>0</v>
      </c>
      <c r="F46">
        <v>0.3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0.6</v>
      </c>
      <c r="E47">
        <v>0</v>
      </c>
      <c r="F47">
        <v>0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0.2</v>
      </c>
      <c r="E48">
        <v>0</v>
      </c>
      <c r="F48">
        <v>0.1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0.4</v>
      </c>
      <c r="E49">
        <v>0</v>
      </c>
      <c r="F49">
        <v>0.3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0.5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0.1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0.1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0.1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0.4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0.2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0.1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0.1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0.1</v>
      </c>
      <c r="E58">
        <v>0</v>
      </c>
      <c r="F58">
        <v>0.1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0.1</v>
      </c>
      <c r="E59">
        <v>0</v>
      </c>
      <c r="F59">
        <v>0.1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0.1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0.2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0.1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0.1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0.4</v>
      </c>
      <c r="E76">
        <v>0</v>
      </c>
      <c r="F76">
        <v>4.0999999999999996</v>
      </c>
      <c r="G76">
        <v>96.6</v>
      </c>
    </row>
    <row r="77" spans="1:7" x14ac:dyDescent="0.75">
      <c r="A77" s="1">
        <v>1</v>
      </c>
      <c r="B77">
        <v>0</v>
      </c>
      <c r="C77">
        <v>0.2</v>
      </c>
      <c r="D77">
        <v>0.7</v>
      </c>
      <c r="E77">
        <v>0</v>
      </c>
      <c r="F77">
        <v>5.9</v>
      </c>
      <c r="G77">
        <v>98.4</v>
      </c>
    </row>
    <row r="78" spans="1:7" x14ac:dyDescent="0.75">
      <c r="A78" s="1">
        <v>2</v>
      </c>
      <c r="B78">
        <v>0</v>
      </c>
      <c r="C78">
        <v>0.45</v>
      </c>
      <c r="D78">
        <v>0.1</v>
      </c>
      <c r="E78">
        <v>0</v>
      </c>
      <c r="F78">
        <v>6.6</v>
      </c>
      <c r="G78">
        <v>99</v>
      </c>
    </row>
    <row r="79" spans="1:7" x14ac:dyDescent="0.75">
      <c r="A79" s="1">
        <v>3</v>
      </c>
      <c r="B79">
        <v>0</v>
      </c>
      <c r="C79">
        <v>0.65</v>
      </c>
      <c r="D79">
        <v>0.1</v>
      </c>
      <c r="E79">
        <v>0</v>
      </c>
      <c r="F79">
        <v>6.6</v>
      </c>
      <c r="G79">
        <v>99.4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6.2</v>
      </c>
      <c r="G80">
        <v>99.7</v>
      </c>
    </row>
    <row r="81" spans="1:7" x14ac:dyDescent="0.75">
      <c r="A81" s="1">
        <v>5</v>
      </c>
      <c r="B81">
        <v>5</v>
      </c>
      <c r="C81">
        <v>0</v>
      </c>
      <c r="D81">
        <v>0.4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0.2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0.2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0.1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0.2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0.1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0.1</v>
      </c>
      <c r="E93">
        <v>0</v>
      </c>
      <c r="F93">
        <v>0.1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0.2</v>
      </c>
      <c r="E95">
        <v>0</v>
      </c>
      <c r="F95">
        <v>0.1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0.1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0.3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99.9</v>
      </c>
      <c r="F112">
        <v>100</v>
      </c>
      <c r="G112">
        <v>86.2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79.400000000000006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84.6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88.1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88.3</v>
      </c>
    </row>
    <row r="117" spans="1:7" x14ac:dyDescent="0.75">
      <c r="A117" s="1">
        <v>5</v>
      </c>
      <c r="B117">
        <v>5</v>
      </c>
      <c r="C117">
        <v>0</v>
      </c>
      <c r="D117">
        <v>31.4</v>
      </c>
      <c r="E117">
        <v>1.9</v>
      </c>
      <c r="F117">
        <v>0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22.4</v>
      </c>
      <c r="E118">
        <v>6.4</v>
      </c>
      <c r="F118">
        <v>1.2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44.3</v>
      </c>
      <c r="E119">
        <v>5.3</v>
      </c>
      <c r="F119">
        <v>0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50.5</v>
      </c>
      <c r="E120">
        <v>4</v>
      </c>
      <c r="F120">
        <v>0.2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53</v>
      </c>
      <c r="E121">
        <v>5.0999999999999996</v>
      </c>
      <c r="F121">
        <v>0.1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13.9</v>
      </c>
      <c r="E122">
        <v>0.7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9.6999999999999993</v>
      </c>
      <c r="E123">
        <v>1.2</v>
      </c>
      <c r="F123">
        <v>0.2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17.2</v>
      </c>
      <c r="E124">
        <v>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21.5</v>
      </c>
      <c r="E125">
        <v>0.2</v>
      </c>
      <c r="F125">
        <v>0.1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20.2</v>
      </c>
      <c r="E126">
        <v>0.1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4.5</v>
      </c>
      <c r="E127">
        <v>0.1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4.0999999999999996</v>
      </c>
      <c r="E128">
        <v>0.3</v>
      </c>
      <c r="F128">
        <v>0.8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2.8</v>
      </c>
      <c r="E129">
        <v>0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3.2</v>
      </c>
      <c r="E130">
        <v>0</v>
      </c>
      <c r="F130">
        <v>0.3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4.5999999999999996</v>
      </c>
      <c r="E131">
        <v>0.1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3.2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6.4</v>
      </c>
      <c r="E133">
        <v>0.1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4.5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4.5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7.2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2.2999999999999998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17.399999999999999</v>
      </c>
      <c r="E138">
        <v>0</v>
      </c>
      <c r="F138">
        <v>0.3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18.7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18.3</v>
      </c>
      <c r="E140">
        <v>0</v>
      </c>
      <c r="F140">
        <v>0.1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22.2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2.6</v>
      </c>
      <c r="E148">
        <v>2.5</v>
      </c>
      <c r="F148">
        <v>0.1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0</v>
      </c>
      <c r="E149">
        <v>9.6999999999999993</v>
      </c>
      <c r="F149">
        <v>0.4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0.3</v>
      </c>
      <c r="E150">
        <v>11.7</v>
      </c>
      <c r="F150">
        <v>0.7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0</v>
      </c>
      <c r="E151">
        <v>10.3</v>
      </c>
      <c r="F151">
        <v>0.8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0.2</v>
      </c>
      <c r="E152">
        <v>10.5</v>
      </c>
      <c r="F152">
        <v>0.9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0.3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0.1</v>
      </c>
      <c r="E154">
        <v>0</v>
      </c>
      <c r="F154">
        <v>0.1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0.1</v>
      </c>
      <c r="E155">
        <v>0</v>
      </c>
      <c r="F155">
        <v>0.1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0.1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0.5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0.1</v>
      </c>
      <c r="E159">
        <v>0</v>
      </c>
      <c r="F159">
        <v>0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0.3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0.2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0.1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0.1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0.2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0.1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0.1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0.3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0.3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0.1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0.3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0.2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0.2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5.6</v>
      </c>
      <c r="E184">
        <v>16.100000000000001</v>
      </c>
      <c r="F184">
        <v>1.4</v>
      </c>
      <c r="G184">
        <v>99.1</v>
      </c>
    </row>
    <row r="185" spans="1:7" x14ac:dyDescent="0.75">
      <c r="A185" s="1">
        <v>1</v>
      </c>
      <c r="B185">
        <v>0</v>
      </c>
      <c r="C185">
        <v>0.2</v>
      </c>
      <c r="D185">
        <v>6.2</v>
      </c>
      <c r="E185">
        <v>20.399999999999999</v>
      </c>
      <c r="F185">
        <v>1.7</v>
      </c>
      <c r="G185">
        <v>99</v>
      </c>
    </row>
    <row r="186" spans="1:7" x14ac:dyDescent="0.75">
      <c r="A186" s="1">
        <v>2</v>
      </c>
      <c r="B186">
        <v>0</v>
      </c>
      <c r="C186">
        <v>0.45</v>
      </c>
      <c r="D186">
        <v>8.1</v>
      </c>
      <c r="E186">
        <v>21.2</v>
      </c>
      <c r="F186">
        <v>1.4</v>
      </c>
      <c r="G186">
        <v>98.8</v>
      </c>
    </row>
    <row r="187" spans="1:7" x14ac:dyDescent="0.75">
      <c r="A187" s="1">
        <v>3</v>
      </c>
      <c r="B187">
        <v>0</v>
      </c>
      <c r="C187">
        <v>0.65</v>
      </c>
      <c r="D187">
        <v>9.8000000000000007</v>
      </c>
      <c r="E187">
        <v>24.5</v>
      </c>
      <c r="F187">
        <v>2</v>
      </c>
      <c r="G187">
        <v>98.9</v>
      </c>
    </row>
    <row r="188" spans="1:7" x14ac:dyDescent="0.75">
      <c r="A188" s="1">
        <v>4</v>
      </c>
      <c r="B188">
        <v>0</v>
      </c>
      <c r="C188">
        <v>0.85</v>
      </c>
      <c r="D188">
        <v>9.3000000000000007</v>
      </c>
      <c r="E188">
        <v>26.6</v>
      </c>
      <c r="F188">
        <v>1.1000000000000001</v>
      </c>
      <c r="G188">
        <v>98.3</v>
      </c>
    </row>
    <row r="189" spans="1:7" x14ac:dyDescent="0.75">
      <c r="A189" s="1">
        <v>5</v>
      </c>
      <c r="B189">
        <v>5</v>
      </c>
      <c r="C189">
        <v>0</v>
      </c>
      <c r="D189">
        <v>0.8</v>
      </c>
      <c r="E189">
        <v>0</v>
      </c>
      <c r="F189">
        <v>0</v>
      </c>
      <c r="G189">
        <v>0</v>
      </c>
    </row>
    <row r="190" spans="1:7" x14ac:dyDescent="0.75">
      <c r="A190" s="1">
        <v>6</v>
      </c>
      <c r="B190">
        <v>5</v>
      </c>
      <c r="C190">
        <v>0.2</v>
      </c>
      <c r="D190">
        <v>0.8</v>
      </c>
      <c r="E190">
        <v>0.4</v>
      </c>
      <c r="F190">
        <v>0</v>
      </c>
      <c r="G190">
        <v>0</v>
      </c>
    </row>
    <row r="191" spans="1:7" x14ac:dyDescent="0.75">
      <c r="A191" s="1">
        <v>7</v>
      </c>
      <c r="B191">
        <v>5</v>
      </c>
      <c r="C191">
        <v>0.45</v>
      </c>
      <c r="D191">
        <v>0.3</v>
      </c>
      <c r="E191">
        <v>0.9</v>
      </c>
      <c r="F191">
        <v>0</v>
      </c>
      <c r="G191">
        <v>0</v>
      </c>
    </row>
    <row r="192" spans="1:7" x14ac:dyDescent="0.75">
      <c r="A192" s="1">
        <v>8</v>
      </c>
      <c r="B192">
        <v>5</v>
      </c>
      <c r="C192">
        <v>0.65</v>
      </c>
      <c r="D192">
        <v>0</v>
      </c>
      <c r="E192">
        <v>1</v>
      </c>
      <c r="F192">
        <v>0.1</v>
      </c>
      <c r="G192">
        <v>0</v>
      </c>
    </row>
    <row r="193" spans="1:7" x14ac:dyDescent="0.75">
      <c r="A193" s="1">
        <v>9</v>
      </c>
      <c r="B193">
        <v>5</v>
      </c>
      <c r="C193">
        <v>0.85</v>
      </c>
      <c r="D193">
        <v>0.4</v>
      </c>
      <c r="E193">
        <v>0.9</v>
      </c>
      <c r="F193">
        <v>0</v>
      </c>
      <c r="G193">
        <v>0</v>
      </c>
    </row>
    <row r="194" spans="1:7" x14ac:dyDescent="0.75">
      <c r="A194" s="1">
        <v>10</v>
      </c>
      <c r="B194">
        <v>10</v>
      </c>
      <c r="C194">
        <v>0</v>
      </c>
      <c r="D194">
        <v>0.1</v>
      </c>
      <c r="E194">
        <v>0</v>
      </c>
      <c r="F194">
        <v>0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0</v>
      </c>
      <c r="E195">
        <v>0.1</v>
      </c>
      <c r="F195">
        <v>0</v>
      </c>
      <c r="G195">
        <v>0</v>
      </c>
    </row>
    <row r="196" spans="1:7" x14ac:dyDescent="0.75">
      <c r="A196" s="1">
        <v>12</v>
      </c>
      <c r="B196">
        <v>10</v>
      </c>
      <c r="C196">
        <v>0.45</v>
      </c>
      <c r="D196">
        <v>0.5</v>
      </c>
      <c r="E196">
        <v>0.4</v>
      </c>
      <c r="F196">
        <v>0</v>
      </c>
      <c r="G196">
        <v>0</v>
      </c>
    </row>
    <row r="197" spans="1:7" x14ac:dyDescent="0.75">
      <c r="A197" s="1">
        <v>13</v>
      </c>
      <c r="B197">
        <v>10</v>
      </c>
      <c r="C197">
        <v>0.65</v>
      </c>
      <c r="D197">
        <v>0</v>
      </c>
      <c r="E197">
        <v>0.2</v>
      </c>
      <c r="F197">
        <v>0.1</v>
      </c>
      <c r="G197">
        <v>0</v>
      </c>
    </row>
    <row r="198" spans="1:7" x14ac:dyDescent="0.75">
      <c r="A198" s="1">
        <v>14</v>
      </c>
      <c r="B198">
        <v>10</v>
      </c>
      <c r="C198">
        <v>0.85</v>
      </c>
      <c r="D198">
        <v>0.4</v>
      </c>
      <c r="E198">
        <v>0.9</v>
      </c>
      <c r="F198">
        <v>0</v>
      </c>
      <c r="G198">
        <v>0</v>
      </c>
    </row>
    <row r="199" spans="1:7" x14ac:dyDescent="0.75">
      <c r="A199" s="1">
        <v>15</v>
      </c>
      <c r="B199">
        <v>20</v>
      </c>
      <c r="C199">
        <v>0</v>
      </c>
      <c r="D199">
        <v>0.4</v>
      </c>
      <c r="E199">
        <v>0</v>
      </c>
      <c r="F199">
        <v>0</v>
      </c>
      <c r="G199">
        <v>0</v>
      </c>
    </row>
    <row r="200" spans="1:7" x14ac:dyDescent="0.75">
      <c r="A200" s="1">
        <v>16</v>
      </c>
      <c r="B200">
        <v>20</v>
      </c>
      <c r="C200">
        <v>0.2</v>
      </c>
      <c r="D200">
        <v>0.2</v>
      </c>
      <c r="E200">
        <v>0.2</v>
      </c>
      <c r="F200">
        <v>0</v>
      </c>
      <c r="G200">
        <v>0.1</v>
      </c>
    </row>
    <row r="201" spans="1:7" x14ac:dyDescent="0.75">
      <c r="A201" s="1">
        <v>17</v>
      </c>
      <c r="B201">
        <v>20</v>
      </c>
      <c r="C201">
        <v>0.45</v>
      </c>
      <c r="D201">
        <v>0</v>
      </c>
      <c r="E201">
        <v>0.4</v>
      </c>
      <c r="F201">
        <v>0</v>
      </c>
      <c r="G201">
        <v>0</v>
      </c>
    </row>
    <row r="202" spans="1:7" x14ac:dyDescent="0.75">
      <c r="A202" s="1">
        <v>18</v>
      </c>
      <c r="B202">
        <v>20</v>
      </c>
      <c r="C202">
        <v>0.65</v>
      </c>
      <c r="D202">
        <v>0.5</v>
      </c>
      <c r="E202">
        <v>0.2</v>
      </c>
      <c r="F202">
        <v>0</v>
      </c>
      <c r="G202">
        <v>0</v>
      </c>
    </row>
    <row r="203" spans="1:7" x14ac:dyDescent="0.75">
      <c r="A203" s="1">
        <v>19</v>
      </c>
      <c r="B203">
        <v>20</v>
      </c>
      <c r="C203">
        <v>0.85</v>
      </c>
      <c r="D203">
        <v>0.7</v>
      </c>
      <c r="E203">
        <v>0.7</v>
      </c>
      <c r="F203">
        <v>0.1</v>
      </c>
      <c r="G203">
        <v>0</v>
      </c>
    </row>
    <row r="204" spans="1:7" x14ac:dyDescent="0.75">
      <c r="A204" s="1">
        <v>20</v>
      </c>
      <c r="B204">
        <v>50</v>
      </c>
      <c r="C204">
        <v>0</v>
      </c>
      <c r="D204">
        <v>0.5</v>
      </c>
      <c r="E204">
        <v>0</v>
      </c>
      <c r="F204">
        <v>0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1.2</v>
      </c>
      <c r="E205">
        <v>0</v>
      </c>
      <c r="F205">
        <v>0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0.9</v>
      </c>
      <c r="E206">
        <v>0.1</v>
      </c>
      <c r="F206">
        <v>0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1.2</v>
      </c>
      <c r="E207">
        <v>0</v>
      </c>
      <c r="F207">
        <v>0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0.2</v>
      </c>
      <c r="E208">
        <v>0.1</v>
      </c>
      <c r="F208">
        <v>0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0.2</v>
      </c>
      <c r="E209">
        <v>0</v>
      </c>
      <c r="F209">
        <v>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0.3</v>
      </c>
      <c r="E210">
        <v>0</v>
      </c>
      <c r="F210">
        <v>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1.4</v>
      </c>
      <c r="E211">
        <v>0</v>
      </c>
      <c r="F211">
        <v>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0.6</v>
      </c>
      <c r="E212">
        <v>0</v>
      </c>
      <c r="F212">
        <v>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0.1</v>
      </c>
      <c r="E213">
        <v>0</v>
      </c>
      <c r="F213">
        <v>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38.9</v>
      </c>
      <c r="E220">
        <v>7.3</v>
      </c>
      <c r="F220">
        <v>27.1</v>
      </c>
      <c r="G220">
        <v>14.1</v>
      </c>
    </row>
    <row r="221" spans="1:7" x14ac:dyDescent="0.75">
      <c r="A221" s="1">
        <v>1</v>
      </c>
      <c r="B221">
        <v>0</v>
      </c>
      <c r="C221">
        <v>0.2</v>
      </c>
      <c r="D221">
        <v>14.9</v>
      </c>
      <c r="E221">
        <v>9.4</v>
      </c>
      <c r="F221">
        <v>20.7</v>
      </c>
      <c r="G221">
        <v>9.5</v>
      </c>
    </row>
    <row r="222" spans="1:7" x14ac:dyDescent="0.75">
      <c r="A222" s="1">
        <v>2</v>
      </c>
      <c r="B222">
        <v>0</v>
      </c>
      <c r="C222">
        <v>0.45</v>
      </c>
      <c r="D222">
        <v>16.600000000000001</v>
      </c>
      <c r="E222">
        <v>4.8</v>
      </c>
      <c r="F222">
        <v>19.5</v>
      </c>
      <c r="G222">
        <v>8.5</v>
      </c>
    </row>
    <row r="223" spans="1:7" x14ac:dyDescent="0.75">
      <c r="A223" s="1">
        <v>3</v>
      </c>
      <c r="B223">
        <v>0</v>
      </c>
      <c r="C223">
        <v>0.65</v>
      </c>
      <c r="D223">
        <v>10.7</v>
      </c>
      <c r="E223">
        <v>4.8</v>
      </c>
      <c r="F223">
        <v>18.7</v>
      </c>
      <c r="G223">
        <v>10.1</v>
      </c>
    </row>
    <row r="224" spans="1:7" x14ac:dyDescent="0.75">
      <c r="A224" s="1">
        <v>4</v>
      </c>
      <c r="B224">
        <v>0</v>
      </c>
      <c r="C224">
        <v>0.85</v>
      </c>
      <c r="D224">
        <v>15.8</v>
      </c>
      <c r="E224">
        <v>3.8</v>
      </c>
      <c r="F224">
        <v>18</v>
      </c>
      <c r="G224">
        <v>8.5</v>
      </c>
    </row>
    <row r="225" spans="1:7" x14ac:dyDescent="0.75">
      <c r="A225" s="1">
        <v>5</v>
      </c>
      <c r="B225">
        <v>5</v>
      </c>
      <c r="C225">
        <v>0</v>
      </c>
      <c r="D225">
        <v>44.68</v>
      </c>
      <c r="E225">
        <v>1.7</v>
      </c>
      <c r="F225">
        <v>15.3</v>
      </c>
      <c r="G225">
        <v>0.3</v>
      </c>
    </row>
    <row r="226" spans="1:7" x14ac:dyDescent="0.75">
      <c r="A226" s="1">
        <v>6</v>
      </c>
      <c r="B226">
        <v>5</v>
      </c>
      <c r="C226">
        <v>0.2</v>
      </c>
      <c r="D226">
        <v>1.5</v>
      </c>
      <c r="E226">
        <v>2.7</v>
      </c>
      <c r="F226">
        <v>20.7</v>
      </c>
      <c r="G226">
        <v>2.2000000000000002</v>
      </c>
    </row>
    <row r="227" spans="1:7" x14ac:dyDescent="0.75">
      <c r="A227" s="1">
        <v>7</v>
      </c>
      <c r="B227">
        <v>5</v>
      </c>
      <c r="C227">
        <v>0.45</v>
      </c>
      <c r="D227">
        <v>0.7</v>
      </c>
      <c r="E227">
        <v>2.1</v>
      </c>
      <c r="F227">
        <v>24.6</v>
      </c>
      <c r="G227">
        <v>1.6</v>
      </c>
    </row>
    <row r="228" spans="1:7" x14ac:dyDescent="0.75">
      <c r="A228" s="1">
        <v>8</v>
      </c>
      <c r="B228">
        <v>5</v>
      </c>
      <c r="C228">
        <v>0.65</v>
      </c>
      <c r="D228">
        <v>1.4</v>
      </c>
      <c r="E228">
        <v>1.9</v>
      </c>
      <c r="F228">
        <v>25.5</v>
      </c>
      <c r="G228">
        <v>2.5</v>
      </c>
    </row>
    <row r="229" spans="1:7" x14ac:dyDescent="0.75">
      <c r="A229" s="1">
        <v>9</v>
      </c>
      <c r="B229">
        <v>5</v>
      </c>
      <c r="C229">
        <v>0.85</v>
      </c>
      <c r="D229">
        <v>1.8</v>
      </c>
      <c r="E229">
        <v>2.1</v>
      </c>
      <c r="F229">
        <v>27.4</v>
      </c>
      <c r="G229">
        <v>2.9</v>
      </c>
    </row>
    <row r="230" spans="1:7" x14ac:dyDescent="0.75">
      <c r="A230" s="1">
        <v>10</v>
      </c>
      <c r="B230">
        <v>10</v>
      </c>
      <c r="C230">
        <v>0</v>
      </c>
      <c r="D230">
        <v>4.96</v>
      </c>
      <c r="E230">
        <v>1.2</v>
      </c>
      <c r="F230">
        <v>19</v>
      </c>
      <c r="G230">
        <v>0.2</v>
      </c>
    </row>
    <row r="231" spans="1:7" x14ac:dyDescent="0.75">
      <c r="A231" s="1">
        <v>11</v>
      </c>
      <c r="B231">
        <v>10</v>
      </c>
      <c r="C231">
        <v>0.2</v>
      </c>
      <c r="D231">
        <v>1.2</v>
      </c>
      <c r="E231">
        <v>2.2000000000000002</v>
      </c>
      <c r="F231">
        <v>20.3</v>
      </c>
      <c r="G231">
        <v>1.8</v>
      </c>
    </row>
    <row r="232" spans="1:7" x14ac:dyDescent="0.75">
      <c r="A232" s="1">
        <v>12</v>
      </c>
      <c r="B232">
        <v>10</v>
      </c>
      <c r="C232">
        <v>0.45</v>
      </c>
      <c r="D232">
        <v>0.1</v>
      </c>
      <c r="E232">
        <v>1.1000000000000001</v>
      </c>
      <c r="F232">
        <v>21</v>
      </c>
      <c r="G232">
        <v>1.8</v>
      </c>
    </row>
    <row r="233" spans="1:7" x14ac:dyDescent="0.75">
      <c r="A233" s="1">
        <v>13</v>
      </c>
      <c r="B233">
        <v>10</v>
      </c>
      <c r="C233">
        <v>0.65</v>
      </c>
      <c r="D233">
        <v>0.32</v>
      </c>
      <c r="E233">
        <v>1.6</v>
      </c>
      <c r="F233">
        <v>22.1</v>
      </c>
      <c r="G233">
        <v>2.7</v>
      </c>
    </row>
    <row r="234" spans="1:7" x14ac:dyDescent="0.75">
      <c r="A234" s="1">
        <v>14</v>
      </c>
      <c r="B234">
        <v>10</v>
      </c>
      <c r="C234">
        <v>0.85</v>
      </c>
      <c r="D234">
        <v>0.5</v>
      </c>
      <c r="E234">
        <v>1.9</v>
      </c>
      <c r="F234">
        <v>21</v>
      </c>
      <c r="G234">
        <v>1.9</v>
      </c>
    </row>
    <row r="235" spans="1:7" x14ac:dyDescent="0.75">
      <c r="A235" s="1">
        <v>15</v>
      </c>
      <c r="B235">
        <v>20</v>
      </c>
      <c r="C235">
        <v>0</v>
      </c>
      <c r="D235">
        <v>0.3</v>
      </c>
      <c r="E235">
        <v>0.4</v>
      </c>
      <c r="F235">
        <v>42.2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0.9</v>
      </c>
      <c r="E236">
        <v>2.1</v>
      </c>
      <c r="F236">
        <v>39.5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0.1</v>
      </c>
      <c r="E237">
        <v>0.9</v>
      </c>
      <c r="F237">
        <v>41.3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0</v>
      </c>
      <c r="E238">
        <v>1.2</v>
      </c>
      <c r="F238">
        <v>40.200000000000003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0</v>
      </c>
      <c r="E239">
        <v>1</v>
      </c>
      <c r="F239">
        <v>43.2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0.5</v>
      </c>
      <c r="E240">
        <v>0.3</v>
      </c>
      <c r="F240">
        <v>43.5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0</v>
      </c>
      <c r="E241">
        <v>0.1</v>
      </c>
      <c r="F241">
        <v>39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0.3</v>
      </c>
      <c r="E242">
        <v>0.1</v>
      </c>
      <c r="F242">
        <v>37.299999999999997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0.1</v>
      </c>
      <c r="E243">
        <v>0.3</v>
      </c>
      <c r="F243">
        <v>36.9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0.2</v>
      </c>
      <c r="E244">
        <v>0.3</v>
      </c>
      <c r="F244">
        <v>39.299999999999997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7.4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6.9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8.5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8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8.4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81D6-8E96-44D6-98A0-ABA95297B156}">
  <dimension ref="A1:AL249"/>
  <sheetViews>
    <sheetView topLeftCell="A179" zoomScale="86" workbookViewId="0">
      <selection activeCell="E181" sqref="E181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0</v>
      </c>
      <c r="F4">
        <v>42</v>
      </c>
      <c r="G4">
        <v>50.4</v>
      </c>
      <c r="I4">
        <f>_xlfn.STDEV.P(D4:G4)</f>
        <v>23.290126663459773</v>
      </c>
      <c r="J4">
        <v>2</v>
      </c>
      <c r="K4">
        <f>_xlfn.STDEV.P(D4:G8)</f>
        <v>23.072500406327876</v>
      </c>
      <c r="L4">
        <f>_xlfn.STDEV.P(D4:G4,D9:G9,D14:G14,D19:G19,D24:G24,D29:G29)</f>
        <v>25.105609917019645</v>
      </c>
      <c r="M4">
        <v>0</v>
      </c>
      <c r="N4">
        <f>AVERAGE(D4:G4)</f>
        <v>23.1</v>
      </c>
      <c r="P4" s="5">
        <f>_xlfn.STDEV.P(D4:D8)</f>
        <v>0</v>
      </c>
      <c r="Q4">
        <f>_xlfn.STDEV.P(D4,D9,D14,D19,D24,D29)</f>
        <v>34.903040300555801</v>
      </c>
      <c r="R4" s="5">
        <f>_xlfn.STDEV.P(E4:E8)</f>
        <v>0</v>
      </c>
      <c r="S4">
        <f>_xlfn.STDEV.P(E4,E9,E14,E19,E24,E29)</f>
        <v>25.296376552120382</v>
      </c>
      <c r="T4" s="5">
        <f>_xlfn.STDEV.P(F4:F8)</f>
        <v>0.59866518188382967</v>
      </c>
      <c r="U4">
        <f>_xlfn.STDEV.P(F4,F9,F14,F19,F24,F29)</f>
        <v>14.193425708169706</v>
      </c>
      <c r="V4" s="5">
        <f>_xlfn.STDEV.P(G4:G8)</f>
        <v>1.1754148203932082</v>
      </c>
      <c r="W4">
        <f>_xlfn.STDEV.P(G4,G9,G14,G19,G24,G29)</f>
        <v>7.2830282163396545</v>
      </c>
      <c r="AA4" t="s">
        <v>34</v>
      </c>
      <c r="AB4">
        <f>AVERAGE(P25,P61,P97,P169,P205)</f>
        <v>9.079657142857144</v>
      </c>
      <c r="AC4">
        <f>AVERAGE(R25,R61,R97,R169,R205)</f>
        <v>4.6170285714285724</v>
      </c>
      <c r="AD4">
        <f>AVERAGE(T25,T61,T97,T169,T205)</f>
        <v>5.7756571428571437</v>
      </c>
      <c r="AE4">
        <f>AVERAGE(V25,V61,V97,V169,V205)</f>
        <v>12.785199999999998</v>
      </c>
      <c r="AF4">
        <f>AVERAGE(AB4:AE4)</f>
        <v>8.0643857142857147</v>
      </c>
      <c r="AG4">
        <f>_xlfn.STDEV.P(AB4:AE4)</f>
        <v>3.1795995556814698</v>
      </c>
      <c r="AH4" t="s">
        <v>40</v>
      </c>
      <c r="AI4">
        <f>AVERAGE(K26,K62,K98,K134,K170,K206,K242)</f>
        <v>7.1927132653061232</v>
      </c>
      <c r="AJ4">
        <f>AVERAGE(K12,K48,K84,K120,K156,K192,K228)</f>
        <v>-1.4466682374391262</v>
      </c>
      <c r="AK4">
        <f>AVERAGE(K26,K62,K98,K170,K206)</f>
        <v>7.2320000000000011</v>
      </c>
      <c r="AL4">
        <f>AVERAGE(K12,K48,K84,K156,K192)</f>
        <v>-2.6066020363354454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</v>
      </c>
      <c r="F5">
        <v>42.5</v>
      </c>
      <c r="G5">
        <v>50.8</v>
      </c>
      <c r="I5">
        <f t="shared" ref="I5:I33" si="0">_xlfn.STDEV.P(D5:G5)</f>
        <v>23.508868007626397</v>
      </c>
      <c r="J5">
        <v>5</v>
      </c>
      <c r="K5">
        <f>_xlfn.STDEV.P(D9:G13)</f>
        <v>22.387384840574843</v>
      </c>
      <c r="L5">
        <f>_xlfn.STDEV.P(D5:G5,D10:G10,D15:G15,D20:G20,D25:G25,D30:G30)</f>
        <v>25.573244142506095</v>
      </c>
      <c r="M5">
        <v>0.2</v>
      </c>
      <c r="N5">
        <f t="shared" ref="N5:N33" si="1">AVERAGE(D5:G5)</f>
        <v>23.324999999999999</v>
      </c>
      <c r="P5" s="5">
        <f>_xlfn.STDEV.P(D9:D13)</f>
        <v>0</v>
      </c>
      <c r="Q5">
        <f t="shared" ref="Q5:Q8" si="2">_xlfn.STDEV.P(D5,D10,D15,D20,D25,D30)</f>
        <v>36.108293907202103</v>
      </c>
      <c r="R5" s="5">
        <f>_xlfn.STDEV.P(E9:E13)</f>
        <v>0.64992307237087621</v>
      </c>
      <c r="S5">
        <f t="shared" ref="S5:S8" si="3">_xlfn.STDEV.P(E5,E10,E15,E20,E25,E30)</f>
        <v>25.443450368742578</v>
      </c>
      <c r="T5" s="5">
        <f>_xlfn.STDEV.P(F9:F13)</f>
        <v>3.8587044457952469</v>
      </c>
      <c r="U5">
        <f t="shared" ref="U5:U8" si="4">_xlfn.STDEV.P(F5,F10,F15,F20,F25,F30)</f>
        <v>17.866114730280785</v>
      </c>
      <c r="V5" s="5">
        <f>_xlfn.STDEV.P(G9:G13)</f>
        <v>1.0740577265678042</v>
      </c>
      <c r="W5">
        <f t="shared" ref="W5:W8" si="5">_xlfn.STDEV.P(G5,G10,G15,G20,G25,G30)</f>
        <v>7.4149436200748369</v>
      </c>
      <c r="AA5" t="s">
        <v>33</v>
      </c>
      <c r="AB5">
        <f>AVERAGE(Q25,Q61,Q97,Q169,Q205)</f>
        <v>-1.2190000000000012</v>
      </c>
      <c r="AC5">
        <f>AVERAGE(S25,S61,S97,S169,S205)</f>
        <v>-1.3829333333333322</v>
      </c>
      <c r="AD5">
        <f>AVERAGE(U25,U61,U97,U169,U205)</f>
        <v>-1.1979999999999982</v>
      </c>
      <c r="AE5">
        <f>AVERAGE(W25,W61,W97,W169,W205)</f>
        <v>-0.8250000000000004</v>
      </c>
      <c r="AH5" t="s">
        <v>29</v>
      </c>
      <c r="AI5">
        <f>_xlfn.STDEV.P(K26,K62,K98,K134,K170,K206,K242)</f>
        <v>4.0947824948064131</v>
      </c>
      <c r="AJ5">
        <f>_xlfn.STDEV.P(K12,K48,K84,K120,K156,K192,K228)</f>
        <v>2.3646274386473078</v>
      </c>
      <c r="AK5">
        <f>_xlfn.STDEV.P(K26,K62,K98,K170,K206)</f>
        <v>1.6809756933497424</v>
      </c>
      <c r="AL5">
        <f>_xlfn.STDEV.P(K12,K48,K84,K156,K192)</f>
        <v>1.1467697350820762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0</v>
      </c>
      <c r="F6">
        <v>43</v>
      </c>
      <c r="G6">
        <v>49</v>
      </c>
      <c r="I6">
        <f t="shared" si="0"/>
        <v>23.097618924902193</v>
      </c>
      <c r="J6">
        <v>10</v>
      </c>
      <c r="K6">
        <f>_xlfn.STDEV.P(D14:G18)</f>
        <v>23.848712753521944</v>
      </c>
      <c r="L6">
        <f t="shared" ref="L6:L8" si="6">_xlfn.STDEV.P(D6:G6,D11:G11,D16:G16,D21:G21,D26:G26,D31:G31)</f>
        <v>24.880673208447462</v>
      </c>
      <c r="M6">
        <v>0.45</v>
      </c>
      <c r="N6">
        <f t="shared" si="1"/>
        <v>23</v>
      </c>
      <c r="P6" s="5">
        <f>_xlfn.STDEV.P(D14:D18)</f>
        <v>0</v>
      </c>
      <c r="Q6">
        <f t="shared" si="2"/>
        <v>34.556314746929957</v>
      </c>
      <c r="R6" s="5">
        <f>_xlfn.STDEV.P(E14:E18)</f>
        <v>2.1859551687992158</v>
      </c>
      <c r="S6">
        <f t="shared" si="3"/>
        <v>25.42208139044131</v>
      </c>
      <c r="T6" s="5">
        <f>_xlfn.STDEV.P(F14:F18)</f>
        <v>5.6782391636845029</v>
      </c>
      <c r="U6">
        <f t="shared" si="4"/>
        <v>16.959600689743741</v>
      </c>
      <c r="V6" s="5">
        <f>_xlfn.STDEV.P(G14:G18)</f>
        <v>1.2345039489608769</v>
      </c>
      <c r="W6">
        <f t="shared" si="5"/>
        <v>6.3491906745838378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0</v>
      </c>
      <c r="F7">
        <v>41.2</v>
      </c>
      <c r="G7">
        <v>47.5</v>
      </c>
      <c r="I7">
        <f t="shared" si="0"/>
        <v>22.286585090587568</v>
      </c>
      <c r="J7">
        <v>20</v>
      </c>
      <c r="K7">
        <f>_xlfn.STDEV.P(D19:G23)</f>
        <v>8.0711275544373375</v>
      </c>
      <c r="L7">
        <f t="shared" si="6"/>
        <v>23.807853512840861</v>
      </c>
      <c r="M7">
        <v>0.65</v>
      </c>
      <c r="N7">
        <f t="shared" si="1"/>
        <v>22.175000000000001</v>
      </c>
      <c r="P7" s="5">
        <f>_xlfn.STDEV.P(D19:D23)</f>
        <v>1.5709869509324359</v>
      </c>
      <c r="Q7">
        <f t="shared" si="2"/>
        <v>33.132696170935972</v>
      </c>
      <c r="R7" s="5">
        <f>_xlfn.STDEV.P(E19:E23)</f>
        <v>1.1838918869558999</v>
      </c>
      <c r="S7">
        <f t="shared" si="3"/>
        <v>23.855077493527929</v>
      </c>
      <c r="T7" s="5">
        <f>_xlfn.STDEV.P(F19:F23)</f>
        <v>9.9100756808411585</v>
      </c>
      <c r="U7">
        <f t="shared" si="4"/>
        <v>15.873037936492608</v>
      </c>
      <c r="V7" s="5">
        <f>_xlfn.STDEV.P(G19:G23)</f>
        <v>2.6483202223296183</v>
      </c>
      <c r="W7">
        <f t="shared" si="5"/>
        <v>6.4981407597352527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</v>
      </c>
      <c r="F8">
        <v>42</v>
      </c>
      <c r="G8">
        <v>49.9</v>
      </c>
      <c r="I8">
        <f t="shared" si="0"/>
        <v>23.144154229524137</v>
      </c>
      <c r="J8">
        <v>50</v>
      </c>
      <c r="K8">
        <f>_xlfn.STDEV.P(D25:G28)</f>
        <v>7.5203785642744458</v>
      </c>
      <c r="L8">
        <f t="shared" si="6"/>
        <v>22.95170616691103</v>
      </c>
      <c r="M8">
        <v>0.85</v>
      </c>
      <c r="N8">
        <f t="shared" si="1"/>
        <v>22.975000000000001</v>
      </c>
      <c r="P8" s="5">
        <f>_xlfn.STDEV.P(D24:D28)</f>
        <v>3.0176812290233732</v>
      </c>
      <c r="Q8">
        <f t="shared" si="2"/>
        <v>32.638627422120557</v>
      </c>
      <c r="R8" s="5">
        <f>_xlfn.STDEV.P(E24:E28)</f>
        <v>3.4794252398923584</v>
      </c>
      <c r="S8">
        <f t="shared" si="3"/>
        <v>23.153503454601047</v>
      </c>
      <c r="T8" s="5">
        <f>_xlfn.STDEV.P(F24:F28)</f>
        <v>3.588871688985269</v>
      </c>
      <c r="U8">
        <f t="shared" si="4"/>
        <v>14.171646183685084</v>
      </c>
      <c r="V8" s="5">
        <f>_xlfn.STDEV.P(G24:G28)</f>
        <v>0.93808315196468706</v>
      </c>
      <c r="W8">
        <f t="shared" si="5"/>
        <v>5.1645156812834072</v>
      </c>
      <c r="AH8" t="s">
        <v>40</v>
      </c>
      <c r="AI8">
        <f>AVERAGE(L26,L62,L98,L134,L170,L206,L242)</f>
        <v>-1.0547052669552659</v>
      </c>
      <c r="AJ8">
        <f>AVERAGE(L12,L48,L84,L120,L156,L192,L228)</f>
        <v>-0.56794859043029933</v>
      </c>
      <c r="AK8">
        <f>AVERAGE(L26,L62,L98,L170,L206)</f>
        <v>-1.1650651515151509</v>
      </c>
      <c r="AL8">
        <f>AVERAGE(L12,L48,L84,L156,L192)</f>
        <v>-0.62917272372740651</v>
      </c>
    </row>
    <row r="9" spans="1:38" x14ac:dyDescent="0.75">
      <c r="A9" s="7">
        <v>5</v>
      </c>
      <c r="B9">
        <v>5</v>
      </c>
      <c r="C9">
        <v>0</v>
      </c>
      <c r="D9">
        <v>0</v>
      </c>
      <c r="E9">
        <v>55.7</v>
      </c>
      <c r="F9">
        <v>52</v>
      </c>
      <c r="G9">
        <v>50.4</v>
      </c>
      <c r="I9">
        <f t="shared" si="0"/>
        <v>22.900586782875241</v>
      </c>
      <c r="J9">
        <v>100</v>
      </c>
      <c r="K9">
        <f>_xlfn.STDEV.P(D29:G33)</f>
        <v>5.9320232636091363</v>
      </c>
      <c r="L9">
        <f>AVERAGE((L8-L7), (L7-L6), (L6-L5), (L5-L4))</f>
        <v>-0.53847593752715373</v>
      </c>
      <c r="N9">
        <f t="shared" si="1"/>
        <v>39.524999999999999</v>
      </c>
      <c r="P9" s="5">
        <f>_xlfn.STDEV.P(D29:D33)</f>
        <v>3.2573608949577548</v>
      </c>
      <c r="R9" s="5">
        <f>_xlfn.STDEV.P(E29:E33)</f>
        <v>3.7817456286746767</v>
      </c>
      <c r="T9" s="5">
        <f>_xlfn.STDEV.P(F29:F33)</f>
        <v>3.983465827643057</v>
      </c>
      <c r="V9" s="5">
        <f>_xlfn.STDEV.P(G29:G33)</f>
        <v>2.1775215268740764</v>
      </c>
      <c r="AH9" t="s">
        <v>29</v>
      </c>
      <c r="AI9">
        <f>_xlfn.STDEV.P(L26,L62,L98,L134,L170,L206,L242)</f>
        <v>0.55267687722663827</v>
      </c>
      <c r="AJ9">
        <f>_xlfn.STDEV.P(L12,L48,L84,L120,L156,L192,L228)</f>
        <v>0.23425235808574082</v>
      </c>
      <c r="AK9">
        <f>_xlfn.STDEV.P(L26,L62,L98,L170,L206)</f>
        <v>0.60296170168265983</v>
      </c>
      <c r="AL9">
        <f>_xlfn.STDEV.P(L12,L48,L84,L156,L192)</f>
        <v>0.10895411904385269</v>
      </c>
    </row>
    <row r="10" spans="1:38" x14ac:dyDescent="0.75">
      <c r="A10" s="7">
        <v>6</v>
      </c>
      <c r="B10">
        <v>5</v>
      </c>
      <c r="C10">
        <v>0.2</v>
      </c>
      <c r="D10">
        <v>0</v>
      </c>
      <c r="E10">
        <v>56.3</v>
      </c>
      <c r="F10">
        <v>48.6</v>
      </c>
      <c r="G10">
        <v>50.8</v>
      </c>
      <c r="I10">
        <f t="shared" si="0"/>
        <v>22.647668202267532</v>
      </c>
      <c r="K10">
        <f>AVERAGE(K4:K9)</f>
        <v>15.138687897124266</v>
      </c>
      <c r="N10">
        <f t="shared" si="1"/>
        <v>38.924999999999997</v>
      </c>
      <c r="P10" s="5">
        <f>AVERAGE(P4:P9)</f>
        <v>1.3076715124855938</v>
      </c>
      <c r="Q10">
        <f>AVERAGE(Q4:Q8)</f>
        <v>34.267794509548871</v>
      </c>
      <c r="R10" s="5">
        <f>AVERAGE(R4:R9)</f>
        <v>1.8801568327821709</v>
      </c>
      <c r="S10">
        <f>AVERAGE(S4:S8)</f>
        <v>24.634097851886651</v>
      </c>
      <c r="T10" s="5">
        <f>AVERAGE(T4:T9)</f>
        <v>4.6030036648055104</v>
      </c>
      <c r="U10">
        <f>AVERAGE(U4:U8)</f>
        <v>15.812765049674386</v>
      </c>
      <c r="V10" s="5">
        <f>AVERAGE(V4:V9)</f>
        <v>1.541316899515045</v>
      </c>
      <c r="W10">
        <f>AVERAGE(W4:W8)</f>
        <v>6.5419637904033978</v>
      </c>
    </row>
    <row r="11" spans="1:38" x14ac:dyDescent="0.75">
      <c r="A11" s="7">
        <v>7</v>
      </c>
      <c r="B11">
        <v>5</v>
      </c>
      <c r="C11">
        <v>0.45</v>
      </c>
      <c r="D11">
        <v>0</v>
      </c>
      <c r="E11">
        <v>57.5</v>
      </c>
      <c r="F11">
        <v>46.8</v>
      </c>
      <c r="G11">
        <v>49</v>
      </c>
      <c r="I11">
        <f t="shared" si="0"/>
        <v>22.484814319891541</v>
      </c>
      <c r="N11">
        <f t="shared" si="1"/>
        <v>38.325000000000003</v>
      </c>
      <c r="P11" s="5">
        <f>_xlfn.STDEV.P(P4:P9)</f>
        <v>1.4097736988964951</v>
      </c>
      <c r="Q11">
        <f>_xlfn.STDEV.P(Q4:Q8)</f>
        <v>1.2503481764863569</v>
      </c>
      <c r="R11" s="5">
        <f>_xlfn.STDEV.P(R4:R9)</f>
        <v>1.4024063667410578</v>
      </c>
      <c r="S11">
        <f>_xlfn.STDEV.P(S4:S8)</f>
        <v>0.95011737363004745</v>
      </c>
      <c r="T11" s="5">
        <f>_xlfn.STDEV.P(T4:T9)</f>
        <v>2.8083845763096034</v>
      </c>
      <c r="U11">
        <f>_xlfn.STDEV.P(U4:U8)</f>
        <v>1.4731354827249199</v>
      </c>
      <c r="V11" s="5">
        <f>_xlfn.STDEV.P(V4:V9)</f>
        <v>0.63776344773695659</v>
      </c>
      <c r="W11">
        <f>_xlfn.STDEV.P(W4:W8)</f>
        <v>0.80594236666394092</v>
      </c>
    </row>
    <row r="12" spans="1:38" x14ac:dyDescent="0.75">
      <c r="A12" s="7">
        <v>8</v>
      </c>
      <c r="B12">
        <v>5</v>
      </c>
      <c r="C12">
        <v>0.65</v>
      </c>
      <c r="D12">
        <v>0</v>
      </c>
      <c r="E12">
        <v>56.8</v>
      </c>
      <c r="F12">
        <v>43.6</v>
      </c>
      <c r="G12">
        <v>47.8</v>
      </c>
      <c r="I12">
        <f t="shared" si="0"/>
        <v>21.915918871906783</v>
      </c>
      <c r="K12" cm="1">
        <f t="array" ref="K12">INDEX(LINEST(K4:K9),1)</f>
        <v>-4.1737425640451296</v>
      </c>
      <c r="L12" cm="1">
        <f t="array" ref="L12">INDEX(LINEST(L4:L8),1)</f>
        <v>-0.60731981298824622</v>
      </c>
      <c r="N12">
        <f t="shared" si="1"/>
        <v>37.049999999999997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</v>
      </c>
      <c r="E13">
        <v>55.9</v>
      </c>
      <c r="F13">
        <v>40.9</v>
      </c>
      <c r="G13">
        <v>49.9</v>
      </c>
      <c r="I13">
        <f t="shared" si="0"/>
        <v>21.836938315615587</v>
      </c>
      <c r="N13">
        <f t="shared" si="1"/>
        <v>36.674999999999997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0</v>
      </c>
      <c r="E14">
        <v>62.5</v>
      </c>
      <c r="F14">
        <v>49.7</v>
      </c>
      <c r="G14">
        <v>51.1</v>
      </c>
      <c r="I14">
        <f t="shared" si="0"/>
        <v>24.087483783077044</v>
      </c>
      <c r="N14">
        <f t="shared" si="1"/>
        <v>40.825000000000003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25.1</v>
      </c>
      <c r="AD14">
        <f t="shared" ref="AD14:AF29" si="8">AVERAGE(E4,E40,E76,E112,E148,E184,E220)</f>
        <v>33.799999999999997</v>
      </c>
      <c r="AE14">
        <f t="shared" si="8"/>
        <v>36.285714285714285</v>
      </c>
      <c r="AF14">
        <f t="shared" si="8"/>
        <v>12.228571428571428</v>
      </c>
    </row>
    <row r="15" spans="1:38" x14ac:dyDescent="0.75">
      <c r="A15" s="7">
        <v>11</v>
      </c>
      <c r="B15">
        <v>10</v>
      </c>
      <c r="C15">
        <v>0.2</v>
      </c>
      <c r="D15">
        <v>0</v>
      </c>
      <c r="E15">
        <v>62.8</v>
      </c>
      <c r="F15">
        <v>33.6</v>
      </c>
      <c r="G15">
        <v>50.2</v>
      </c>
      <c r="I15">
        <f t="shared" si="0"/>
        <v>23.558172679560691</v>
      </c>
      <c r="J15" s="2"/>
      <c r="K15" t="s">
        <v>26</v>
      </c>
      <c r="L15" t="s">
        <v>27</v>
      </c>
      <c r="N15">
        <f t="shared" si="1"/>
        <v>36.650000000000006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F30" si="9">AVERAGE(D5,D41,D77,D113,D149,D185,D221)</f>
        <v>23.900000000000002</v>
      </c>
      <c r="AD15">
        <f t="shared" si="8"/>
        <v>33.299999999999997</v>
      </c>
      <c r="AE15">
        <f t="shared" si="8"/>
        <v>38.271428571428565</v>
      </c>
      <c r="AF15">
        <f t="shared" si="8"/>
        <v>11.928571428571429</v>
      </c>
    </row>
    <row r="16" spans="1:38" x14ac:dyDescent="0.75">
      <c r="A16" s="7">
        <v>12</v>
      </c>
      <c r="B16">
        <v>10</v>
      </c>
      <c r="C16">
        <v>0.45</v>
      </c>
      <c r="D16">
        <v>0</v>
      </c>
      <c r="E16">
        <v>65.900000000000006</v>
      </c>
      <c r="F16">
        <v>37.6</v>
      </c>
      <c r="G16">
        <v>51</v>
      </c>
      <c r="I16">
        <f t="shared" si="0"/>
        <v>24.44385147639381</v>
      </c>
      <c r="J16">
        <v>2</v>
      </c>
      <c r="K16">
        <f>AVERAGE(D4:G8)</f>
        <v>22.914999999999999</v>
      </c>
      <c r="L16">
        <f>AVERAGE(D4:G4,D9:G9,D14:G14,D19:G19,D24:G24,D29:G29)</f>
        <v>51.554166666666674</v>
      </c>
      <c r="M16">
        <v>0</v>
      </c>
      <c r="N16">
        <f t="shared" si="1"/>
        <v>38.625</v>
      </c>
      <c r="P16" s="5">
        <f>AVERAGE(D4:D8)</f>
        <v>0</v>
      </c>
      <c r="Q16">
        <f>AVERAGE(D4,D9,D14,D19,D24,D29)</f>
        <v>34.666666666666664</v>
      </c>
      <c r="R16" s="5">
        <f>AVERAGE(E4:E8)</f>
        <v>0</v>
      </c>
      <c r="S16">
        <f>AVERAGE(E4,E9,E14,E19,E24,E29)</f>
        <v>53.6</v>
      </c>
      <c r="T16" s="5">
        <f>AVERAGE(F4:F8)</f>
        <v>42.14</v>
      </c>
      <c r="U16">
        <f>AVERAGE(F4,F9,F14,F19,F24,F29)</f>
        <v>61.1</v>
      </c>
      <c r="V16" s="5">
        <f>AVERAGE(G4:G8)</f>
        <v>49.519999999999996</v>
      </c>
      <c r="W16">
        <f>AVERAGE(G4,G9,G14,G19,G24,G29)</f>
        <v>56.85</v>
      </c>
      <c r="Z16" s="7">
        <v>2</v>
      </c>
      <c r="AA16">
        <v>2</v>
      </c>
      <c r="AB16">
        <v>0.45</v>
      </c>
      <c r="AC16">
        <f t="shared" si="9"/>
        <v>23.199999999999996</v>
      </c>
      <c r="AD16">
        <f t="shared" si="8"/>
        <v>33.828571428571422</v>
      </c>
      <c r="AE16">
        <f t="shared" si="8"/>
        <v>38.914285714285711</v>
      </c>
      <c r="AF16">
        <f t="shared" si="8"/>
        <v>11.285714285714286</v>
      </c>
    </row>
    <row r="17" spans="1:32" x14ac:dyDescent="0.75">
      <c r="A17" s="7">
        <v>13</v>
      </c>
      <c r="B17">
        <v>10</v>
      </c>
      <c r="C17">
        <v>0.65</v>
      </c>
      <c r="D17">
        <v>0</v>
      </c>
      <c r="E17">
        <v>65.3</v>
      </c>
      <c r="F17">
        <v>38.299999999999997</v>
      </c>
      <c r="G17">
        <v>51.6</v>
      </c>
      <c r="I17">
        <f t="shared" si="0"/>
        <v>24.350462007937342</v>
      </c>
      <c r="J17">
        <v>5</v>
      </c>
      <c r="K17">
        <f>AVERAGE(D9:G13)</f>
        <v>38.099999999999994</v>
      </c>
      <c r="L17">
        <f t="shared" ref="L17:L20" si="10">AVERAGE(D5:G5,D10:G10,D15:G15,D20:G20,D25:G25,D30:G30)</f>
        <v>50.520833333333336</v>
      </c>
      <c r="M17">
        <v>0.2</v>
      </c>
      <c r="N17">
        <f t="shared" si="1"/>
        <v>38.799999999999997</v>
      </c>
      <c r="P17" s="5">
        <f>AVERAGE(D9:D13)</f>
        <v>0</v>
      </c>
      <c r="Q17">
        <f t="shared" ref="Q17:Q20" si="11">AVERAGE(D5,D10,D15,D20,D25,D30)</f>
        <v>35.833333333333336</v>
      </c>
      <c r="R17" s="5">
        <f>AVERAGE(E9:E13)</f>
        <v>56.44</v>
      </c>
      <c r="S17">
        <f t="shared" ref="S17:S20" si="12">AVERAGE(E5,E10,E15,E20,E25,E30)</f>
        <v>54.25</v>
      </c>
      <c r="T17" s="5">
        <f>AVERAGE(F9:F13)</f>
        <v>46.379999999999995</v>
      </c>
      <c r="U17">
        <f t="shared" ref="U17:U20" si="13">AVERAGE(F5,F10,F15,F20,F25,F30)</f>
        <v>55.316666666666663</v>
      </c>
      <c r="V17" s="5">
        <f>AVERAGE(G9:G13)</f>
        <v>49.58</v>
      </c>
      <c r="W17">
        <f t="shared" ref="W17:W20" si="14">AVERAGE(G5,G10,G15,G20,G25,G30)</f>
        <v>56.683333333333337</v>
      </c>
      <c r="Z17" s="7">
        <v>3</v>
      </c>
      <c r="AA17">
        <v>2</v>
      </c>
      <c r="AB17">
        <v>0.65</v>
      </c>
      <c r="AC17">
        <f t="shared" si="9"/>
        <v>23.585714285714285</v>
      </c>
      <c r="AD17">
        <f t="shared" si="8"/>
        <v>33.728571428571428</v>
      </c>
      <c r="AE17">
        <f t="shared" si="8"/>
        <v>38.385714285714293</v>
      </c>
      <c r="AF17">
        <f t="shared" si="8"/>
        <v>11.185714285714285</v>
      </c>
    </row>
    <row r="18" spans="1:32" x14ac:dyDescent="0.75">
      <c r="A18" s="7">
        <v>14</v>
      </c>
      <c r="B18">
        <v>10</v>
      </c>
      <c r="C18">
        <v>0.85</v>
      </c>
      <c r="D18">
        <v>0</v>
      </c>
      <c r="E18">
        <v>59.8</v>
      </c>
      <c r="F18">
        <v>35.1</v>
      </c>
      <c r="G18">
        <v>48.1</v>
      </c>
      <c r="I18">
        <f t="shared" si="0"/>
        <v>22.413221544436666</v>
      </c>
      <c r="J18">
        <v>10</v>
      </c>
      <c r="K18">
        <f>AVERAGE(D14:G18)</f>
        <v>38.130000000000003</v>
      </c>
      <c r="L18">
        <f t="shared" si="10"/>
        <v>49.50416666666667</v>
      </c>
      <c r="M18">
        <v>0.45</v>
      </c>
      <c r="N18">
        <f t="shared" si="1"/>
        <v>35.75</v>
      </c>
      <c r="P18" s="5">
        <f>AVERAGE(D14:D18)</f>
        <v>0</v>
      </c>
      <c r="Q18">
        <f t="shared" si="11"/>
        <v>34.333333333333336</v>
      </c>
      <c r="R18" s="5">
        <f>AVERAGE(E14:E18)</f>
        <v>63.260000000000005</v>
      </c>
      <c r="S18">
        <f t="shared" si="12"/>
        <v>54.533333333333339</v>
      </c>
      <c r="T18" s="5">
        <f>AVERAGE(F14:F18)</f>
        <v>38.86</v>
      </c>
      <c r="U18">
        <f t="shared" si="13"/>
        <v>53.883333333333326</v>
      </c>
      <c r="V18" s="5">
        <f>AVERAGE(G14:G18)</f>
        <v>50.4</v>
      </c>
      <c r="W18">
        <f t="shared" si="14"/>
        <v>55.266666666666673</v>
      </c>
      <c r="Z18" s="7">
        <v>4</v>
      </c>
      <c r="AA18">
        <v>2</v>
      </c>
      <c r="AB18">
        <v>0.85</v>
      </c>
      <c r="AC18">
        <f t="shared" si="9"/>
        <v>22.731428571428573</v>
      </c>
      <c r="AD18">
        <f t="shared" si="8"/>
        <v>32.914285714285718</v>
      </c>
      <c r="AE18">
        <f t="shared" si="8"/>
        <v>37.357142857142854</v>
      </c>
      <c r="AF18">
        <f t="shared" si="8"/>
        <v>10.714285714285714</v>
      </c>
    </row>
    <row r="19" spans="1:32" x14ac:dyDescent="0.75">
      <c r="A19" s="7">
        <v>15</v>
      </c>
      <c r="B19">
        <v>20</v>
      </c>
      <c r="C19">
        <v>0</v>
      </c>
      <c r="D19">
        <v>62</v>
      </c>
      <c r="E19">
        <v>54.2</v>
      </c>
      <c r="F19">
        <v>66.7</v>
      </c>
      <c r="G19">
        <v>65.7</v>
      </c>
      <c r="I19">
        <f t="shared" si="0"/>
        <v>4.9124840966663701</v>
      </c>
      <c r="J19">
        <v>20</v>
      </c>
      <c r="K19">
        <f>AVERAGE(D19:G23)</f>
        <v>56.930000000000021</v>
      </c>
      <c r="L19">
        <f t="shared" si="10"/>
        <v>48.066666666666663</v>
      </c>
      <c r="M19">
        <v>0.65</v>
      </c>
      <c r="N19">
        <f t="shared" si="1"/>
        <v>62.150000000000006</v>
      </c>
      <c r="P19" s="5">
        <f>AVERAGE(D19:D23)</f>
        <v>61.6</v>
      </c>
      <c r="Q19">
        <f t="shared" si="11"/>
        <v>33.033333333333339</v>
      </c>
      <c r="R19" s="5">
        <f>AVERAGE(E19:E23)</f>
        <v>55.11999999999999</v>
      </c>
      <c r="S19">
        <f t="shared" si="12"/>
        <v>51.883333333333326</v>
      </c>
      <c r="T19" s="5">
        <f>AVERAGE(F19:F23)</f>
        <v>47.680000000000007</v>
      </c>
      <c r="U19">
        <f t="shared" si="13"/>
        <v>52.5</v>
      </c>
      <c r="V19" s="5">
        <f>AVERAGE(G19:G23)</f>
        <v>63.319999999999993</v>
      </c>
      <c r="W19">
        <f t="shared" si="14"/>
        <v>54.85</v>
      </c>
      <c r="Z19" s="7">
        <v>5</v>
      </c>
      <c r="AA19">
        <v>5</v>
      </c>
      <c r="AB19">
        <v>0</v>
      </c>
      <c r="AC19">
        <f t="shared" si="9"/>
        <v>44.01428571428572</v>
      </c>
      <c r="AD19">
        <f t="shared" si="8"/>
        <v>57.342857142857149</v>
      </c>
      <c r="AE19">
        <f t="shared" si="8"/>
        <v>46.771428571428565</v>
      </c>
      <c r="AF19">
        <f t="shared" si="8"/>
        <v>49.899999999999991</v>
      </c>
    </row>
    <row r="20" spans="1:32" x14ac:dyDescent="0.75">
      <c r="A20" s="7">
        <v>16</v>
      </c>
      <c r="B20">
        <v>20</v>
      </c>
      <c r="C20">
        <v>0.2</v>
      </c>
      <c r="D20">
        <v>64.099999999999994</v>
      </c>
      <c r="E20">
        <v>56.5</v>
      </c>
      <c r="F20">
        <v>48.1</v>
      </c>
      <c r="G20">
        <v>66.8</v>
      </c>
      <c r="I20">
        <f t="shared" si="0"/>
        <v>7.2774909824746583</v>
      </c>
      <c r="J20">
        <v>50</v>
      </c>
      <c r="K20">
        <f>AVERAGE(D24:G28)</f>
        <v>66.805000000000007</v>
      </c>
      <c r="L20">
        <f t="shared" si="10"/>
        <v>46.579166666666673</v>
      </c>
      <c r="M20">
        <v>0.85</v>
      </c>
      <c r="N20">
        <f t="shared" si="1"/>
        <v>58.875</v>
      </c>
      <c r="P20" s="5">
        <f>AVERAGE(D24:D28)</f>
        <v>68.16</v>
      </c>
      <c r="Q20">
        <f t="shared" si="11"/>
        <v>32.4</v>
      </c>
      <c r="R20" s="5">
        <f>AVERAGE(E24:E28)</f>
        <v>71.260000000000005</v>
      </c>
      <c r="S20">
        <f t="shared" si="12"/>
        <v>50.816666666666663</v>
      </c>
      <c r="T20" s="5">
        <f>AVERAGE(F24:F28)</f>
        <v>72.899999999999991</v>
      </c>
      <c r="U20">
        <f t="shared" si="13"/>
        <v>49.333333333333336</v>
      </c>
      <c r="V20" s="5">
        <f>AVERAGE(G24:G28)</f>
        <v>54.9</v>
      </c>
      <c r="W20">
        <f t="shared" si="14"/>
        <v>53.766666666666659</v>
      </c>
      <c r="Z20" s="7">
        <v>6</v>
      </c>
      <c r="AA20">
        <v>5</v>
      </c>
      <c r="AB20">
        <v>0.2</v>
      </c>
      <c r="AC20">
        <f t="shared" si="9"/>
        <v>45.11</v>
      </c>
      <c r="AD20">
        <f t="shared" si="8"/>
        <v>56.914285714285718</v>
      </c>
      <c r="AE20">
        <f t="shared" si="8"/>
        <v>44.01428571428572</v>
      </c>
      <c r="AF20">
        <f t="shared" si="8"/>
        <v>50.114285714285714</v>
      </c>
    </row>
    <row r="21" spans="1:32" x14ac:dyDescent="0.75">
      <c r="A21" s="7">
        <v>17</v>
      </c>
      <c r="B21">
        <v>20</v>
      </c>
      <c r="C21">
        <v>0.45</v>
      </c>
      <c r="D21">
        <v>61.5</v>
      </c>
      <c r="E21">
        <v>55.7</v>
      </c>
      <c r="F21">
        <v>41.3</v>
      </c>
      <c r="G21">
        <v>62.5</v>
      </c>
      <c r="I21">
        <f t="shared" si="0"/>
        <v>8.46212148341065</v>
      </c>
      <c r="J21">
        <v>100</v>
      </c>
      <c r="K21">
        <f>AVERAGE(D29:G33)</f>
        <v>72.59</v>
      </c>
      <c r="L21">
        <f>AVERAGE((L20-L19), (L19-L18), (L18-L17), (L17-L16))</f>
        <v>-1.2437500000000004</v>
      </c>
      <c r="N21">
        <f t="shared" si="1"/>
        <v>55.25</v>
      </c>
      <c r="P21" s="5">
        <f>AVERAGE(D29:D33)</f>
        <v>74.559999999999988</v>
      </c>
      <c r="R21" s="5">
        <f>AVERAGE(E29:E33)</f>
        <v>72.02000000000001</v>
      </c>
      <c r="T21" s="5">
        <f>AVERAGE(F29:F33)</f>
        <v>78.599999999999994</v>
      </c>
      <c r="V21" s="5">
        <f>AVERAGE(G29:G33)</f>
        <v>65.179999999999993</v>
      </c>
      <c r="Z21" s="7">
        <v>7</v>
      </c>
      <c r="AA21">
        <v>5</v>
      </c>
      <c r="AB21">
        <v>0.45</v>
      </c>
      <c r="AC21">
        <f t="shared" si="9"/>
        <v>44.485714285714288</v>
      </c>
      <c r="AD21">
        <f t="shared" si="8"/>
        <v>58.442857142857136</v>
      </c>
      <c r="AE21">
        <f t="shared" si="8"/>
        <v>44.014285714285712</v>
      </c>
      <c r="AF21">
        <f t="shared" si="8"/>
        <v>49.542857142857144</v>
      </c>
    </row>
    <row r="22" spans="1:32" x14ac:dyDescent="0.75">
      <c r="A22" s="7">
        <v>18</v>
      </c>
      <c r="B22">
        <v>20</v>
      </c>
      <c r="C22">
        <v>0.65</v>
      </c>
      <c r="D22">
        <v>61.2</v>
      </c>
      <c r="E22">
        <v>53.3</v>
      </c>
      <c r="F22">
        <v>42.4</v>
      </c>
      <c r="G22">
        <v>62.2</v>
      </c>
      <c r="I22">
        <f t="shared" si="0"/>
        <v>7.9329613008005602</v>
      </c>
      <c r="K22">
        <f>AVERAGE(K16:K21)</f>
        <v>49.245000000000005</v>
      </c>
      <c r="N22">
        <f t="shared" si="1"/>
        <v>54.775000000000006</v>
      </c>
      <c r="P22" s="5">
        <f>AVERAGE(P16:P21)</f>
        <v>34.053333333333335</v>
      </c>
      <c r="Q22">
        <f>AVERAGE(Q16:Q20)</f>
        <v>34.053333333333335</v>
      </c>
      <c r="R22" s="5">
        <f>AVERAGE(R16:R21)</f>
        <v>53.016666666666673</v>
      </c>
      <c r="S22">
        <f>AVERAGE(S16:S20)</f>
        <v>53.016666666666666</v>
      </c>
      <c r="T22" s="5">
        <f>AVERAGE(T16:T21)</f>
        <v>54.426666666666655</v>
      </c>
      <c r="U22">
        <f>AVERAGE(U16:U20)</f>
        <v>54.426666666666662</v>
      </c>
      <c r="V22" s="5">
        <f>AVERAGE(V16:V21)</f>
        <v>55.483333333333327</v>
      </c>
      <c r="W22">
        <f>AVERAGE(W16:W20)</f>
        <v>55.483333333333334</v>
      </c>
      <c r="Z22" s="7">
        <v>8</v>
      </c>
      <c r="AA22">
        <v>5</v>
      </c>
      <c r="AB22">
        <v>0.65</v>
      </c>
      <c r="AC22">
        <f t="shared" si="9"/>
        <v>43.3</v>
      </c>
      <c r="AD22">
        <f t="shared" si="8"/>
        <v>57.171428571428571</v>
      </c>
      <c r="AE22">
        <f t="shared" si="8"/>
        <v>43.142857142857153</v>
      </c>
      <c r="AF22">
        <f t="shared" si="8"/>
        <v>50.042857142857144</v>
      </c>
    </row>
    <row r="23" spans="1:32" x14ac:dyDescent="0.75">
      <c r="A23" s="7">
        <v>19</v>
      </c>
      <c r="B23">
        <v>20</v>
      </c>
      <c r="C23">
        <v>0.85</v>
      </c>
      <c r="D23">
        <v>59.2</v>
      </c>
      <c r="E23">
        <v>55.9</v>
      </c>
      <c r="F23">
        <v>39.9</v>
      </c>
      <c r="G23">
        <v>59.4</v>
      </c>
      <c r="I23">
        <f t="shared" si="0"/>
        <v>8.0308779096683995</v>
      </c>
      <c r="N23">
        <f t="shared" si="1"/>
        <v>53.6</v>
      </c>
      <c r="P23" s="5">
        <f>_xlfn.STDEV.P(P16:P21)</f>
        <v>34.258240209068276</v>
      </c>
      <c r="Q23">
        <f>_xlfn.STDEV.P(Q16:Q20)</f>
        <v>1.2162967474172486</v>
      </c>
      <c r="R23" s="5">
        <f>_xlfn.STDEV.P(R16:R21)</f>
        <v>24.582452865588671</v>
      </c>
      <c r="S23">
        <f>_xlfn.STDEV.P(S16:S20)</f>
        <v>1.4343019982633476</v>
      </c>
      <c r="T23" s="5">
        <f>_xlfn.STDEV.P(T16:T21)</f>
        <v>15.433533476024088</v>
      </c>
      <c r="U23">
        <f>_xlfn.STDEV.P(U16:U20)</f>
        <v>3.8800715915502844</v>
      </c>
      <c r="V23" s="5">
        <f>_xlfn.STDEV.P(V16:V21)</f>
        <v>6.4811255881126524</v>
      </c>
      <c r="W23">
        <f>_xlfn.STDEV.P(W16:W20)</f>
        <v>1.1578236288638968</v>
      </c>
      <c r="Z23" s="7">
        <v>9</v>
      </c>
      <c r="AA23">
        <v>5</v>
      </c>
      <c r="AB23">
        <v>0.85</v>
      </c>
      <c r="AC23">
        <f t="shared" si="9"/>
        <v>40.08</v>
      </c>
      <c r="AD23">
        <f t="shared" si="8"/>
        <v>54.928571428571423</v>
      </c>
      <c r="AE23">
        <f t="shared" si="8"/>
        <v>42.628571428571426</v>
      </c>
      <c r="AF23">
        <f t="shared" si="8"/>
        <v>49.8</v>
      </c>
    </row>
    <row r="24" spans="1:32" x14ac:dyDescent="0.75">
      <c r="A24" s="7">
        <v>20</v>
      </c>
      <c r="B24">
        <v>50</v>
      </c>
      <c r="C24">
        <v>0</v>
      </c>
      <c r="D24">
        <v>70</v>
      </c>
      <c r="E24">
        <v>75.099999999999994</v>
      </c>
      <c r="F24">
        <v>74.8</v>
      </c>
      <c r="G24">
        <v>55.6</v>
      </c>
      <c r="I24">
        <f t="shared" si="0"/>
        <v>7.9269713636419779</v>
      </c>
      <c r="N24">
        <f t="shared" si="1"/>
        <v>68.875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38.242857142857147</v>
      </c>
      <c r="AD24">
        <f t="shared" si="8"/>
        <v>60.428571428571431</v>
      </c>
      <c r="AE24">
        <f t="shared" si="8"/>
        <v>45.885714285714286</v>
      </c>
      <c r="AF24">
        <f t="shared" si="8"/>
        <v>56.871428571428574</v>
      </c>
    </row>
    <row r="25" spans="1:32" x14ac:dyDescent="0.75">
      <c r="A25" s="7">
        <v>21</v>
      </c>
      <c r="B25">
        <v>50</v>
      </c>
      <c r="C25">
        <v>0.2</v>
      </c>
      <c r="D25">
        <v>71.400000000000006</v>
      </c>
      <c r="E25">
        <v>74</v>
      </c>
      <c r="F25">
        <v>77.599999999999994</v>
      </c>
      <c r="G25">
        <v>54.3</v>
      </c>
      <c r="I25">
        <f t="shared" si="0"/>
        <v>8.9496857486729269</v>
      </c>
      <c r="N25">
        <f t="shared" si="1"/>
        <v>69.325000000000003</v>
      </c>
      <c r="P25" s="5" cm="1">
        <f t="array" ref="P25">INDEX(LINEST(P16:P21), 1)</f>
        <v>18.253714285714285</v>
      </c>
      <c r="Q25" s="5" cm="1">
        <f t="array" ref="Q25">INDEX(LINEST(Q16:Q20), 1)</f>
        <v>-0.73333333333333284</v>
      </c>
      <c r="R25" s="5" cm="1">
        <f t="array" ref="R25">INDEX(LINEST(R16:R21), 1)</f>
        <v>11.326285714285715</v>
      </c>
      <c r="S25" s="5" cm="1">
        <f t="array" ref="S25">INDEX(LINEST(S16:S20), 1)</f>
        <v>-0.79333333333333511</v>
      </c>
      <c r="T25" s="5" cm="1">
        <f t="array" ref="T25">INDEX(LINEST(T16:T21), 1)</f>
        <v>7.7337142857142851</v>
      </c>
      <c r="U25" s="5" cm="1">
        <f t="array" ref="U25">INDEX(LINEST(U16:U20), 1)</f>
        <v>-2.6349999999999993</v>
      </c>
      <c r="V25" s="5" cm="1">
        <f t="array" ref="V25">INDEX(LINEST(V16:V20), 1)</f>
        <v>2.4500000000000002</v>
      </c>
      <c r="W25" s="5" cm="1">
        <f t="array" ref="W25">INDEX(LINEST(W16:W20), 1)</f>
        <v>-0.80000000000000204</v>
      </c>
      <c r="Z25" s="7">
        <v>11</v>
      </c>
      <c r="AA25">
        <v>10</v>
      </c>
      <c r="AB25">
        <v>0.2</v>
      </c>
      <c r="AC25">
        <f t="shared" si="9"/>
        <v>38.342857142857149</v>
      </c>
      <c r="AD25">
        <f t="shared" si="8"/>
        <v>59.771428571428565</v>
      </c>
      <c r="AE25">
        <f t="shared" si="8"/>
        <v>42.914285714285718</v>
      </c>
      <c r="AF25">
        <f t="shared" si="8"/>
        <v>54.914285714285711</v>
      </c>
    </row>
    <row r="26" spans="1:32" x14ac:dyDescent="0.75">
      <c r="A26" s="7">
        <v>22</v>
      </c>
      <c r="B26">
        <v>50</v>
      </c>
      <c r="C26">
        <v>0.45</v>
      </c>
      <c r="D26">
        <v>69.5</v>
      </c>
      <c r="E26">
        <v>72.900000000000006</v>
      </c>
      <c r="F26">
        <v>73</v>
      </c>
      <c r="G26">
        <v>55.2</v>
      </c>
      <c r="I26">
        <f t="shared" si="0"/>
        <v>7.3247866863137547</v>
      </c>
      <c r="K26" cm="1">
        <f t="array" ref="K26">INDEX(LINEST(K16:K21),1)</f>
        <v>10.094000000000003</v>
      </c>
      <c r="L26" cm="1">
        <f t="array" ref="L26">INDEX(LINEST(L16:L20),1)</f>
        <v>-1.2404166666666676</v>
      </c>
      <c r="N26">
        <f t="shared" si="1"/>
        <v>67.650000000000006</v>
      </c>
      <c r="Z26" s="7">
        <v>12</v>
      </c>
      <c r="AA26">
        <v>10</v>
      </c>
      <c r="AB26">
        <v>0.45</v>
      </c>
      <c r="AC26">
        <f t="shared" si="9"/>
        <v>37.487142857142864</v>
      </c>
      <c r="AD26">
        <f t="shared" si="8"/>
        <v>59.414285714285711</v>
      </c>
      <c r="AE26">
        <f t="shared" si="8"/>
        <v>44.271428571428565</v>
      </c>
      <c r="AF26">
        <f t="shared" si="8"/>
        <v>55.885714285714286</v>
      </c>
    </row>
    <row r="27" spans="1:32" x14ac:dyDescent="0.75">
      <c r="A27" s="7">
        <v>23</v>
      </c>
      <c r="B27">
        <v>50</v>
      </c>
      <c r="C27">
        <v>0.65</v>
      </c>
      <c r="D27">
        <v>67.099999999999994</v>
      </c>
      <c r="E27">
        <v>68.099999999999994</v>
      </c>
      <c r="F27">
        <v>72.400000000000006</v>
      </c>
      <c r="G27">
        <v>56</v>
      </c>
      <c r="I27">
        <f t="shared" si="0"/>
        <v>6.0526853544521879</v>
      </c>
      <c r="N27">
        <f t="shared" si="1"/>
        <v>65.900000000000006</v>
      </c>
      <c r="Z27" s="7">
        <v>13</v>
      </c>
      <c r="AA27">
        <v>10</v>
      </c>
      <c r="AB27">
        <v>0.65</v>
      </c>
      <c r="AC27">
        <f t="shared" si="9"/>
        <v>36.842857142857142</v>
      </c>
      <c r="AD27">
        <f t="shared" si="8"/>
        <v>58.328571428571429</v>
      </c>
      <c r="AE27">
        <f t="shared" si="8"/>
        <v>45.214285714285715</v>
      </c>
      <c r="AF27">
        <f t="shared" si="8"/>
        <v>56.414285714285718</v>
      </c>
    </row>
    <row r="28" spans="1:32" x14ac:dyDescent="0.75">
      <c r="A28" s="7">
        <v>24</v>
      </c>
      <c r="B28">
        <v>50</v>
      </c>
      <c r="C28">
        <v>0.85</v>
      </c>
      <c r="D28">
        <v>62.8</v>
      </c>
      <c r="E28">
        <v>66.2</v>
      </c>
      <c r="F28">
        <v>66.7</v>
      </c>
      <c r="G28">
        <v>53.4</v>
      </c>
      <c r="I28">
        <f t="shared" si="0"/>
        <v>5.3391829899339482</v>
      </c>
      <c r="N28">
        <f t="shared" si="1"/>
        <v>62.274999999999999</v>
      </c>
      <c r="Z28" s="7">
        <v>14</v>
      </c>
      <c r="AA28">
        <v>10</v>
      </c>
      <c r="AB28">
        <v>0.85</v>
      </c>
      <c r="AC28">
        <f t="shared" si="9"/>
        <v>36.688571428571429</v>
      </c>
      <c r="AD28">
        <f t="shared" si="8"/>
        <v>56.1</v>
      </c>
      <c r="AE28">
        <f t="shared" si="8"/>
        <v>42.414285714285711</v>
      </c>
      <c r="AF28">
        <f t="shared" si="8"/>
        <v>53.785714285714285</v>
      </c>
    </row>
    <row r="29" spans="1:32" x14ac:dyDescent="0.75">
      <c r="A29" s="7">
        <v>25</v>
      </c>
      <c r="B29">
        <v>100</v>
      </c>
      <c r="C29">
        <v>0</v>
      </c>
      <c r="D29">
        <v>76</v>
      </c>
      <c r="E29">
        <v>74.099999999999994</v>
      </c>
      <c r="F29">
        <v>81.400000000000006</v>
      </c>
      <c r="G29">
        <v>67.900000000000006</v>
      </c>
      <c r="I29">
        <f t="shared" si="0"/>
        <v>4.8241579576129139</v>
      </c>
      <c r="N29">
        <f t="shared" si="1"/>
        <v>74.849999999999994</v>
      </c>
      <c r="Z29" s="7">
        <v>15</v>
      </c>
      <c r="AA29">
        <v>20</v>
      </c>
      <c r="AB29">
        <v>0</v>
      </c>
      <c r="AC29">
        <f t="shared" si="9"/>
        <v>55.664285714285718</v>
      </c>
      <c r="AD29">
        <f t="shared" si="8"/>
        <v>58.785714285714285</v>
      </c>
      <c r="AE29">
        <f t="shared" si="8"/>
        <v>53.685714285714276</v>
      </c>
      <c r="AF29">
        <f t="shared" si="8"/>
        <v>64.628571428571419</v>
      </c>
    </row>
    <row r="30" spans="1:32" x14ac:dyDescent="0.75">
      <c r="A30" s="7">
        <v>26</v>
      </c>
      <c r="B30">
        <v>100</v>
      </c>
      <c r="C30">
        <v>0.2</v>
      </c>
      <c r="D30">
        <v>79.5</v>
      </c>
      <c r="E30">
        <v>75.900000000000006</v>
      </c>
      <c r="F30">
        <v>81.5</v>
      </c>
      <c r="G30">
        <v>67.2</v>
      </c>
      <c r="I30">
        <f t="shared" si="0"/>
        <v>5.4760273008815421</v>
      </c>
      <c r="N30">
        <f t="shared" si="1"/>
        <v>76.025000000000006</v>
      </c>
      <c r="Z30" s="7">
        <v>16</v>
      </c>
      <c r="AA30">
        <v>20</v>
      </c>
      <c r="AB30">
        <v>0.2</v>
      </c>
      <c r="AC30">
        <f t="shared" si="9"/>
        <v>56.691428571428574</v>
      </c>
      <c r="AD30">
        <f t="shared" si="9"/>
        <v>59.628571428571426</v>
      </c>
      <c r="AE30">
        <f t="shared" si="9"/>
        <v>51.028571428571432</v>
      </c>
      <c r="AF30">
        <f t="shared" si="9"/>
        <v>65.185714285714283</v>
      </c>
    </row>
    <row r="31" spans="1:32" x14ac:dyDescent="0.75">
      <c r="A31" s="7">
        <v>27</v>
      </c>
      <c r="B31">
        <v>100</v>
      </c>
      <c r="C31">
        <v>0.45</v>
      </c>
      <c r="D31">
        <v>75</v>
      </c>
      <c r="E31">
        <v>75.2</v>
      </c>
      <c r="F31">
        <v>81.599999999999994</v>
      </c>
      <c r="G31">
        <v>64.900000000000006</v>
      </c>
      <c r="I31">
        <f t="shared" si="0"/>
        <v>5.9767779781417305</v>
      </c>
      <c r="N31">
        <f t="shared" si="1"/>
        <v>74.174999999999997</v>
      </c>
      <c r="Z31" s="7">
        <v>17</v>
      </c>
      <c r="AA31">
        <v>20</v>
      </c>
      <c r="AB31">
        <v>0.45</v>
      </c>
      <c r="AC31">
        <f t="shared" ref="AC31:AF38" si="15">AVERAGE(D21,D57,D93,D129,D165,D201,D237)</f>
        <v>54.800000000000004</v>
      </c>
      <c r="AD31">
        <f t="shared" si="15"/>
        <v>57.857142857142847</v>
      </c>
      <c r="AE31">
        <f t="shared" si="15"/>
        <v>50.114285714285714</v>
      </c>
      <c r="AF31">
        <f t="shared" si="15"/>
        <v>63.185714285714276</v>
      </c>
    </row>
    <row r="32" spans="1:32" x14ac:dyDescent="0.75">
      <c r="A32" s="7">
        <v>28</v>
      </c>
      <c r="B32">
        <v>100</v>
      </c>
      <c r="C32">
        <v>0.65</v>
      </c>
      <c r="D32">
        <v>69.900000000000006</v>
      </c>
      <c r="E32">
        <v>67.8</v>
      </c>
      <c r="F32">
        <v>77.099999999999994</v>
      </c>
      <c r="G32">
        <v>64</v>
      </c>
      <c r="I32">
        <f t="shared" si="0"/>
        <v>4.7670745746212093</v>
      </c>
      <c r="N32">
        <f t="shared" si="1"/>
        <v>69.699999999999989</v>
      </c>
      <c r="Z32" s="7">
        <v>18</v>
      </c>
      <c r="AA32">
        <v>20</v>
      </c>
      <c r="AB32">
        <v>0.65</v>
      </c>
      <c r="AC32">
        <f t="shared" si="15"/>
        <v>53.042857142857144</v>
      </c>
      <c r="AD32">
        <f t="shared" si="15"/>
        <v>56.185714285714276</v>
      </c>
      <c r="AE32">
        <f t="shared" si="15"/>
        <v>49.1</v>
      </c>
      <c r="AF32">
        <f t="shared" si="15"/>
        <v>62.228571428571435</v>
      </c>
    </row>
    <row r="33" spans="1:32" x14ac:dyDescent="0.75">
      <c r="A33" s="7">
        <v>29</v>
      </c>
      <c r="B33">
        <v>100</v>
      </c>
      <c r="C33">
        <v>0.85</v>
      </c>
      <c r="D33">
        <v>72.400000000000006</v>
      </c>
      <c r="E33">
        <v>67.099999999999994</v>
      </c>
      <c r="F33">
        <v>71.400000000000006</v>
      </c>
      <c r="G33">
        <v>61.9</v>
      </c>
      <c r="I33">
        <f t="shared" si="0"/>
        <v>4.1466854233230697</v>
      </c>
      <c r="N33">
        <f t="shared" si="1"/>
        <v>68.2</v>
      </c>
      <c r="Z33" s="7">
        <v>19</v>
      </c>
      <c r="AA33">
        <v>20</v>
      </c>
      <c r="AB33">
        <v>0.85</v>
      </c>
      <c r="AC33">
        <f t="shared" si="15"/>
        <v>52.385714285714286</v>
      </c>
      <c r="AD33">
        <f t="shared" si="15"/>
        <v>55.471428571428575</v>
      </c>
      <c r="AE33">
        <f t="shared" si="15"/>
        <v>47.471428571428575</v>
      </c>
      <c r="AF33">
        <f t="shared" si="15"/>
        <v>58.6</v>
      </c>
    </row>
    <row r="34" spans="1:32" x14ac:dyDescent="0.75">
      <c r="Z34" s="7">
        <v>20</v>
      </c>
      <c r="AA34">
        <v>50</v>
      </c>
      <c r="AB34">
        <v>0</v>
      </c>
      <c r="AC34">
        <f t="shared" si="15"/>
        <v>64.614285714285714</v>
      </c>
      <c r="AD34">
        <f t="shared" si="15"/>
        <v>70.892857142857153</v>
      </c>
      <c r="AE34">
        <f>AVERAGE(F24,F60,F96,F132,F168,F204)</f>
        <v>73.433333333333337</v>
      </c>
      <c r="AF34">
        <f>AVERAGE(G24,G60,G96,G132,G168)</f>
        <v>61.220000000000006</v>
      </c>
    </row>
    <row r="35" spans="1:32" x14ac:dyDescent="0.75">
      <c r="Z35" s="7">
        <v>21</v>
      </c>
      <c r="AA35">
        <v>50</v>
      </c>
      <c r="AB35">
        <v>0.2</v>
      </c>
      <c r="AC35">
        <f t="shared" si="15"/>
        <v>65.642857142857153</v>
      </c>
      <c r="AD35">
        <f t="shared" si="15"/>
        <v>70.585714285714289</v>
      </c>
      <c r="AE35">
        <f t="shared" ref="AE35:AE43" si="16">AVERAGE(F25,F61,F97,F133,F169,F205)</f>
        <v>75.116666666666674</v>
      </c>
      <c r="AF35">
        <f t="shared" ref="AF35:AF43" si="17">AVERAGE(G25,G61,G97,G133,G169)</f>
        <v>59.64</v>
      </c>
    </row>
    <row r="36" spans="1:32" x14ac:dyDescent="0.75">
      <c r="Z36" s="7">
        <v>22</v>
      </c>
      <c r="AA36">
        <v>50</v>
      </c>
      <c r="AB36">
        <v>0.45</v>
      </c>
      <c r="AC36">
        <f t="shared" si="15"/>
        <v>63.284285714285716</v>
      </c>
      <c r="AD36">
        <f t="shared" si="15"/>
        <v>68.671428571428578</v>
      </c>
      <c r="AE36">
        <f t="shared" si="16"/>
        <v>71.083333333333329</v>
      </c>
      <c r="AF36">
        <f t="shared" si="17"/>
        <v>59.660000000000004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5"/>
        <v>62.214285714285722</v>
      </c>
      <c r="AD37">
        <f t="shared" si="15"/>
        <v>65.648571428571429</v>
      </c>
      <c r="AE37">
        <f t="shared" si="16"/>
        <v>70</v>
      </c>
      <c r="AF37">
        <f t="shared" si="17"/>
        <v>60.94</v>
      </c>
    </row>
    <row r="38" spans="1:32" x14ac:dyDescent="0.75">
      <c r="Z38" s="7">
        <v>24</v>
      </c>
      <c r="AA38">
        <v>50</v>
      </c>
      <c r="AB38">
        <v>0.85</v>
      </c>
      <c r="AC38">
        <f t="shared" si="15"/>
        <v>58.285714285714285</v>
      </c>
      <c r="AD38">
        <f t="shared" si="15"/>
        <v>61.9</v>
      </c>
      <c r="AE38">
        <f t="shared" si="16"/>
        <v>64.033333333333346</v>
      </c>
      <c r="AF38">
        <f t="shared" si="17"/>
        <v>57.419999999999995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>AVERAGE(D29,D65,D101,D137,D173,D209)</f>
        <v>80.333333333333329</v>
      </c>
      <c r="AD39">
        <f>AVERAGE(E29,E65,E101,E137,E173,E209)</f>
        <v>75.86666666666666</v>
      </c>
      <c r="AE39">
        <f t="shared" si="16"/>
        <v>78.183333333333337</v>
      </c>
      <c r="AF39">
        <f t="shared" si="17"/>
        <v>67.38</v>
      </c>
    </row>
    <row r="40" spans="1:32" x14ac:dyDescent="0.75">
      <c r="A40" s="7">
        <v>0</v>
      </c>
      <c r="B40">
        <v>0</v>
      </c>
      <c r="C40">
        <v>0</v>
      </c>
      <c r="D40">
        <v>47.7</v>
      </c>
      <c r="E40">
        <v>53.3</v>
      </c>
      <c r="F40">
        <v>52.5</v>
      </c>
      <c r="G40">
        <v>0</v>
      </c>
      <c r="I40">
        <f>_xlfn.STDEV.P(D40:G40)</f>
        <v>22.259085223791207</v>
      </c>
      <c r="J40">
        <v>2</v>
      </c>
      <c r="K40">
        <f>_xlfn.STDEV.P(D40:G44)</f>
        <v>22.134517726844649</v>
      </c>
      <c r="L40">
        <f>_xlfn.STDEV.P(D40:G40,D45:G45,D50:G50,D55:G55,D60:G60,D65:G65)</f>
        <v>17.367126013598867</v>
      </c>
      <c r="M40">
        <v>0</v>
      </c>
      <c r="N40">
        <f>AVERAGE(D40:G40)</f>
        <v>38.375</v>
      </c>
      <c r="P40" s="5">
        <f>_xlfn.STDEV.P(D40:D44)</f>
        <v>0.86625631310830831</v>
      </c>
      <c r="Q40">
        <f>_xlfn.STDEV.P(D40,D45,D50,D55,D60,D65)</f>
        <v>10.765015353242839</v>
      </c>
      <c r="R40" s="5">
        <f>_xlfn.STDEV.P(E40:E44)</f>
        <v>0.93380940239429899</v>
      </c>
      <c r="S40">
        <f>_xlfn.STDEV.P(E40,E45,E50,E55,E60,E65)</f>
        <v>7.3230230551779236</v>
      </c>
      <c r="T40" s="5">
        <f>_xlfn.STDEV.P(F40:F44)</f>
        <v>0.93080610225760774</v>
      </c>
      <c r="U40">
        <f>_xlfn.STDEV.P(F40,F45,F50,F55,F60,F65)</f>
        <v>19.912307751739867</v>
      </c>
      <c r="V40" s="5">
        <f>_xlfn.STDEV.P(G40:G44)</f>
        <v>0</v>
      </c>
      <c r="W40">
        <f>_xlfn.STDEV.P(G40,G45,G50,G55,G60,G65)</f>
        <v>23.571976063867783</v>
      </c>
      <c r="Z40" s="7">
        <v>26</v>
      </c>
      <c r="AA40">
        <v>100</v>
      </c>
      <c r="AB40">
        <v>0.2</v>
      </c>
      <c r="AC40">
        <f t="shared" ref="AC40:AC43" si="18">AVERAGE(D30,D66,D102,D138,D174,D210)</f>
        <v>81.066666666666663</v>
      </c>
      <c r="AD40">
        <f t="shared" ref="AD40:AD43" si="19">AVERAGE(E30,E66,E102,E138,E174,E210)</f>
        <v>75.646666666666675</v>
      </c>
      <c r="AE40">
        <f t="shared" si="16"/>
        <v>77.7</v>
      </c>
      <c r="AF40">
        <f t="shared" si="17"/>
        <v>67.66</v>
      </c>
    </row>
    <row r="41" spans="1:32" x14ac:dyDescent="0.75">
      <c r="A41" s="7">
        <v>1</v>
      </c>
      <c r="B41">
        <v>0</v>
      </c>
      <c r="C41">
        <v>0.2</v>
      </c>
      <c r="D41">
        <v>48.5</v>
      </c>
      <c r="E41">
        <v>51.6</v>
      </c>
      <c r="F41">
        <v>51.6</v>
      </c>
      <c r="G41">
        <v>0</v>
      </c>
      <c r="I41">
        <f t="shared" ref="I41:I69" si="20">_xlfn.STDEV.P(D41:G41)</f>
        <v>21.932552860987251</v>
      </c>
      <c r="J41">
        <v>5</v>
      </c>
      <c r="K41">
        <f>_xlfn.STDEV.P(D45:G49)</f>
        <v>8.4470275837125151</v>
      </c>
      <c r="L41">
        <f>_xlfn.STDEV.P(D41:G41,D46:G46,D51:G51,D56:G56,D61:G61,D66:G66)</f>
        <v>17.547621218178435</v>
      </c>
      <c r="M41">
        <v>0.2</v>
      </c>
      <c r="N41">
        <f t="shared" ref="N41:N69" si="21">AVERAGE(D41:G41)</f>
        <v>37.924999999999997</v>
      </c>
      <c r="P41" s="5">
        <f>_xlfn.STDEV.P(D45:D49)</f>
        <v>3.2542894769826485</v>
      </c>
      <c r="Q41">
        <f t="shared" ref="Q41:Q44" si="22">_xlfn.STDEV.P(D41,D46,D51,D56,D61,D66)</f>
        <v>10.567836423159916</v>
      </c>
      <c r="R41" s="5">
        <f>_xlfn.STDEV.P(E45:E49)</f>
        <v>1.3029197979921856</v>
      </c>
      <c r="S41">
        <f t="shared" ref="S41:S44" si="23">_xlfn.STDEV.P(E41,E46,E51,E56,E61,E66)</f>
        <v>7.6014070334964314</v>
      </c>
      <c r="T41" s="5">
        <f>_xlfn.STDEV.P(F45:F49)</f>
        <v>0.65421708935184475</v>
      </c>
      <c r="U41">
        <f t="shared" ref="U41:U44" si="24">_xlfn.STDEV.P(F41,F46,F51,F56,F61,F66)</f>
        <v>20.108262536137257</v>
      </c>
      <c r="V41" s="5">
        <f>_xlfn.STDEV.P(G45:G49)</f>
        <v>1.1956588142108107</v>
      </c>
      <c r="W41">
        <f t="shared" ref="W41:W44" si="25">_xlfn.STDEV.P(G41,G46,G51,G56,G61,G66)</f>
        <v>23.622217649210388</v>
      </c>
      <c r="Z41" s="7">
        <v>27</v>
      </c>
      <c r="AA41">
        <v>100</v>
      </c>
      <c r="AB41">
        <v>0.45</v>
      </c>
      <c r="AC41">
        <f t="shared" si="18"/>
        <v>78.083333333333343</v>
      </c>
      <c r="AD41">
        <f t="shared" si="19"/>
        <v>74.15000000000002</v>
      </c>
      <c r="AE41">
        <f t="shared" si="16"/>
        <v>77.266666666666666</v>
      </c>
      <c r="AF41">
        <f t="shared" si="17"/>
        <v>66.52</v>
      </c>
    </row>
    <row r="42" spans="1:32" x14ac:dyDescent="0.75">
      <c r="A42" s="7">
        <v>2</v>
      </c>
      <c r="B42">
        <v>0</v>
      </c>
      <c r="C42">
        <v>0.45</v>
      </c>
      <c r="D42">
        <v>49.5</v>
      </c>
      <c r="E42">
        <v>53.8</v>
      </c>
      <c r="F42">
        <v>50.6</v>
      </c>
      <c r="G42">
        <v>0</v>
      </c>
      <c r="I42">
        <f t="shared" si="20"/>
        <v>22.269640208139862</v>
      </c>
      <c r="J42">
        <v>10</v>
      </c>
      <c r="K42">
        <f>_xlfn.STDEV.P(D50:G54)</f>
        <v>10.068489211396166</v>
      </c>
      <c r="L42">
        <f t="shared" ref="L42:L44" si="26">_xlfn.STDEV.P(D42:G42,D47:G47,D52:G52,D57:G57,D62:G62,D67:G67)</f>
        <v>16.161201288373761</v>
      </c>
      <c r="M42">
        <v>0.45</v>
      </c>
      <c r="N42">
        <f t="shared" si="21"/>
        <v>38.475000000000001</v>
      </c>
      <c r="P42" s="5">
        <f>_xlfn.STDEV.P(D50:D54)</f>
        <v>1.0091580649234291</v>
      </c>
      <c r="Q42">
        <f t="shared" si="22"/>
        <v>9.5620778773932127</v>
      </c>
      <c r="R42" s="5">
        <f>_xlfn.STDEV.P(E50:E54)</f>
        <v>2.1209431864149497</v>
      </c>
      <c r="S42">
        <f t="shared" si="23"/>
        <v>5.4082498709533251</v>
      </c>
      <c r="T42" s="5">
        <f>_xlfn.STDEV.P(F50:F54)</f>
        <v>2.2312328430712918</v>
      </c>
      <c r="U42">
        <f t="shared" si="24"/>
        <v>17.664881985327721</v>
      </c>
      <c r="V42" s="5">
        <f>_xlfn.STDEV.P(G50:G54)</f>
        <v>0.88226980000451027</v>
      </c>
      <c r="W42">
        <f t="shared" si="25"/>
        <v>23.211736734295048</v>
      </c>
      <c r="Z42" s="7">
        <v>28</v>
      </c>
      <c r="AA42">
        <v>100</v>
      </c>
      <c r="AB42">
        <v>0.65</v>
      </c>
      <c r="AC42">
        <f t="shared" si="18"/>
        <v>75.95</v>
      </c>
      <c r="AD42">
        <f t="shared" si="19"/>
        <v>69.633333333333326</v>
      </c>
      <c r="AE42">
        <f t="shared" si="16"/>
        <v>74.399999999999991</v>
      </c>
      <c r="AF42">
        <f t="shared" si="17"/>
        <v>64.440000000000012</v>
      </c>
    </row>
    <row r="43" spans="1:32" x14ac:dyDescent="0.75">
      <c r="A43" s="7">
        <v>3</v>
      </c>
      <c r="B43">
        <v>0</v>
      </c>
      <c r="C43">
        <v>0.65</v>
      </c>
      <c r="D43">
        <v>47.4</v>
      </c>
      <c r="E43">
        <v>54.4</v>
      </c>
      <c r="F43">
        <v>52.1</v>
      </c>
      <c r="G43">
        <v>0</v>
      </c>
      <c r="I43">
        <f t="shared" si="20"/>
        <v>22.356360951639683</v>
      </c>
      <c r="J43">
        <v>20</v>
      </c>
      <c r="K43">
        <f>_xlfn.STDEV.P(D55:G59)</f>
        <v>8.4640652171400692</v>
      </c>
      <c r="L43">
        <f t="shared" si="26"/>
        <v>16.01886908201282</v>
      </c>
      <c r="M43">
        <v>0.65</v>
      </c>
      <c r="N43">
        <f t="shared" si="21"/>
        <v>38.475000000000001</v>
      </c>
      <c r="P43" s="5">
        <f>_xlfn.STDEV.P(D55:D59)</f>
        <v>1.2768711759609888</v>
      </c>
      <c r="Q43">
        <f t="shared" si="22"/>
        <v>9.7176814793104587</v>
      </c>
      <c r="R43" s="5">
        <f>_xlfn.STDEV.P(E55:E59)</f>
        <v>1.3245376551838748</v>
      </c>
      <c r="S43">
        <f t="shared" si="23"/>
        <v>4.7384069052794535</v>
      </c>
      <c r="T43" s="5">
        <f>_xlfn.STDEV.P(F55:F59)</f>
        <v>2.7207351947589458</v>
      </c>
      <c r="U43">
        <f t="shared" si="24"/>
        <v>17.409543998112667</v>
      </c>
      <c r="V43" s="5">
        <f>_xlfn.STDEV.P(G55:G59)</f>
        <v>2.6977027263951832</v>
      </c>
      <c r="W43">
        <f t="shared" si="25"/>
        <v>23.610832024494364</v>
      </c>
      <c r="Z43" s="7">
        <v>29</v>
      </c>
      <c r="AA43">
        <v>100</v>
      </c>
      <c r="AB43">
        <v>0.85</v>
      </c>
      <c r="AC43">
        <f t="shared" si="18"/>
        <v>70.28166666666668</v>
      </c>
      <c r="AD43">
        <f t="shared" si="19"/>
        <v>66.75</v>
      </c>
      <c r="AE43">
        <f t="shared" si="16"/>
        <v>68.55</v>
      </c>
      <c r="AF43">
        <f t="shared" si="17"/>
        <v>61.4</v>
      </c>
    </row>
    <row r="44" spans="1:32" x14ac:dyDescent="0.75">
      <c r="A44" s="7">
        <v>4</v>
      </c>
      <c r="B44">
        <v>0</v>
      </c>
      <c r="C44">
        <v>0.85</v>
      </c>
      <c r="D44">
        <v>47.1</v>
      </c>
      <c r="E44">
        <v>53.4</v>
      </c>
      <c r="F44">
        <v>50</v>
      </c>
      <c r="G44">
        <v>0</v>
      </c>
      <c r="I44">
        <f t="shared" si="20"/>
        <v>21.836938315615587</v>
      </c>
      <c r="J44">
        <v>50</v>
      </c>
      <c r="K44">
        <f>_xlfn.STDEV.P(D61:G64)</f>
        <v>6.5862753842744848</v>
      </c>
      <c r="L44">
        <f t="shared" si="26"/>
        <v>14.513484510581554</v>
      </c>
      <c r="M44">
        <v>0.85</v>
      </c>
      <c r="N44">
        <f t="shared" si="21"/>
        <v>37.625</v>
      </c>
      <c r="P44" s="5">
        <f>_xlfn.STDEV.P(D60:D64)</f>
        <v>2.8301236722093988</v>
      </c>
      <c r="Q44">
        <f t="shared" si="22"/>
        <v>6.8155255768641716</v>
      </c>
      <c r="R44" s="5">
        <f>_xlfn.STDEV.P(E60:E64)</f>
        <v>3.9550474080597304</v>
      </c>
      <c r="S44">
        <f t="shared" si="23"/>
        <v>3.4383458555273663</v>
      </c>
      <c r="T44" s="5">
        <f>_xlfn.STDEV.P(F60:F64)</f>
        <v>3.3097431924546652</v>
      </c>
      <c r="U44">
        <f t="shared" si="24"/>
        <v>15.879100520285553</v>
      </c>
      <c r="V44" s="5">
        <f>_xlfn.STDEV.P(G60:G64)</f>
        <v>1.1976643937263893</v>
      </c>
      <c r="W44">
        <f t="shared" si="25"/>
        <v>21.866215696569178</v>
      </c>
    </row>
    <row r="45" spans="1:32" x14ac:dyDescent="0.75">
      <c r="A45" s="7">
        <v>5</v>
      </c>
      <c r="B45">
        <v>5</v>
      </c>
      <c r="C45">
        <v>0</v>
      </c>
      <c r="D45">
        <v>60.6</v>
      </c>
      <c r="E45">
        <v>51.1</v>
      </c>
      <c r="F45">
        <v>36.299999999999997</v>
      </c>
      <c r="G45">
        <v>52.4</v>
      </c>
      <c r="I45">
        <f t="shared" si="20"/>
        <v>8.7604223642470256</v>
      </c>
      <c r="J45">
        <v>100</v>
      </c>
      <c r="K45">
        <f>_xlfn.STDEV.P(D65:G69)</f>
        <v>7.5120835991088866</v>
      </c>
      <c r="N45">
        <f t="shared" si="21"/>
        <v>50.1</v>
      </c>
      <c r="P45" s="5">
        <f>_xlfn.STDEV.P(D65:D69)</f>
        <v>4.765459054487823</v>
      </c>
      <c r="R45" s="5">
        <f>_xlfn.STDEV.P(E65:E69)</f>
        <v>3.9074288221284346</v>
      </c>
      <c r="T45" s="5">
        <f>_xlfn.STDEV.P(F65:F69)</f>
        <v>3.3005454094740183</v>
      </c>
      <c r="V45" s="5">
        <f>_xlfn.STDEV.P(G65:G69)</f>
        <v>2.566242389175271</v>
      </c>
    </row>
    <row r="46" spans="1:32" x14ac:dyDescent="0.75">
      <c r="A46" s="7">
        <v>6</v>
      </c>
      <c r="B46">
        <v>5</v>
      </c>
      <c r="C46">
        <v>0.2</v>
      </c>
      <c r="D46">
        <v>63.6</v>
      </c>
      <c r="E46">
        <v>50.1</v>
      </c>
      <c r="F46">
        <v>36.5</v>
      </c>
      <c r="G46">
        <v>49.9</v>
      </c>
      <c r="I46">
        <f t="shared" si="20"/>
        <v>9.5815904212192358</v>
      </c>
      <c r="K46">
        <f>AVERAGE(K40:K45)</f>
        <v>10.535409787079461</v>
      </c>
      <c r="N46">
        <f t="shared" si="21"/>
        <v>50.024999999999999</v>
      </c>
      <c r="P46" s="5">
        <f>AVERAGE(P40:P45)</f>
        <v>2.3336929596120992</v>
      </c>
      <c r="Q46">
        <f>AVERAGE(Q40:Q44)</f>
        <v>9.4856273419941211</v>
      </c>
      <c r="R46" s="5">
        <f>AVERAGE(R40:R45)</f>
        <v>2.2574477120289123</v>
      </c>
      <c r="S46">
        <f>AVERAGE(S40:S44)</f>
        <v>5.7018865440869009</v>
      </c>
      <c r="T46" s="5">
        <f>AVERAGE(T40:T45)</f>
        <v>2.1912133052280622</v>
      </c>
      <c r="U46">
        <f>AVERAGE(U40:U44)</f>
        <v>18.194819358320611</v>
      </c>
      <c r="V46" s="5">
        <f>AVERAGE(V40:V45)</f>
        <v>1.423256353918694</v>
      </c>
      <c r="W46">
        <f>AVERAGE(W40:W44)</f>
        <v>23.176595633687356</v>
      </c>
    </row>
    <row r="47" spans="1:32" x14ac:dyDescent="0.75">
      <c r="A47" s="7">
        <v>7</v>
      </c>
      <c r="B47">
        <v>5</v>
      </c>
      <c r="C47">
        <v>0.45</v>
      </c>
      <c r="D47">
        <v>61.9</v>
      </c>
      <c r="E47">
        <v>52.4</v>
      </c>
      <c r="F47">
        <v>37.9</v>
      </c>
      <c r="G47">
        <v>50.4</v>
      </c>
      <c r="I47">
        <f t="shared" si="20"/>
        <v>8.5476604986393792</v>
      </c>
      <c r="N47">
        <f t="shared" si="21"/>
        <v>50.65</v>
      </c>
      <c r="P47" s="5">
        <f>_xlfn.STDEV.P(P40:P45)</f>
        <v>1.416101633684385</v>
      </c>
      <c r="Q47">
        <f>_xlfn.STDEV.P(Q40:Q44)</f>
        <v>1.414011840250502</v>
      </c>
      <c r="R47" s="5">
        <f>_xlfn.STDEV.P(R40:R45)</f>
        <v>1.2353392897454369</v>
      </c>
      <c r="S47">
        <f>_xlfn.STDEV.P(S40:S44)</f>
        <v>1.5731747287729378</v>
      </c>
      <c r="T47" s="5">
        <f>_xlfn.STDEV.P(T40:T45)</f>
        <v>1.0578835400576216</v>
      </c>
      <c r="U47">
        <f>_xlfn.STDEV.P(U40:U44)</f>
        <v>1.6044360955636523</v>
      </c>
      <c r="V47" s="5">
        <f>_xlfn.STDEV.P(V40:V45)</f>
        <v>0.94442646671409336</v>
      </c>
      <c r="W47">
        <f>_xlfn.STDEV.P(W40:W44)</f>
        <v>0.67257659562957228</v>
      </c>
    </row>
    <row r="48" spans="1:32" x14ac:dyDescent="0.75">
      <c r="A48" s="7">
        <v>8</v>
      </c>
      <c r="B48">
        <v>5</v>
      </c>
      <c r="C48">
        <v>0.65</v>
      </c>
      <c r="D48">
        <v>60.2</v>
      </c>
      <c r="E48">
        <v>53.1</v>
      </c>
      <c r="F48">
        <v>37.799999999999997</v>
      </c>
      <c r="G48">
        <v>53.1</v>
      </c>
      <c r="I48">
        <f t="shared" si="20"/>
        <v>8.1806173361183241</v>
      </c>
      <c r="K48" cm="1">
        <f t="array" ref="K48">INDEX(LINEST(K40:K45),1)</f>
        <v>-2.2942528923214005</v>
      </c>
      <c r="L48" cm="1">
        <f t="array" ref="L48">INDEX(LINEST(L40:L44),1)</f>
        <v>-0.72360351422002378</v>
      </c>
      <c r="N48">
        <f t="shared" si="21"/>
        <v>51.050000000000004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54</v>
      </c>
      <c r="E49">
        <v>49.7</v>
      </c>
      <c r="F49">
        <v>37</v>
      </c>
      <c r="G49">
        <v>51.3</v>
      </c>
      <c r="I49">
        <f t="shared" si="20"/>
        <v>6.5341411065265271</v>
      </c>
      <c r="N49">
        <f t="shared" si="21"/>
        <v>48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55.1</v>
      </c>
      <c r="E50">
        <v>57</v>
      </c>
      <c r="F50">
        <v>28.8</v>
      </c>
      <c r="G50">
        <v>52.3</v>
      </c>
      <c r="I50">
        <f t="shared" si="20"/>
        <v>11.381783691495814</v>
      </c>
      <c r="N50" s="4">
        <f t="shared" si="21"/>
        <v>48.3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56.2</v>
      </c>
      <c r="E51">
        <v>55.9</v>
      </c>
      <c r="F51">
        <v>29.5</v>
      </c>
      <c r="G51">
        <v>51.2</v>
      </c>
      <c r="I51">
        <f t="shared" si="20"/>
        <v>10.977021453928197</v>
      </c>
      <c r="J51" s="2"/>
      <c r="K51" t="s">
        <v>26</v>
      </c>
      <c r="L51" t="s">
        <v>27</v>
      </c>
      <c r="N51">
        <f t="shared" si="21"/>
        <v>48.2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54.1</v>
      </c>
      <c r="E52">
        <v>52.7</v>
      </c>
      <c r="F52">
        <v>33.5</v>
      </c>
      <c r="G52">
        <v>53.5</v>
      </c>
      <c r="I52">
        <f t="shared" si="20"/>
        <v>8.6456636529534237</v>
      </c>
      <c r="J52">
        <v>2</v>
      </c>
      <c r="K52">
        <f>AVERAGE(D40:G44)</f>
        <v>38.174999999999997</v>
      </c>
      <c r="L52">
        <f>AVERAGE(D40:G40,D45:G45,D50:G50,D55:G55,D60:G60,D65:G65)</f>
        <v>56.070833333333326</v>
      </c>
      <c r="M52">
        <v>0</v>
      </c>
      <c r="N52">
        <f t="shared" si="21"/>
        <v>48.45</v>
      </c>
      <c r="P52" s="5">
        <f>AVERAGE(D40:D44)</f>
        <v>48.04</v>
      </c>
      <c r="Q52">
        <f>AVERAGE(D40,D45,D50,D55,D60,D65)</f>
        <v>62.366666666666674</v>
      </c>
      <c r="R52" s="5">
        <f>AVERAGE(E40:E44)</f>
        <v>53.3</v>
      </c>
      <c r="S52">
        <f>AVERAGE(E40,E45,E50,E55,E60,E65)</f>
        <v>58.29999999999999</v>
      </c>
      <c r="T52" s="5">
        <f>AVERAGE(F40:F44)</f>
        <v>51.359999999999992</v>
      </c>
      <c r="U52">
        <f>AVERAGE(F40,F45,F50,F55,F60,F65)</f>
        <v>53.199999999999996</v>
      </c>
      <c r="V52" s="5">
        <f>AVERAGE(G40:G44)</f>
        <v>0</v>
      </c>
      <c r="W52">
        <f>AVERAGE(G40,G45,G50,G55,G60,G65)</f>
        <v>50.416666666666664</v>
      </c>
    </row>
    <row r="53" spans="1:32" x14ac:dyDescent="0.75">
      <c r="A53" s="7">
        <v>13</v>
      </c>
      <c r="B53">
        <v>10</v>
      </c>
      <c r="C53">
        <v>0.65</v>
      </c>
      <c r="D53">
        <v>54</v>
      </c>
      <c r="E53">
        <v>51.4</v>
      </c>
      <c r="F53">
        <v>34</v>
      </c>
      <c r="G53">
        <v>53.4</v>
      </c>
      <c r="I53">
        <f t="shared" si="20"/>
        <v>8.2546956333955688</v>
      </c>
      <c r="J53">
        <v>5</v>
      </c>
      <c r="K53">
        <f>AVERAGE(D45:G49)</f>
        <v>49.964999999999996</v>
      </c>
      <c r="L53">
        <f>AVERAGE(D41:G41,D46:G46,D51:G51,D56:G56,D61:G61,D66:G66)</f>
        <v>56.262499999999996</v>
      </c>
      <c r="M53">
        <v>0.2</v>
      </c>
      <c r="N53">
        <f t="shared" si="21"/>
        <v>48.2</v>
      </c>
      <c r="P53" s="5">
        <f>AVERAGE(D45:D49)</f>
        <v>60.06</v>
      </c>
      <c r="Q53">
        <f t="shared" ref="Q53:Q56" si="27">AVERAGE(D41,D46,D51,D56,D61,D66)</f>
        <v>63.45000000000001</v>
      </c>
      <c r="R53" s="5">
        <f>AVERAGE(E45:E49)</f>
        <v>51.279999999999994</v>
      </c>
      <c r="S53">
        <f t="shared" ref="S53:S56" si="28">AVERAGE(E41,E46,E51,E56,E61,E66)</f>
        <v>57.716666666666669</v>
      </c>
      <c r="T53" s="5">
        <f>AVERAGE(F45:F49)</f>
        <v>37.1</v>
      </c>
      <c r="U53">
        <f t="shared" ref="U53:U56" si="29">AVERAGE(F41,F46,F51,F56,F61,F66)</f>
        <v>54.033333333333339</v>
      </c>
      <c r="V53" s="5">
        <f>AVERAGE(G45:G49)</f>
        <v>51.419999999999995</v>
      </c>
      <c r="W53">
        <f t="shared" ref="W53:W56" si="30">AVERAGE(G41,G46,G51,G56,G61,G66)</f>
        <v>49.849999999999994</v>
      </c>
    </row>
    <row r="54" spans="1:32" x14ac:dyDescent="0.75">
      <c r="A54" s="7">
        <v>14</v>
      </c>
      <c r="B54">
        <v>10</v>
      </c>
      <c r="C54">
        <v>0.85</v>
      </c>
      <c r="D54">
        <v>56.4</v>
      </c>
      <c r="E54">
        <v>52.8</v>
      </c>
      <c r="F54">
        <v>29.4</v>
      </c>
      <c r="G54">
        <v>51.9</v>
      </c>
      <c r="I54">
        <f t="shared" si="20"/>
        <v>10.65607221259314</v>
      </c>
      <c r="J54">
        <v>10</v>
      </c>
      <c r="K54">
        <f>AVERAGE(D50:G54)</f>
        <v>48.154999999999987</v>
      </c>
      <c r="L54">
        <f t="shared" ref="L54:L56" si="31">AVERAGE(D42:G42,D47:G47,D52:G52,D57:G57,D62:G62,D67:G67)</f>
        <v>55.587499999999999</v>
      </c>
      <c r="M54">
        <v>0.45</v>
      </c>
      <c r="N54">
        <f t="shared" si="21"/>
        <v>47.625</v>
      </c>
      <c r="P54" s="5">
        <f>AVERAGE(D50:D54)</f>
        <v>55.160000000000004</v>
      </c>
      <c r="Q54">
        <f t="shared" si="27"/>
        <v>61.800000000000004</v>
      </c>
      <c r="R54" s="5">
        <f>AVERAGE(E50:E54)</f>
        <v>53.96</v>
      </c>
      <c r="S54">
        <f t="shared" si="28"/>
        <v>56.15</v>
      </c>
      <c r="T54" s="5">
        <f>AVERAGE(F50:F54)</f>
        <v>31.04</v>
      </c>
      <c r="U54">
        <f t="shared" si="29"/>
        <v>54.583333333333336</v>
      </c>
      <c r="V54" s="5">
        <f>AVERAGE(G50:G54)</f>
        <v>52.46</v>
      </c>
      <c r="W54">
        <f t="shared" si="30"/>
        <v>49.816666666666663</v>
      </c>
    </row>
    <row r="55" spans="1:32" x14ac:dyDescent="0.75">
      <c r="A55" s="7">
        <v>15</v>
      </c>
      <c r="B55">
        <v>20</v>
      </c>
      <c r="C55">
        <v>0</v>
      </c>
      <c r="D55">
        <v>58.9</v>
      </c>
      <c r="E55">
        <v>51.8</v>
      </c>
      <c r="F55">
        <v>42.9</v>
      </c>
      <c r="G55">
        <v>70.7</v>
      </c>
      <c r="I55">
        <f t="shared" si="20"/>
        <v>10.170146262468391</v>
      </c>
      <c r="J55">
        <v>20</v>
      </c>
      <c r="K55">
        <f>AVERAGE(D55:G59)</f>
        <v>56.04</v>
      </c>
      <c r="L55">
        <f t="shared" si="31"/>
        <v>55.35</v>
      </c>
      <c r="M55">
        <v>0.65</v>
      </c>
      <c r="N55">
        <f t="shared" si="21"/>
        <v>56.075000000000003</v>
      </c>
      <c r="P55" s="5">
        <f>AVERAGE(D55:D59)</f>
        <v>57.64</v>
      </c>
      <c r="Q55">
        <f t="shared" si="27"/>
        <v>60.699999999999996</v>
      </c>
      <c r="R55" s="5">
        <f>AVERAGE(E55:E59)</f>
        <v>50.839999999999996</v>
      </c>
      <c r="S55">
        <f t="shared" si="28"/>
        <v>54.949999999999996</v>
      </c>
      <c r="T55" s="5">
        <f>AVERAGE(F55:F59)</f>
        <v>47.06</v>
      </c>
      <c r="U55">
        <f t="shared" si="29"/>
        <v>54.866666666666674</v>
      </c>
      <c r="V55" s="5">
        <f>AVERAGE(G55:G59)</f>
        <v>68.62</v>
      </c>
      <c r="W55">
        <f t="shared" si="30"/>
        <v>50.883333333333333</v>
      </c>
    </row>
    <row r="56" spans="1:32" x14ac:dyDescent="0.75">
      <c r="A56" s="7">
        <v>16</v>
      </c>
      <c r="B56">
        <v>20</v>
      </c>
      <c r="C56">
        <v>0.2</v>
      </c>
      <c r="D56">
        <v>59.4</v>
      </c>
      <c r="E56">
        <v>52.5</v>
      </c>
      <c r="F56">
        <v>45.2</v>
      </c>
      <c r="G56">
        <v>70.8</v>
      </c>
      <c r="I56">
        <f t="shared" si="20"/>
        <v>9.4298396062710754</v>
      </c>
      <c r="J56">
        <v>50</v>
      </c>
      <c r="K56">
        <f>AVERAGE(D60:G64)</f>
        <v>66.784999999999997</v>
      </c>
      <c r="L56">
        <f t="shared" si="31"/>
        <v>52.629166666666656</v>
      </c>
      <c r="M56">
        <v>0.85</v>
      </c>
      <c r="N56">
        <f t="shared" si="21"/>
        <v>56.975000000000009</v>
      </c>
      <c r="P56" s="5">
        <f>AVERAGE(D60:D64)</f>
        <v>70.38000000000001</v>
      </c>
      <c r="Q56">
        <f t="shared" si="27"/>
        <v>57.816666666666663</v>
      </c>
      <c r="R56" s="5">
        <f>AVERAGE(E60:E64)</f>
        <v>62.760000000000005</v>
      </c>
      <c r="S56">
        <f t="shared" si="28"/>
        <v>53.833333333333336</v>
      </c>
      <c r="T56" s="5">
        <f>AVERAGE(F60:F64)</f>
        <v>74.240000000000009</v>
      </c>
      <c r="U56">
        <f t="shared" si="29"/>
        <v>51.050000000000004</v>
      </c>
      <c r="V56" s="5">
        <f>AVERAGE(G60:G64)</f>
        <v>59.760000000000005</v>
      </c>
      <c r="W56">
        <f t="shared" si="30"/>
        <v>47.816666666666663</v>
      </c>
    </row>
    <row r="57" spans="1:32" x14ac:dyDescent="0.75">
      <c r="A57" s="7">
        <v>17</v>
      </c>
      <c r="B57">
        <v>20</v>
      </c>
      <c r="C57">
        <v>0.45</v>
      </c>
      <c r="D57">
        <v>56.9</v>
      </c>
      <c r="E57">
        <v>50.7</v>
      </c>
      <c r="F57">
        <v>49.9</v>
      </c>
      <c r="G57">
        <v>67.5</v>
      </c>
      <c r="I57">
        <f t="shared" si="20"/>
        <v>7.0375777082743562</v>
      </c>
      <c r="J57">
        <v>100</v>
      </c>
      <c r="K57">
        <f>AVERAGE(D65:G69)</f>
        <v>71.959999999999994</v>
      </c>
      <c r="L57">
        <f>AVERAGE((L56-L55), (L55-L54), (L54-L53), (L53-L52))</f>
        <v>-0.8604166666666675</v>
      </c>
      <c r="N57">
        <f t="shared" si="21"/>
        <v>56.25</v>
      </c>
      <c r="P57" s="5">
        <f>AVERAGE(D65:D69)</f>
        <v>76.08</v>
      </c>
      <c r="R57" s="5">
        <f>AVERAGE(E65:E69)</f>
        <v>65</v>
      </c>
      <c r="T57" s="5">
        <f>AVERAGE(F65:F69)</f>
        <v>80.47999999999999</v>
      </c>
      <c r="V57" s="5">
        <f>AVERAGE(G65:G69)</f>
        <v>66.28</v>
      </c>
    </row>
    <row r="58" spans="1:32" x14ac:dyDescent="0.75">
      <c r="A58" s="7">
        <v>18</v>
      </c>
      <c r="B58">
        <v>20</v>
      </c>
      <c r="C58">
        <v>0.65</v>
      </c>
      <c r="D58">
        <v>56.1</v>
      </c>
      <c r="E58">
        <v>48.6</v>
      </c>
      <c r="F58">
        <v>49.9</v>
      </c>
      <c r="G58">
        <v>70.3</v>
      </c>
      <c r="I58">
        <f t="shared" si="20"/>
        <v>8.6062114196666641</v>
      </c>
      <c r="K58">
        <f>AVERAGE(K52:K57)</f>
        <v>55.179999999999986</v>
      </c>
      <c r="N58">
        <f t="shared" si="21"/>
        <v>56.224999999999994</v>
      </c>
      <c r="P58" s="5">
        <f>AVERAGE(P52:P57)</f>
        <v>61.226666666666659</v>
      </c>
      <c r="Q58">
        <f>AVERAGE(Q52:Q56)</f>
        <v>61.226666666666667</v>
      </c>
      <c r="R58" s="5">
        <f>AVERAGE(R52:R57)</f>
        <v>56.19</v>
      </c>
      <c r="S58">
        <f>AVERAGE(S52:S56)</f>
        <v>56.19</v>
      </c>
      <c r="T58" s="5">
        <f>AVERAGE(T52:T57)</f>
        <v>53.54666666666666</v>
      </c>
      <c r="U58">
        <f>AVERAGE(U52:U56)</f>
        <v>53.546666666666667</v>
      </c>
      <c r="V58" s="5">
        <f>AVERAGE(V52:V57)</f>
        <v>49.756666666666661</v>
      </c>
      <c r="W58">
        <f>AVERAGE(W52:W56)</f>
        <v>49.756666666666661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56.9</v>
      </c>
      <c r="E59">
        <v>50.6</v>
      </c>
      <c r="F59">
        <v>47.4</v>
      </c>
      <c r="G59">
        <v>63.8</v>
      </c>
      <c r="I59">
        <f t="shared" si="20"/>
        <v>6.2798785816287781</v>
      </c>
      <c r="N59">
        <f t="shared" si="21"/>
        <v>54.674999999999997</v>
      </c>
      <c r="P59" s="5">
        <f>_xlfn.STDEV.P(P52:P57)</f>
        <v>9.3925762647364124</v>
      </c>
      <c r="Q59">
        <f>_xlfn.STDEV.P(Q52:Q56)</f>
        <v>1.9223423212321002</v>
      </c>
      <c r="R59" s="5">
        <f>_xlfn.STDEV.P(R52:R57)</f>
        <v>5.5802717974426095</v>
      </c>
      <c r="S59">
        <f>_xlfn.STDEV.P(S52:S56)</f>
        <v>1.6658864840611951</v>
      </c>
      <c r="T59" s="5">
        <f>_xlfn.STDEV.P(T52:T57)</f>
        <v>18.154520710341618</v>
      </c>
      <c r="U59">
        <f>_xlfn.STDEV.P(U52:U56)</f>
        <v>1.3716737545381887</v>
      </c>
      <c r="V59" s="5">
        <f>_xlfn.STDEV.P(V52:V57)</f>
        <v>23.147041327612968</v>
      </c>
      <c r="W59">
        <f>_xlfn.STDEV.P(W52:W56)</f>
        <v>1.0469850895680317</v>
      </c>
      <c r="Z59" s="7">
        <v>0</v>
      </c>
      <c r="AA59">
        <v>2</v>
      </c>
      <c r="AB59">
        <v>0</v>
      </c>
      <c r="AC59">
        <f>AVERAGE(D4,D40,D76,D148,D220)</f>
        <v>24.68</v>
      </c>
      <c r="AD59">
        <f t="shared" ref="AD59:AF74" si="32">AVERAGE(E4,E40,E76,E148,E220)</f>
        <v>38.9</v>
      </c>
      <c r="AE59">
        <f t="shared" si="32"/>
        <v>40.559999999999995</v>
      </c>
      <c r="AF59">
        <f t="shared" si="32"/>
        <v>17.119999999999997</v>
      </c>
    </row>
    <row r="60" spans="1:32" x14ac:dyDescent="0.75">
      <c r="A60" s="7">
        <v>20</v>
      </c>
      <c r="B60">
        <v>50</v>
      </c>
      <c r="C60">
        <v>0</v>
      </c>
      <c r="D60">
        <v>71.3</v>
      </c>
      <c r="E60">
        <v>67.599999999999994</v>
      </c>
      <c r="F60">
        <v>75.900000000000006</v>
      </c>
      <c r="G60">
        <v>59.8</v>
      </c>
      <c r="I60">
        <f t="shared" si="20"/>
        <v>5.895125104694559</v>
      </c>
      <c r="N60">
        <f t="shared" si="21"/>
        <v>68.649999999999991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3">AVERAGE(D5,D41,D77,D149,D221)</f>
        <v>23.6</v>
      </c>
      <c r="AD60">
        <f t="shared" si="32"/>
        <v>38.339999999999996</v>
      </c>
      <c r="AE60">
        <f t="shared" si="32"/>
        <v>43.980000000000004</v>
      </c>
      <c r="AF60">
        <f t="shared" si="32"/>
        <v>16.7</v>
      </c>
    </row>
    <row r="61" spans="1:32" x14ac:dyDescent="0.75">
      <c r="A61" s="7">
        <v>21</v>
      </c>
      <c r="B61">
        <v>50</v>
      </c>
      <c r="C61">
        <v>0.2</v>
      </c>
      <c r="D61">
        <v>72.2</v>
      </c>
      <c r="E61">
        <v>66.5</v>
      </c>
      <c r="F61">
        <v>78.400000000000006</v>
      </c>
      <c r="G61">
        <v>58.9</v>
      </c>
      <c r="I61">
        <f t="shared" si="20"/>
        <v>7.1913142053452335</v>
      </c>
      <c r="N61">
        <f t="shared" si="21"/>
        <v>69</v>
      </c>
      <c r="P61" s="5" cm="1">
        <f t="array" ref="P61">INDEX(LINEST(P52:P57), 1)</f>
        <v>4.9611428571428586</v>
      </c>
      <c r="Q61" s="5" cm="1">
        <f t="array" ref="Q61">INDEX(LINEST(Q52:Q56), 1)</f>
        <v>-1.1850000000000034</v>
      </c>
      <c r="R61" s="5" cm="1">
        <f t="array" ref="R61">INDEX(LINEST(R52:R57), 1)</f>
        <v>2.5662857142857152</v>
      </c>
      <c r="S61" s="5" cm="1">
        <f t="array" ref="S61">INDEX(LINEST(S52:S56), 1)</f>
        <v>-1.1699999999999982</v>
      </c>
      <c r="T61" s="5" cm="1">
        <f t="array" ref="T61">INDEX(LINEST(T52:T57), 1)</f>
        <v>7.8011428571428576</v>
      </c>
      <c r="U61" s="5" cm="1">
        <f t="array" ref="U61">INDEX(LINEST(U52:U56), 1)</f>
        <v>-0.34666666666666462</v>
      </c>
      <c r="V61" s="5" cm="1">
        <f t="array" ref="V61">INDEX(LINEST(V52:V56), 1)</f>
        <v>13.672000000000001</v>
      </c>
      <c r="W61" s="5" cm="1">
        <f t="array" ref="W61">INDEX(LINEST(W52:W56), 1)</f>
        <v>-0.41666666666666635</v>
      </c>
      <c r="Z61" s="7">
        <v>2</v>
      </c>
      <c r="AA61">
        <v>2</v>
      </c>
      <c r="AB61">
        <v>0.45</v>
      </c>
      <c r="AC61">
        <f t="shared" si="33"/>
        <v>24.06</v>
      </c>
      <c r="AD61">
        <f t="shared" si="32"/>
        <v>39.219999999999992</v>
      </c>
      <c r="AE61">
        <f t="shared" si="32"/>
        <v>44.7</v>
      </c>
      <c r="AF61">
        <f t="shared" si="32"/>
        <v>15.8</v>
      </c>
    </row>
    <row r="62" spans="1:32" x14ac:dyDescent="0.75">
      <c r="A62" s="7">
        <v>22</v>
      </c>
      <c r="B62">
        <v>50</v>
      </c>
      <c r="C62">
        <v>0.45</v>
      </c>
      <c r="D62">
        <v>72.400000000000006</v>
      </c>
      <c r="E62">
        <v>62.7</v>
      </c>
      <c r="F62">
        <v>73.7</v>
      </c>
      <c r="G62">
        <v>59.5</v>
      </c>
      <c r="I62">
        <f t="shared" si="20"/>
        <v>6.0985141633024034</v>
      </c>
      <c r="K62" cm="1">
        <f t="array" ref="K62">INDEX(LINEST(K52:K57),1)</f>
        <v>6.4934285714285727</v>
      </c>
      <c r="L62" cm="1">
        <f t="array" ref="L62">INDEX(LINEST(L52:L56),1)</f>
        <v>-0.77958333333333329</v>
      </c>
      <c r="N62">
        <f t="shared" si="21"/>
        <v>67.075000000000003</v>
      </c>
      <c r="Z62" s="7">
        <v>3</v>
      </c>
      <c r="AA62">
        <v>2</v>
      </c>
      <c r="AB62">
        <v>0.65</v>
      </c>
      <c r="AC62">
        <f t="shared" si="33"/>
        <v>24.02</v>
      </c>
      <c r="AD62">
        <f t="shared" si="32"/>
        <v>39.480000000000004</v>
      </c>
      <c r="AE62">
        <f t="shared" si="32"/>
        <v>44.400000000000006</v>
      </c>
      <c r="AF62">
        <f t="shared" si="32"/>
        <v>15.66</v>
      </c>
    </row>
    <row r="63" spans="1:32" x14ac:dyDescent="0.75">
      <c r="A63" s="7">
        <v>23</v>
      </c>
      <c r="B63">
        <v>50</v>
      </c>
      <c r="C63">
        <v>0.65</v>
      </c>
      <c r="D63">
        <v>71.2</v>
      </c>
      <c r="E63">
        <v>60</v>
      </c>
      <c r="F63">
        <v>74.8</v>
      </c>
      <c r="G63">
        <v>62</v>
      </c>
      <c r="I63">
        <f t="shared" si="20"/>
        <v>6.1741396161732522</v>
      </c>
      <c r="N63">
        <f t="shared" si="21"/>
        <v>67</v>
      </c>
      <c r="Z63" s="7">
        <v>4</v>
      </c>
      <c r="AA63">
        <v>2</v>
      </c>
      <c r="AB63">
        <v>0.85</v>
      </c>
      <c r="AC63">
        <f t="shared" si="33"/>
        <v>23.884</v>
      </c>
      <c r="AD63">
        <f t="shared" si="32"/>
        <v>39.1</v>
      </c>
      <c r="AE63">
        <f t="shared" si="32"/>
        <v>43.46</v>
      </c>
      <c r="AF63">
        <f t="shared" si="32"/>
        <v>15</v>
      </c>
    </row>
    <row r="64" spans="1:32" x14ac:dyDescent="0.75">
      <c r="A64" s="7">
        <v>24</v>
      </c>
      <c r="B64">
        <v>50</v>
      </c>
      <c r="C64">
        <v>0.85</v>
      </c>
      <c r="D64">
        <v>64.8</v>
      </c>
      <c r="E64">
        <v>57</v>
      </c>
      <c r="F64">
        <v>68.400000000000006</v>
      </c>
      <c r="G64">
        <v>58.6</v>
      </c>
      <c r="I64">
        <f t="shared" si="20"/>
        <v>4.6151923036857321</v>
      </c>
      <c r="N64">
        <f t="shared" si="21"/>
        <v>62.199999999999996</v>
      </c>
      <c r="Z64" s="7">
        <v>5</v>
      </c>
      <c r="AA64">
        <v>5</v>
      </c>
      <c r="AB64">
        <v>0</v>
      </c>
      <c r="AC64">
        <f t="shared" si="33"/>
        <v>43</v>
      </c>
      <c r="AD64">
        <f t="shared" si="32"/>
        <v>51.18</v>
      </c>
      <c r="AE64">
        <f t="shared" si="32"/>
        <v>43.54</v>
      </c>
      <c r="AF64">
        <f t="shared" si="32"/>
        <v>50.84</v>
      </c>
    </row>
    <row r="65" spans="1:32" x14ac:dyDescent="0.75">
      <c r="A65" s="7">
        <v>25</v>
      </c>
      <c r="B65">
        <v>100</v>
      </c>
      <c r="C65">
        <v>0</v>
      </c>
      <c r="D65">
        <v>80.599999999999994</v>
      </c>
      <c r="E65">
        <v>69</v>
      </c>
      <c r="F65">
        <v>82.8</v>
      </c>
      <c r="G65">
        <v>67.3</v>
      </c>
      <c r="I65">
        <f t="shared" si="20"/>
        <v>6.8459385769958514</v>
      </c>
      <c r="N65">
        <f t="shared" si="21"/>
        <v>74.924999999999997</v>
      </c>
      <c r="Z65" s="7">
        <v>6</v>
      </c>
      <c r="AA65">
        <v>5</v>
      </c>
      <c r="AB65">
        <v>0.2</v>
      </c>
      <c r="AC65">
        <f t="shared" si="33"/>
        <v>44.573999999999998</v>
      </c>
      <c r="AD65">
        <f t="shared" si="32"/>
        <v>50.739999999999995</v>
      </c>
      <c r="AE65">
        <f t="shared" si="32"/>
        <v>44.02</v>
      </c>
      <c r="AF65">
        <f t="shared" si="32"/>
        <v>50.58</v>
      </c>
    </row>
    <row r="66" spans="1:32" x14ac:dyDescent="0.75">
      <c r="A66" s="7">
        <v>26</v>
      </c>
      <c r="B66">
        <v>100</v>
      </c>
      <c r="C66">
        <v>0.2</v>
      </c>
      <c r="D66">
        <v>80.8</v>
      </c>
      <c r="E66">
        <v>69.7</v>
      </c>
      <c r="F66">
        <v>83</v>
      </c>
      <c r="G66">
        <v>68.3</v>
      </c>
      <c r="I66">
        <f t="shared" si="20"/>
        <v>6.5155583030159425</v>
      </c>
      <c r="N66">
        <f t="shared" si="21"/>
        <v>75.45</v>
      </c>
      <c r="Z66" s="7">
        <v>7</v>
      </c>
      <c r="AA66">
        <v>5</v>
      </c>
      <c r="AB66">
        <v>0.45</v>
      </c>
      <c r="AC66">
        <f t="shared" si="33"/>
        <v>43.540000000000006</v>
      </c>
      <c r="AD66">
        <f t="shared" si="32"/>
        <v>52.56</v>
      </c>
      <c r="AE66">
        <f t="shared" si="32"/>
        <v>44.239999999999995</v>
      </c>
      <c r="AF66">
        <f t="shared" si="32"/>
        <v>50.3</v>
      </c>
    </row>
    <row r="67" spans="1:32" x14ac:dyDescent="0.75">
      <c r="A67" s="7">
        <v>27</v>
      </c>
      <c r="B67">
        <v>100</v>
      </c>
      <c r="C67">
        <v>0.45</v>
      </c>
      <c r="D67">
        <v>76</v>
      </c>
      <c r="E67">
        <v>64.599999999999994</v>
      </c>
      <c r="F67">
        <v>81.900000000000006</v>
      </c>
      <c r="G67">
        <v>68</v>
      </c>
      <c r="I67">
        <f t="shared" si="20"/>
        <v>6.7677082531681325</v>
      </c>
      <c r="N67">
        <f t="shared" si="21"/>
        <v>72.625</v>
      </c>
      <c r="Z67" s="7">
        <v>8</v>
      </c>
      <c r="AA67">
        <v>5</v>
      </c>
      <c r="AB67">
        <v>0.65</v>
      </c>
      <c r="AC67">
        <f t="shared" si="33"/>
        <v>42.18</v>
      </c>
      <c r="AD67">
        <f t="shared" si="32"/>
        <v>51.879999999999995</v>
      </c>
      <c r="AE67">
        <f t="shared" si="32"/>
        <v>43.08</v>
      </c>
      <c r="AF67">
        <f t="shared" si="32"/>
        <v>51.3</v>
      </c>
    </row>
    <row r="68" spans="1:32" x14ac:dyDescent="0.75">
      <c r="A68" s="7">
        <v>28</v>
      </c>
      <c r="B68">
        <v>100</v>
      </c>
      <c r="C68">
        <v>0.65</v>
      </c>
      <c r="D68">
        <v>75.3</v>
      </c>
      <c r="E68">
        <v>62.2</v>
      </c>
      <c r="F68">
        <v>80.599999999999994</v>
      </c>
      <c r="G68">
        <v>66.5</v>
      </c>
      <c r="I68">
        <f t="shared" si="20"/>
        <v>7.2154348448308427</v>
      </c>
      <c r="N68">
        <f t="shared" si="21"/>
        <v>71.150000000000006</v>
      </c>
      <c r="Z68" s="7">
        <v>9</v>
      </c>
      <c r="AA68">
        <v>5</v>
      </c>
      <c r="AB68">
        <v>0.85</v>
      </c>
      <c r="AC68">
        <f t="shared" si="33"/>
        <v>38.432000000000002</v>
      </c>
      <c r="AD68">
        <f t="shared" si="32"/>
        <v>49.819999999999993</v>
      </c>
      <c r="AE68">
        <f t="shared" si="32"/>
        <v>42.98</v>
      </c>
      <c r="AF68">
        <f t="shared" si="32"/>
        <v>51.08</v>
      </c>
    </row>
    <row r="69" spans="1:32" x14ac:dyDescent="0.75">
      <c r="A69" s="7">
        <v>29</v>
      </c>
      <c r="B69">
        <v>100</v>
      </c>
      <c r="C69">
        <v>0.85</v>
      </c>
      <c r="D69">
        <v>67.7</v>
      </c>
      <c r="E69">
        <v>59.5</v>
      </c>
      <c r="F69">
        <v>74.099999999999994</v>
      </c>
      <c r="G69">
        <v>61.3</v>
      </c>
      <c r="I69">
        <f t="shared" si="20"/>
        <v>5.752173502251126</v>
      </c>
      <c r="N69">
        <f t="shared" si="21"/>
        <v>65.650000000000006</v>
      </c>
      <c r="Z69" s="7">
        <v>10</v>
      </c>
      <c r="AA69">
        <v>10</v>
      </c>
      <c r="AB69">
        <v>0</v>
      </c>
      <c r="AC69">
        <f t="shared" si="33"/>
        <v>35.320000000000007</v>
      </c>
      <c r="AD69">
        <f t="shared" si="32"/>
        <v>55.96</v>
      </c>
      <c r="AE69">
        <f t="shared" si="32"/>
        <v>44.940000000000005</v>
      </c>
      <c r="AF69">
        <f t="shared" si="32"/>
        <v>53.52</v>
      </c>
    </row>
    <row r="70" spans="1:32" x14ac:dyDescent="0.75">
      <c r="Z70" s="7">
        <v>11</v>
      </c>
      <c r="AA70">
        <v>10</v>
      </c>
      <c r="AB70">
        <v>0.2</v>
      </c>
      <c r="AC70">
        <f t="shared" si="33"/>
        <v>35.760000000000005</v>
      </c>
      <c r="AD70">
        <f t="shared" si="32"/>
        <v>55.659999999999989</v>
      </c>
      <c r="AE70">
        <f t="shared" si="32"/>
        <v>42.440000000000005</v>
      </c>
      <c r="AF70">
        <f t="shared" si="32"/>
        <v>52.259999999999991</v>
      </c>
    </row>
    <row r="71" spans="1:32" x14ac:dyDescent="0.75">
      <c r="Z71" s="7">
        <v>12</v>
      </c>
      <c r="AA71">
        <v>10</v>
      </c>
      <c r="AB71">
        <v>0.45</v>
      </c>
      <c r="AC71">
        <f t="shared" si="33"/>
        <v>34.480000000000004</v>
      </c>
      <c r="AD71">
        <f t="shared" si="32"/>
        <v>54.440000000000012</v>
      </c>
      <c r="AE71">
        <f t="shared" si="32"/>
        <v>43.92</v>
      </c>
      <c r="AF71">
        <f t="shared" si="32"/>
        <v>54</v>
      </c>
    </row>
    <row r="72" spans="1:32" x14ac:dyDescent="0.75">
      <c r="Z72" s="7">
        <v>13</v>
      </c>
      <c r="AA72">
        <v>10</v>
      </c>
      <c r="AB72">
        <v>0.65</v>
      </c>
      <c r="AC72">
        <f t="shared" si="33"/>
        <v>33.880000000000003</v>
      </c>
      <c r="AD72">
        <f t="shared" si="32"/>
        <v>53.239999999999995</v>
      </c>
      <c r="AE72">
        <f t="shared" si="32"/>
        <v>44.8</v>
      </c>
      <c r="AF72">
        <f t="shared" si="32"/>
        <v>55.02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3"/>
        <v>35.200000000000003</v>
      </c>
      <c r="AD73">
        <f t="shared" si="32"/>
        <v>51.94</v>
      </c>
      <c r="AE73">
        <f t="shared" si="32"/>
        <v>42.14</v>
      </c>
      <c r="AF73">
        <f t="shared" si="32"/>
        <v>53.14</v>
      </c>
    </row>
    <row r="74" spans="1:32" x14ac:dyDescent="0.75">
      <c r="Z74" s="7">
        <v>15</v>
      </c>
      <c r="AA74">
        <v>20</v>
      </c>
      <c r="AB74">
        <v>0</v>
      </c>
      <c r="AC74">
        <f t="shared" si="33"/>
        <v>48.58</v>
      </c>
      <c r="AD74">
        <f t="shared" si="32"/>
        <v>52.14</v>
      </c>
      <c r="AE74">
        <f t="shared" si="32"/>
        <v>54.8</v>
      </c>
      <c r="AF74">
        <f t="shared" si="32"/>
        <v>64.78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3"/>
        <v>50.368000000000002</v>
      </c>
      <c r="AD75">
        <f t="shared" si="33"/>
        <v>53.379999999999995</v>
      </c>
      <c r="AE75">
        <f t="shared" si="33"/>
        <v>52.02</v>
      </c>
      <c r="AF75">
        <f t="shared" si="33"/>
        <v>65.22</v>
      </c>
    </row>
    <row r="76" spans="1:32" x14ac:dyDescent="0.75">
      <c r="A76" s="7">
        <v>0</v>
      </c>
      <c r="B76">
        <v>0</v>
      </c>
      <c r="C76">
        <v>0</v>
      </c>
      <c r="D76">
        <v>47.1</v>
      </c>
      <c r="E76">
        <v>55.7</v>
      </c>
      <c r="F76">
        <v>41.4</v>
      </c>
      <c r="G76">
        <v>0</v>
      </c>
      <c r="I76">
        <f>_xlfn.STDEV.P(D76:G76)</f>
        <v>21.426910649928043</v>
      </c>
      <c r="J76">
        <v>2</v>
      </c>
      <c r="K76">
        <f>_xlfn.STDEV.P(D76:G80)</f>
        <v>23.261609467102669</v>
      </c>
      <c r="L76">
        <f>_xlfn.STDEV.P(D76:G76,D81:G81,D86:G86,D91:G91,D96:G96,D101:G101)</f>
        <v>16.466649797562219</v>
      </c>
      <c r="M76">
        <v>0</v>
      </c>
      <c r="N76">
        <f>AVERAGE(D76:G76)</f>
        <v>36.050000000000004</v>
      </c>
      <c r="P76" s="5">
        <f>_xlfn.STDEV.P(D76:D80)</f>
        <v>1.0384603988597738</v>
      </c>
      <c r="Q76">
        <f>_xlfn.STDEV.P(D76,D81,D86,D91,D96,D101)</f>
        <v>11.571144666319267</v>
      </c>
      <c r="R76" s="5">
        <f>_xlfn.STDEV.P(E76:E80)</f>
        <v>1.2967652061957851</v>
      </c>
      <c r="S76">
        <f>_xlfn.STDEV.P(E76,E81,E86,E91,E96,E101)</f>
        <v>7.3065609785543923</v>
      </c>
      <c r="T76" s="5">
        <f>_xlfn.STDEV.P(F76:F80)</f>
        <v>6.305743413745863</v>
      </c>
      <c r="U76">
        <f>_xlfn.STDEV.P(F76,F81,F86,F91,F96,F101)</f>
        <v>14.84565031695592</v>
      </c>
      <c r="V76" s="5">
        <f>_xlfn.STDEV.P(G76:G80)</f>
        <v>0</v>
      </c>
      <c r="W76">
        <f>_xlfn.STDEV.P(G76,G81,G86,G91,G96,G101)</f>
        <v>24.327076821243168</v>
      </c>
      <c r="Z76" s="7">
        <v>17</v>
      </c>
      <c r="AA76">
        <v>20</v>
      </c>
      <c r="AB76">
        <v>0.45</v>
      </c>
      <c r="AC76">
        <f t="shared" ref="AC76:AF88" si="34">AVERAGE(D21,D57,D93,D165,D237)</f>
        <v>47.84</v>
      </c>
      <c r="AD76">
        <f t="shared" si="34"/>
        <v>51.760000000000005</v>
      </c>
      <c r="AE76">
        <f t="shared" si="34"/>
        <v>51.559999999999988</v>
      </c>
      <c r="AF76">
        <f t="shared" si="34"/>
        <v>63.38000000000001</v>
      </c>
    </row>
    <row r="77" spans="1:32" x14ac:dyDescent="0.75">
      <c r="A77" s="7">
        <v>1</v>
      </c>
      <c r="B77">
        <v>0</v>
      </c>
      <c r="C77">
        <v>0.2</v>
      </c>
      <c r="D77">
        <v>46</v>
      </c>
      <c r="E77">
        <v>56</v>
      </c>
      <c r="F77">
        <v>57.4</v>
      </c>
      <c r="G77">
        <v>0</v>
      </c>
      <c r="I77">
        <f t="shared" ref="I77:I105" si="35">_xlfn.STDEV.P(D77:G77)</f>
        <v>23.423652575975421</v>
      </c>
      <c r="J77">
        <v>5</v>
      </c>
      <c r="K77">
        <f>_xlfn.STDEV.P(D81:G85)</f>
        <v>8.8193763951880477</v>
      </c>
      <c r="L77">
        <f>_xlfn.STDEV.P(D77:G77,D82:G82,D87:G87,D92:G92,D97:G97,D102:G102)</f>
        <v>16.111184326940929</v>
      </c>
      <c r="M77">
        <v>0.2</v>
      </c>
      <c r="N77">
        <f t="shared" ref="N77:N105" si="36">AVERAGE(D77:G77)</f>
        <v>39.85</v>
      </c>
      <c r="P77" s="5">
        <f>_xlfn.STDEV.P(D81:D85)</f>
        <v>3.1264036847470593</v>
      </c>
      <c r="Q77">
        <f t="shared" ref="Q77:Q80" si="37">_xlfn.STDEV.P(D77,D82,D87,D92,D97,D102)</f>
        <v>12.241153268108919</v>
      </c>
      <c r="R77" s="5">
        <f>_xlfn.STDEV.P(E81:E85)</f>
        <v>1.923122460999299</v>
      </c>
      <c r="S77">
        <f t="shared" ref="S77:S80" si="38">_xlfn.STDEV.P(E77,E82,E87,E92,E97,E102)</f>
        <v>6.5580527258901924</v>
      </c>
      <c r="T77" s="5">
        <f>_xlfn.STDEV.P(F81:F85)</f>
        <v>2.0682359633272012</v>
      </c>
      <c r="U77">
        <f t="shared" ref="U77:U80" si="39">_xlfn.STDEV.P(F77,F82,F87,F92,F97,F102)</f>
        <v>12.250226755270903</v>
      </c>
      <c r="V77" s="5">
        <f>_xlfn.STDEV.P(G81:G85)</f>
        <v>1.2531560158256438</v>
      </c>
      <c r="W77">
        <f t="shared" ref="W77:W80" si="40">_xlfn.STDEV.P(G77,G82,G87,G92,G97,G102)</f>
        <v>23.884490551169165</v>
      </c>
      <c r="Z77" s="7">
        <v>18</v>
      </c>
      <c r="AA77">
        <v>20</v>
      </c>
      <c r="AB77">
        <v>0.65</v>
      </c>
      <c r="AC77">
        <f t="shared" si="34"/>
        <v>46.940000000000005</v>
      </c>
      <c r="AD77">
        <f t="shared" si="34"/>
        <v>49.980000000000004</v>
      </c>
      <c r="AE77">
        <f t="shared" si="34"/>
        <v>51.2</v>
      </c>
      <c r="AF77">
        <f t="shared" si="34"/>
        <v>63.660000000000004</v>
      </c>
    </row>
    <row r="78" spans="1:32" x14ac:dyDescent="0.75">
      <c r="A78" s="7">
        <v>2</v>
      </c>
      <c r="B78">
        <v>0</v>
      </c>
      <c r="C78">
        <v>0.45</v>
      </c>
      <c r="D78">
        <v>48.1</v>
      </c>
      <c r="E78">
        <v>57.8</v>
      </c>
      <c r="F78">
        <v>58</v>
      </c>
      <c r="G78">
        <v>0</v>
      </c>
      <c r="I78">
        <f t="shared" si="35"/>
        <v>23.992954695076637</v>
      </c>
      <c r="J78">
        <v>10</v>
      </c>
      <c r="K78">
        <f>_xlfn.STDEV.P(D86:G90)</f>
        <v>4.7079294812050874</v>
      </c>
      <c r="L78">
        <f t="shared" ref="L78:L80" si="41">_xlfn.STDEV.P(D78:G78,D83:G83,D88:G88,D93:G93,D98:G98,D103:G103)</f>
        <v>15.516321491864257</v>
      </c>
      <c r="M78">
        <v>0.45</v>
      </c>
      <c r="N78">
        <f t="shared" si="36"/>
        <v>40.975000000000001</v>
      </c>
      <c r="P78" s="5">
        <f>_xlfn.STDEV.P(D86:D90)</f>
        <v>0.86255434611391468</v>
      </c>
      <c r="Q78">
        <f t="shared" si="37"/>
        <v>11.070330718737502</v>
      </c>
      <c r="R78" s="5">
        <f>_xlfn.STDEV.P(E86:E90)</f>
        <v>1.5666524822052916</v>
      </c>
      <c r="S78">
        <f t="shared" si="38"/>
        <v>6.5425954754635072</v>
      </c>
      <c r="T78" s="5">
        <f>_xlfn.STDEV.P(F86:F90)</f>
        <v>0.42426406871192851</v>
      </c>
      <c r="U78">
        <f t="shared" si="39"/>
        <v>11.064620794827746</v>
      </c>
      <c r="V78" s="5">
        <f>_xlfn.STDEV.P(G86:G90)</f>
        <v>1.8139459749397171</v>
      </c>
      <c r="W78">
        <f t="shared" si="40"/>
        <v>23.898372794444018</v>
      </c>
      <c r="Z78" s="7">
        <v>19</v>
      </c>
      <c r="AA78">
        <v>20</v>
      </c>
      <c r="AB78">
        <v>0.85</v>
      </c>
      <c r="AC78">
        <f t="shared" si="34"/>
        <v>46.720000000000006</v>
      </c>
      <c r="AD78">
        <f t="shared" si="34"/>
        <v>50.44</v>
      </c>
      <c r="AE78">
        <f t="shared" si="34"/>
        <v>49.82</v>
      </c>
      <c r="AF78">
        <f t="shared" si="34"/>
        <v>59.42</v>
      </c>
    </row>
    <row r="79" spans="1:32" x14ac:dyDescent="0.75">
      <c r="A79" s="7">
        <v>3</v>
      </c>
      <c r="B79">
        <v>0</v>
      </c>
      <c r="C79">
        <v>0.65</v>
      </c>
      <c r="D79">
        <v>49.1</v>
      </c>
      <c r="E79">
        <v>58</v>
      </c>
      <c r="F79">
        <v>56.5</v>
      </c>
      <c r="G79">
        <v>0</v>
      </c>
      <c r="I79">
        <f t="shared" si="35"/>
        <v>23.852777616034572</v>
      </c>
      <c r="J79">
        <v>20</v>
      </c>
      <c r="K79">
        <f>_xlfn.STDEV.P(D91:G95)</f>
        <v>6.2825850571241029</v>
      </c>
      <c r="L79">
        <f t="shared" si="41"/>
        <v>14.857375179425915</v>
      </c>
      <c r="M79">
        <v>0.65</v>
      </c>
      <c r="N79">
        <f t="shared" si="36"/>
        <v>40.9</v>
      </c>
      <c r="P79" s="5">
        <f>_xlfn.STDEV.P(D91:D95)</f>
        <v>1.5882065356873447</v>
      </c>
      <c r="Q79">
        <f t="shared" si="37"/>
        <v>9.928368446023768</v>
      </c>
      <c r="R79" s="5">
        <f>_xlfn.STDEV.P(E91:E95)</f>
        <v>1.4845874847916505</v>
      </c>
      <c r="S79">
        <f t="shared" si="38"/>
        <v>5.3738306221498613</v>
      </c>
      <c r="T79" s="5">
        <f>_xlfn.STDEV.P(F91:F95)</f>
        <v>1.4142135623730923</v>
      </c>
      <c r="U79">
        <f t="shared" si="39"/>
        <v>10.276348248932312</v>
      </c>
      <c r="V79" s="5">
        <f>_xlfn.STDEV.P(G91:G95)</f>
        <v>2.8625862432422911</v>
      </c>
      <c r="W79">
        <f t="shared" si="40"/>
        <v>23.44745899523728</v>
      </c>
      <c r="Z79" s="7">
        <v>20</v>
      </c>
      <c r="AA79">
        <v>50</v>
      </c>
      <c r="AB79">
        <v>0</v>
      </c>
      <c r="AC79">
        <f t="shared" si="34"/>
        <v>58.120000000000005</v>
      </c>
      <c r="AD79">
        <f t="shared" si="34"/>
        <v>66.570000000000007</v>
      </c>
      <c r="AE79">
        <f t="shared" si="34"/>
        <v>60.44</v>
      </c>
      <c r="AF79">
        <f t="shared" si="34"/>
        <v>48.7</v>
      </c>
    </row>
    <row r="80" spans="1:32" x14ac:dyDescent="0.75">
      <c r="A80" s="7">
        <v>4</v>
      </c>
      <c r="B80">
        <v>0</v>
      </c>
      <c r="C80">
        <v>0.85</v>
      </c>
      <c r="D80">
        <v>47.9</v>
      </c>
      <c r="E80">
        <v>54.6</v>
      </c>
      <c r="F80">
        <v>56.5</v>
      </c>
      <c r="G80">
        <v>0</v>
      </c>
      <c r="I80">
        <f t="shared" si="35"/>
        <v>23.170940852714633</v>
      </c>
      <c r="J80">
        <v>50</v>
      </c>
      <c r="K80">
        <f>_xlfn.STDEV.P(D97:G100)</f>
        <v>5.0781971148725598</v>
      </c>
      <c r="L80">
        <f t="shared" si="41"/>
        <v>13.377676263919044</v>
      </c>
      <c r="M80">
        <v>0.85</v>
      </c>
      <c r="N80">
        <f t="shared" si="36"/>
        <v>39.75</v>
      </c>
      <c r="P80" s="5">
        <f>_xlfn.STDEV.P(D96:D100)</f>
        <v>3.8781438859330617</v>
      </c>
      <c r="Q80">
        <f t="shared" si="37"/>
        <v>7.5617458301638445</v>
      </c>
      <c r="R80" s="5">
        <f>_xlfn.STDEV.P(E96:E100)</f>
        <v>3.5617972991173983</v>
      </c>
      <c r="S80">
        <f t="shared" si="38"/>
        <v>4.4410021391573311</v>
      </c>
      <c r="T80" s="5">
        <f>_xlfn.STDEV.P(F96:F100)</f>
        <v>4.2140716652662649</v>
      </c>
      <c r="U80">
        <f t="shared" si="39"/>
        <v>6.7183207227202928</v>
      </c>
      <c r="V80" s="5">
        <f>_xlfn.STDEV.P(G96:G100)</f>
        <v>2.943195542263545</v>
      </c>
      <c r="W80">
        <f t="shared" si="40"/>
        <v>22.360878535712505</v>
      </c>
      <c r="Z80" s="7">
        <v>21</v>
      </c>
      <c r="AA80">
        <v>50</v>
      </c>
      <c r="AB80">
        <v>0.2</v>
      </c>
      <c r="AC80">
        <f t="shared" si="34"/>
        <v>59.280000000000008</v>
      </c>
      <c r="AD80">
        <f t="shared" si="34"/>
        <v>65.88000000000001</v>
      </c>
      <c r="AE80">
        <f t="shared" si="34"/>
        <v>62.48</v>
      </c>
      <c r="AF80">
        <f t="shared" si="34"/>
        <v>47.54</v>
      </c>
    </row>
    <row r="81" spans="1:32" x14ac:dyDescent="0.75">
      <c r="A81" s="7">
        <v>5</v>
      </c>
      <c r="B81">
        <v>5</v>
      </c>
      <c r="C81">
        <v>0</v>
      </c>
      <c r="D81">
        <v>70.3</v>
      </c>
      <c r="E81">
        <v>66.5</v>
      </c>
      <c r="F81">
        <v>47.1</v>
      </c>
      <c r="G81">
        <v>50.3</v>
      </c>
      <c r="I81">
        <f t="shared" si="35"/>
        <v>10.00537355624469</v>
      </c>
      <c r="J81">
        <v>100</v>
      </c>
      <c r="K81">
        <f>_xlfn.STDEV.P(D101:G105)</f>
        <v>7.4737858545720801</v>
      </c>
      <c r="N81">
        <f t="shared" si="36"/>
        <v>58.55</v>
      </c>
      <c r="P81" s="5">
        <f>_xlfn.STDEV.P(D101:D105)</f>
        <v>3.7547836156029009</v>
      </c>
      <c r="R81" s="5">
        <f>_xlfn.STDEV.P(E101:E105)</f>
        <v>2.9382988275531128</v>
      </c>
      <c r="T81" s="5">
        <f>_xlfn.STDEV.P(F101:F105)</f>
        <v>3.8716404791767527</v>
      </c>
      <c r="V81" s="5">
        <f>_xlfn.STDEV.P(G101:G105)</f>
        <v>2.808131051072936</v>
      </c>
      <c r="Z81" s="7">
        <v>22</v>
      </c>
      <c r="AA81">
        <v>50</v>
      </c>
      <c r="AB81">
        <v>0.45</v>
      </c>
      <c r="AC81">
        <f t="shared" si="34"/>
        <v>58.239999999999995</v>
      </c>
      <c r="AD81">
        <f t="shared" si="34"/>
        <v>63.500000000000014</v>
      </c>
      <c r="AE81">
        <f t="shared" si="34"/>
        <v>58.64</v>
      </c>
      <c r="AF81">
        <f t="shared" si="34"/>
        <v>47.9</v>
      </c>
    </row>
    <row r="82" spans="1:32" x14ac:dyDescent="0.75">
      <c r="A82" s="7">
        <v>6</v>
      </c>
      <c r="B82">
        <v>5</v>
      </c>
      <c r="C82">
        <v>0.2</v>
      </c>
      <c r="D82">
        <v>72.099999999999994</v>
      </c>
      <c r="E82">
        <v>64.599999999999994</v>
      </c>
      <c r="F82">
        <v>47</v>
      </c>
      <c r="G82">
        <v>53</v>
      </c>
      <c r="I82">
        <f t="shared" si="35"/>
        <v>9.7832446049355202</v>
      </c>
      <c r="K82">
        <f>AVERAGE(K76:K81)</f>
        <v>9.2705805616774235</v>
      </c>
      <c r="N82">
        <f t="shared" si="36"/>
        <v>59.174999999999997</v>
      </c>
      <c r="P82" s="5">
        <f>AVERAGE(P76:P81)</f>
        <v>2.3747587444906757</v>
      </c>
      <c r="Q82">
        <f>AVERAGE(Q76:Q80)</f>
        <v>10.474548585870661</v>
      </c>
      <c r="R82" s="5">
        <f>AVERAGE(R76:R81)</f>
        <v>2.1285372934770894</v>
      </c>
      <c r="S82">
        <f>AVERAGE(S76:S80)</f>
        <v>6.044408388243057</v>
      </c>
      <c r="T82" s="5">
        <f>AVERAGE(T76:T81)</f>
        <v>3.0496948587668506</v>
      </c>
      <c r="U82">
        <f>AVERAGE(U76:U80)</f>
        <v>11.031033367741435</v>
      </c>
      <c r="V82" s="5">
        <f>AVERAGE(V76:V81)</f>
        <v>1.9468358045573553</v>
      </c>
      <c r="W82">
        <f>AVERAGE(W76:W80)</f>
        <v>23.583655539561228</v>
      </c>
      <c r="Z82" s="7">
        <v>23</v>
      </c>
      <c r="AA82">
        <v>50</v>
      </c>
      <c r="AB82">
        <v>0.65</v>
      </c>
      <c r="AC82">
        <f t="shared" si="34"/>
        <v>56.640000000000008</v>
      </c>
      <c r="AD82">
        <f t="shared" si="34"/>
        <v>60.468000000000004</v>
      </c>
      <c r="AE82">
        <f t="shared" si="34"/>
        <v>58.879999999999995</v>
      </c>
      <c r="AF82">
        <f t="shared" si="34"/>
        <v>48.82</v>
      </c>
    </row>
    <row r="83" spans="1:32" x14ac:dyDescent="0.75">
      <c r="A83" s="7">
        <v>7</v>
      </c>
      <c r="B83">
        <v>5</v>
      </c>
      <c r="C83">
        <v>0.45</v>
      </c>
      <c r="D83">
        <v>70.900000000000006</v>
      </c>
      <c r="E83">
        <v>67</v>
      </c>
      <c r="F83">
        <v>46.8</v>
      </c>
      <c r="G83">
        <v>51</v>
      </c>
      <c r="I83">
        <f t="shared" si="35"/>
        <v>10.227750241377642</v>
      </c>
      <c r="N83">
        <f t="shared" si="36"/>
        <v>58.924999999999997</v>
      </c>
      <c r="P83" s="5">
        <f>_xlfn.STDEV.P(P76:P81)</f>
        <v>1.2530446542183018</v>
      </c>
      <c r="Q83">
        <f>_xlfn.STDEV.P(Q76:Q80)</f>
        <v>1.6407988332285666</v>
      </c>
      <c r="R83" s="5">
        <f>_xlfn.STDEV.P(R76:R81)</f>
        <v>0.83410370474973039</v>
      </c>
      <c r="S83">
        <f>_xlfn.STDEV.P(S76:S80)</f>
        <v>1.0124856720650917</v>
      </c>
      <c r="T83" s="5">
        <f>_xlfn.STDEV.P(T76:T81)</f>
        <v>1.9648650339766991</v>
      </c>
      <c r="U83">
        <f>_xlfn.STDEV.P(U76:U80)</f>
        <v>2.6535976743947227</v>
      </c>
      <c r="V83" s="5">
        <f>_xlfn.STDEV.P(V76:V81)</f>
        <v>1.0694377105564319</v>
      </c>
      <c r="W83">
        <f>_xlfn.STDEV.P(W76:W80)</f>
        <v>0.6717078169285764</v>
      </c>
      <c r="Z83" s="7">
        <v>24</v>
      </c>
      <c r="AA83">
        <v>50</v>
      </c>
      <c r="AB83">
        <v>0.85</v>
      </c>
      <c r="AC83">
        <f t="shared" si="34"/>
        <v>53.040000000000006</v>
      </c>
      <c r="AD83">
        <f t="shared" si="34"/>
        <v>57.260000000000005</v>
      </c>
      <c r="AE83">
        <f t="shared" si="34"/>
        <v>53.780000000000008</v>
      </c>
      <c r="AF83">
        <f t="shared" si="34"/>
        <v>45.98</v>
      </c>
    </row>
    <row r="84" spans="1:32" x14ac:dyDescent="0.75">
      <c r="A84" s="7">
        <v>8</v>
      </c>
      <c r="B84">
        <v>5</v>
      </c>
      <c r="C84">
        <v>0.65</v>
      </c>
      <c r="D84">
        <v>65.900000000000006</v>
      </c>
      <c r="E84">
        <v>64.099999999999994</v>
      </c>
      <c r="F84">
        <v>48.2</v>
      </c>
      <c r="G84">
        <v>51</v>
      </c>
      <c r="I84">
        <f t="shared" si="35"/>
        <v>7.7894158959449697</v>
      </c>
      <c r="K84" cm="1">
        <f t="array" ref="K84">INDEX(LINEST(K76:K81),1)</f>
        <v>-2.5310857236480118</v>
      </c>
      <c r="L84" cm="1">
        <f t="array" ref="L84">INDEX(LINEST(L76:L80),1)</f>
        <v>-0.74317562148013638</v>
      </c>
      <c r="N84">
        <f t="shared" si="36"/>
        <v>57.3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4"/>
        <v>63.219999999999992</v>
      </c>
      <c r="AD84">
        <f t="shared" si="34"/>
        <v>57.719999999999992</v>
      </c>
      <c r="AE84">
        <f t="shared" si="34"/>
        <v>66.11999999999999</v>
      </c>
      <c r="AF84">
        <f t="shared" si="34"/>
        <v>53.6</v>
      </c>
    </row>
    <row r="85" spans="1:32" x14ac:dyDescent="0.75">
      <c r="A85" s="7">
        <v>9</v>
      </c>
      <c r="B85">
        <v>5</v>
      </c>
      <c r="C85">
        <v>0.85</v>
      </c>
      <c r="D85">
        <v>64</v>
      </c>
      <c r="E85">
        <v>61.6</v>
      </c>
      <c r="F85">
        <v>52.3</v>
      </c>
      <c r="G85">
        <v>53.5</v>
      </c>
      <c r="I85">
        <f t="shared" si="35"/>
        <v>5.0400892849234342</v>
      </c>
      <c r="N85">
        <f t="shared" si="36"/>
        <v>57.849999999999994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4"/>
        <v>64.3</v>
      </c>
      <c r="AD85">
        <f t="shared" si="34"/>
        <v>58.120000000000005</v>
      </c>
      <c r="AE85">
        <f t="shared" si="34"/>
        <v>66.240000000000009</v>
      </c>
      <c r="AF85">
        <f t="shared" si="34"/>
        <v>53.94</v>
      </c>
    </row>
    <row r="86" spans="1:32" x14ac:dyDescent="0.75">
      <c r="A86" s="7">
        <v>10</v>
      </c>
      <c r="B86">
        <v>10</v>
      </c>
      <c r="C86">
        <v>0</v>
      </c>
      <c r="D86">
        <v>54.2</v>
      </c>
      <c r="E86">
        <v>58.3</v>
      </c>
      <c r="F86">
        <v>65.099999999999994</v>
      </c>
      <c r="G86">
        <v>62.8</v>
      </c>
      <c r="I86">
        <f t="shared" si="35"/>
        <v>4.1934472692523483</v>
      </c>
      <c r="N86">
        <f t="shared" si="36"/>
        <v>60.099999999999994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4"/>
        <v>61.54</v>
      </c>
      <c r="AD86">
        <f t="shared" si="34"/>
        <v>56</v>
      </c>
      <c r="AE86">
        <f t="shared" si="34"/>
        <v>65.460000000000008</v>
      </c>
      <c r="AF86">
        <f t="shared" si="34"/>
        <v>53.179999999999993</v>
      </c>
    </row>
    <row r="87" spans="1:32" x14ac:dyDescent="0.75">
      <c r="A87" s="7">
        <v>11</v>
      </c>
      <c r="B87">
        <v>10</v>
      </c>
      <c r="C87">
        <v>0.2</v>
      </c>
      <c r="D87">
        <v>54.1</v>
      </c>
      <c r="E87">
        <v>59.6</v>
      </c>
      <c r="F87">
        <v>64.8</v>
      </c>
      <c r="G87">
        <v>59.8</v>
      </c>
      <c r="I87">
        <f t="shared" si="35"/>
        <v>3.7857462936652251</v>
      </c>
      <c r="J87" s="2"/>
      <c r="K87" t="s">
        <v>26</v>
      </c>
      <c r="L87" t="s">
        <v>27</v>
      </c>
      <c r="N87">
        <f t="shared" si="36"/>
        <v>59.575000000000003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4"/>
        <v>59.6</v>
      </c>
      <c r="AD87">
        <f t="shared" si="34"/>
        <v>52.52</v>
      </c>
      <c r="AE87">
        <f t="shared" si="34"/>
        <v>63.620000000000005</v>
      </c>
      <c r="AF87">
        <f t="shared" si="34"/>
        <v>51.339999999999996</v>
      </c>
    </row>
    <row r="88" spans="1:32" x14ac:dyDescent="0.75">
      <c r="A88" s="7">
        <v>12</v>
      </c>
      <c r="B88">
        <v>10</v>
      </c>
      <c r="C88">
        <v>0.45</v>
      </c>
      <c r="D88">
        <v>53.2</v>
      </c>
      <c r="E88">
        <v>56.1</v>
      </c>
      <c r="F88">
        <v>64.900000000000006</v>
      </c>
      <c r="G88">
        <v>61.9</v>
      </c>
      <c r="I88">
        <f t="shared" si="35"/>
        <v>4.6170201429060285</v>
      </c>
      <c r="J88">
        <v>2</v>
      </c>
      <c r="K88">
        <f>AVERAGE(D76:G80)</f>
        <v>39.505000000000003</v>
      </c>
      <c r="L88">
        <f>AVERAGE(D76:G76,D81:G81,D86:G86,D91:G91,D96:G96,D101:G101)</f>
        <v>60.583333333333321</v>
      </c>
      <c r="M88">
        <v>0</v>
      </c>
      <c r="N88">
        <f t="shared" si="36"/>
        <v>59.025000000000006</v>
      </c>
      <c r="P88" s="5">
        <f>AVERAGE(D76:D80)</f>
        <v>47.64</v>
      </c>
      <c r="Q88">
        <f>AVERAGE(D76,D81,D86,D91,D96,D101)</f>
        <v>63.483333333333341</v>
      </c>
      <c r="R88" s="5">
        <f>AVERAGE(E76:E80)</f>
        <v>56.42</v>
      </c>
      <c r="S88">
        <f>AVERAGE(E76,E81,E86,E91,E96,E101)</f>
        <v>62.949999999999996</v>
      </c>
      <c r="T88" s="5">
        <f>AVERAGE(F76:F80)</f>
        <v>53.96</v>
      </c>
      <c r="U88">
        <f>AVERAGE(F76,F81,F86,F91,F96,F101)</f>
        <v>63.29999999999999</v>
      </c>
      <c r="V88" s="5">
        <f>AVERAGE(G76:G80)</f>
        <v>0</v>
      </c>
      <c r="W88">
        <f>AVERAGE(G76,G81,G86,G91,G96,G101)</f>
        <v>52.6</v>
      </c>
      <c r="Z88" s="7">
        <v>29</v>
      </c>
      <c r="AA88">
        <v>100</v>
      </c>
      <c r="AB88">
        <v>0.85</v>
      </c>
      <c r="AC88">
        <f t="shared" si="34"/>
        <v>56.480000000000004</v>
      </c>
      <c r="AD88">
        <f t="shared" si="34"/>
        <v>50.879999999999995</v>
      </c>
      <c r="AE88">
        <f t="shared" si="34"/>
        <v>58.660000000000004</v>
      </c>
      <c r="AF88">
        <f t="shared" si="34"/>
        <v>48.76</v>
      </c>
    </row>
    <row r="89" spans="1:32" x14ac:dyDescent="0.75">
      <c r="A89" s="7">
        <v>13</v>
      </c>
      <c r="B89">
        <v>10</v>
      </c>
      <c r="C89">
        <v>0.65</v>
      </c>
      <c r="D89">
        <v>51.8</v>
      </c>
      <c r="E89">
        <v>55.3</v>
      </c>
      <c r="F89">
        <v>65.2</v>
      </c>
      <c r="G89">
        <v>65.3</v>
      </c>
      <c r="I89">
        <f t="shared" si="35"/>
        <v>5.9795484779370423</v>
      </c>
      <c r="J89">
        <v>5</v>
      </c>
      <c r="K89">
        <f>AVERAGE(D81:G85)</f>
        <v>58.359999999999992</v>
      </c>
      <c r="L89">
        <f>AVERAGE(D77:G77,D82:G82,D87:G87,D92:G92,D97:G97,D102:G102)</f>
        <v>61.612500000000004</v>
      </c>
      <c r="M89">
        <v>0.2</v>
      </c>
      <c r="N89">
        <f t="shared" si="36"/>
        <v>59.400000000000006</v>
      </c>
      <c r="P89" s="5">
        <f>AVERAGE(D81:D85)</f>
        <v>68.64</v>
      </c>
      <c r="Q89">
        <f t="shared" ref="Q89:Q92" si="42">AVERAGE(D77,D82,D87,D92,D97,D102)</f>
        <v>64.45</v>
      </c>
      <c r="R89" s="5">
        <f>AVERAGE(E81:E85)</f>
        <v>64.760000000000005</v>
      </c>
      <c r="S89">
        <f t="shared" ref="S89:S92" si="43">AVERAGE(E77,E82,E87,E92,E97,E102)</f>
        <v>63.216666666666661</v>
      </c>
      <c r="T89" s="5">
        <f>AVERAGE(F81:F85)</f>
        <v>48.279999999999994</v>
      </c>
      <c r="U89">
        <f t="shared" ref="U89:U92" si="44">AVERAGE(F77,F82,F87,F92,F97,F102)</f>
        <v>66.61666666666666</v>
      </c>
      <c r="V89" s="5">
        <f>AVERAGE(G81:G85)</f>
        <v>51.760000000000005</v>
      </c>
      <c r="W89">
        <f t="shared" ref="W89:W92" si="45">AVERAGE(G77,G82,G87,G92,G97,G102)</f>
        <v>52.166666666666664</v>
      </c>
    </row>
    <row r="90" spans="1:32" x14ac:dyDescent="0.75">
      <c r="A90" s="7">
        <v>14</v>
      </c>
      <c r="B90">
        <v>10</v>
      </c>
      <c r="C90">
        <v>0.85</v>
      </c>
      <c r="D90">
        <v>53.2</v>
      </c>
      <c r="E90">
        <v>56.5</v>
      </c>
      <c r="F90">
        <v>64</v>
      </c>
      <c r="G90">
        <v>63.5</v>
      </c>
      <c r="I90">
        <f t="shared" si="35"/>
        <v>4.603802775966841</v>
      </c>
      <c r="J90">
        <v>10</v>
      </c>
      <c r="K90">
        <f>AVERAGE(D86:G90)</f>
        <v>59.48</v>
      </c>
      <c r="L90">
        <f t="shared" ref="L90:L92" si="46">AVERAGE(D78:G78,D83:G83,D88:G88,D93:G93,D98:G98,D103:G103)</f>
        <v>60.604166666666664</v>
      </c>
      <c r="M90">
        <v>0.45</v>
      </c>
      <c r="N90">
        <f t="shared" si="36"/>
        <v>59.3</v>
      </c>
      <c r="P90" s="5">
        <f>AVERAGE(D86:D90)</f>
        <v>53.3</v>
      </c>
      <c r="Q90">
        <f t="shared" si="42"/>
        <v>63.133333333333326</v>
      </c>
      <c r="R90" s="5">
        <f>AVERAGE(E86:E90)</f>
        <v>57.160000000000004</v>
      </c>
      <c r="S90">
        <f t="shared" si="43"/>
        <v>62.166666666666664</v>
      </c>
      <c r="T90" s="5">
        <f>AVERAGE(F86:F90)</f>
        <v>64.8</v>
      </c>
      <c r="U90">
        <f t="shared" si="44"/>
        <v>65.149999999999991</v>
      </c>
      <c r="V90" s="5">
        <f>AVERAGE(G86:G90)</f>
        <v>62.660000000000004</v>
      </c>
      <c r="W90">
        <f t="shared" si="45"/>
        <v>51.966666666666669</v>
      </c>
    </row>
    <row r="91" spans="1:32" x14ac:dyDescent="0.75">
      <c r="A91" s="7">
        <v>15</v>
      </c>
      <c r="B91">
        <v>20</v>
      </c>
      <c r="C91">
        <v>0</v>
      </c>
      <c r="D91">
        <v>56.6</v>
      </c>
      <c r="E91">
        <v>53.9</v>
      </c>
      <c r="F91">
        <v>67</v>
      </c>
      <c r="G91">
        <v>68.5</v>
      </c>
      <c r="I91">
        <f t="shared" si="35"/>
        <v>6.344682813190909</v>
      </c>
      <c r="J91">
        <v>20</v>
      </c>
      <c r="K91">
        <f>AVERAGE(D91:G95)</f>
        <v>60.725000000000009</v>
      </c>
      <c r="L91">
        <f t="shared" si="46"/>
        <v>59.308333333333337</v>
      </c>
      <c r="M91">
        <v>0.65</v>
      </c>
      <c r="N91">
        <f t="shared" si="36"/>
        <v>61.5</v>
      </c>
      <c r="P91" s="5">
        <f>AVERAGE(D91:D95)</f>
        <v>56.14</v>
      </c>
      <c r="Q91">
        <f t="shared" si="42"/>
        <v>61.25</v>
      </c>
      <c r="R91" s="5">
        <f>AVERAGE(E91:E95)</f>
        <v>53.5</v>
      </c>
      <c r="S91">
        <f t="shared" si="43"/>
        <v>59.983333333333327</v>
      </c>
      <c r="T91" s="5">
        <f>AVERAGE(F91:F95)</f>
        <v>66.599999999999994</v>
      </c>
      <c r="U91">
        <f t="shared" si="44"/>
        <v>64.8</v>
      </c>
      <c r="V91" s="5">
        <f>AVERAGE(G91:G95)</f>
        <v>66.66</v>
      </c>
      <c r="W91">
        <f t="shared" si="45"/>
        <v>51.199999999999996</v>
      </c>
    </row>
    <row r="92" spans="1:32" x14ac:dyDescent="0.75">
      <c r="A92" s="7">
        <v>16</v>
      </c>
      <c r="B92">
        <v>20</v>
      </c>
      <c r="C92">
        <v>0.2</v>
      </c>
      <c r="D92">
        <v>58.9</v>
      </c>
      <c r="E92">
        <v>56</v>
      </c>
      <c r="F92">
        <v>68.8</v>
      </c>
      <c r="G92">
        <v>68.7</v>
      </c>
      <c r="I92">
        <f t="shared" si="35"/>
        <v>5.7423862635667415</v>
      </c>
      <c r="J92">
        <v>50</v>
      </c>
      <c r="K92">
        <f>AVERAGE(D96:G100)</f>
        <v>69.345000000000013</v>
      </c>
      <c r="L92">
        <f t="shared" si="46"/>
        <v>57.483333333333327</v>
      </c>
      <c r="M92">
        <v>0.85</v>
      </c>
      <c r="N92">
        <f t="shared" si="36"/>
        <v>63.099999999999994</v>
      </c>
      <c r="P92" s="5">
        <f>AVERAGE(D96:D100)</f>
        <v>71.8</v>
      </c>
      <c r="Q92">
        <f t="shared" si="42"/>
        <v>59</v>
      </c>
      <c r="R92" s="5">
        <f>AVERAGE(E96:E100)</f>
        <v>68.06</v>
      </c>
      <c r="S92">
        <f t="shared" si="43"/>
        <v>58.75</v>
      </c>
      <c r="T92" s="5">
        <f>AVERAGE(F96:F100)</f>
        <v>72.859999999999985</v>
      </c>
      <c r="U92">
        <f t="shared" si="44"/>
        <v>62.650000000000006</v>
      </c>
      <c r="V92" s="5">
        <f>AVERAGE(G96:G100)</f>
        <v>64.66</v>
      </c>
      <c r="W92">
        <f t="shared" si="45"/>
        <v>49.533333333333339</v>
      </c>
    </row>
    <row r="93" spans="1:32" x14ac:dyDescent="0.75">
      <c r="A93" s="7">
        <v>17</v>
      </c>
      <c r="B93">
        <v>20</v>
      </c>
      <c r="C93">
        <v>0.45</v>
      </c>
      <c r="D93">
        <v>56</v>
      </c>
      <c r="E93">
        <v>53.5</v>
      </c>
      <c r="F93">
        <v>66.2</v>
      </c>
      <c r="G93">
        <v>68.900000000000006</v>
      </c>
      <c r="I93">
        <f t="shared" si="35"/>
        <v>6.5308881478709004</v>
      </c>
      <c r="J93">
        <v>100</v>
      </c>
      <c r="K93">
        <f>AVERAGE(D101:G105)</f>
        <v>72.094999999999985</v>
      </c>
      <c r="L93">
        <f>AVERAGE((L92-L91), (L91-L90), (L90-L89), (L89-L88))</f>
        <v>-0.77499999999999858</v>
      </c>
      <c r="N93">
        <f t="shared" si="36"/>
        <v>61.15</v>
      </c>
      <c r="P93" s="5">
        <f>AVERAGE(D101:D105)</f>
        <v>76.06</v>
      </c>
      <c r="R93" s="5">
        <f>AVERAGE(E101:E105)</f>
        <v>68.580000000000013</v>
      </c>
      <c r="T93" s="5">
        <f>AVERAGE(F101:F105)</f>
        <v>80.52</v>
      </c>
      <c r="V93" s="5">
        <f>AVERAGE(G101:G105)</f>
        <v>63.220000000000006</v>
      </c>
    </row>
    <row r="94" spans="1:32" x14ac:dyDescent="0.75">
      <c r="A94" s="7">
        <v>18</v>
      </c>
      <c r="B94">
        <v>20</v>
      </c>
      <c r="C94">
        <v>0.65</v>
      </c>
      <c r="D94">
        <v>54.5</v>
      </c>
      <c r="E94">
        <v>51.6</v>
      </c>
      <c r="F94">
        <v>66.599999999999994</v>
      </c>
      <c r="G94">
        <v>65.8</v>
      </c>
      <c r="I94">
        <f t="shared" si="35"/>
        <v>6.6604710794357178</v>
      </c>
      <c r="K94">
        <f>AVERAGE(K88:K93)</f>
        <v>59.918333333333329</v>
      </c>
      <c r="N94">
        <f t="shared" si="36"/>
        <v>59.625</v>
      </c>
      <c r="P94" s="5">
        <f>AVERAGE(P88:P93)</f>
        <v>62.263333333333328</v>
      </c>
      <c r="Q94">
        <f>AVERAGE(Q88:Q92)</f>
        <v>62.263333333333335</v>
      </c>
      <c r="R94" s="5">
        <f>AVERAGE(R88:R93)</f>
        <v>61.413333333333334</v>
      </c>
      <c r="S94">
        <f>AVERAGE(S88:S92)</f>
        <v>61.41333333333332</v>
      </c>
      <c r="T94" s="5">
        <f>AVERAGE(T88:T93)</f>
        <v>64.50333333333333</v>
      </c>
      <c r="U94">
        <f>AVERAGE(U88:U92)</f>
        <v>64.50333333333333</v>
      </c>
      <c r="V94" s="5">
        <f>AVERAGE(V88:V93)</f>
        <v>51.493333333333339</v>
      </c>
      <c r="W94">
        <f>AVERAGE(W88:W92)</f>
        <v>51.493333333333339</v>
      </c>
    </row>
    <row r="95" spans="1:32" x14ac:dyDescent="0.75">
      <c r="A95" s="7">
        <v>19</v>
      </c>
      <c r="B95">
        <v>20</v>
      </c>
      <c r="C95">
        <v>0.85</v>
      </c>
      <c r="D95">
        <v>54.7</v>
      </c>
      <c r="E95">
        <v>52.5</v>
      </c>
      <c r="F95">
        <v>64.400000000000006</v>
      </c>
      <c r="G95">
        <v>61.4</v>
      </c>
      <c r="I95">
        <f t="shared" si="35"/>
        <v>4.8324424466308971</v>
      </c>
      <c r="N95">
        <f t="shared" si="36"/>
        <v>58.250000000000007</v>
      </c>
      <c r="P95" s="5">
        <f>_xlfn.STDEV.P(P88:P93)</f>
        <v>10.437403359499376</v>
      </c>
      <c r="Q95">
        <f>_xlfn.STDEV.P(Q88:Q92)</f>
        <v>1.9340630806672265</v>
      </c>
      <c r="R95" s="5">
        <f>_xlfn.STDEV.P(R88:R93)</f>
        <v>5.9495732806834356</v>
      </c>
      <c r="S95">
        <f>_xlfn.STDEV.P(S88:S92)</f>
        <v>1.7503777370105629</v>
      </c>
      <c r="T95" s="5">
        <f>_xlfn.STDEV.P(T88:T93)</f>
        <v>10.841355491306823</v>
      </c>
      <c r="U95">
        <f>_xlfn.STDEV.P(U88:U92)</f>
        <v>1.4039389033873364</v>
      </c>
      <c r="V95" s="5">
        <f>_xlfn.STDEV.P(V88:V93)</f>
        <v>23.513232208458472</v>
      </c>
      <c r="W95">
        <f>_xlfn.STDEV.P(W88:W92)</f>
        <v>1.0797942190785947</v>
      </c>
    </row>
    <row r="96" spans="1:32" x14ac:dyDescent="0.75">
      <c r="A96" s="7">
        <v>20</v>
      </c>
      <c r="B96">
        <v>50</v>
      </c>
      <c r="C96">
        <v>0</v>
      </c>
      <c r="D96">
        <v>72.900000000000006</v>
      </c>
      <c r="E96">
        <v>72</v>
      </c>
      <c r="F96">
        <v>75.599999999999994</v>
      </c>
      <c r="G96">
        <v>68.900000000000006</v>
      </c>
      <c r="I96">
        <f t="shared" si="35"/>
        <v>2.3921747427811337</v>
      </c>
      <c r="N96">
        <f t="shared" si="36"/>
        <v>72.349999999999994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76.099999999999994</v>
      </c>
      <c r="E97">
        <v>71.599999999999994</v>
      </c>
      <c r="F97">
        <v>77.900000000000006</v>
      </c>
      <c r="G97">
        <v>65.5</v>
      </c>
      <c r="I97">
        <f t="shared" si="35"/>
        <v>4.7861127232859868</v>
      </c>
      <c r="N97">
        <f t="shared" si="36"/>
        <v>72.775000000000006</v>
      </c>
      <c r="P97" s="5" cm="1">
        <f t="array" ref="P97">INDEX(LINEST(P88:P93), 1)</f>
        <v>4.4120000000000017</v>
      </c>
      <c r="Q97" s="5" cm="1">
        <f t="array" ref="Q97">INDEX(LINEST(Q88:Q92), 1)</f>
        <v>-1.2166666666666683</v>
      </c>
      <c r="R97" s="5" cm="1">
        <f t="array" ref="R97">INDEX(LINEST(R88:R93), 1)</f>
        <v>1.9154285714285733</v>
      </c>
      <c r="S97" s="5" cm="1">
        <f t="array" ref="S97">INDEX(LINEST(S88:S92), 1)</f>
        <v>-1.1633333333333322</v>
      </c>
      <c r="T97" s="5" cm="1">
        <f t="array" ref="T97">INDEX(LINEST(T88:T93), 1)</f>
        <v>5.952571428571428</v>
      </c>
      <c r="U97" s="5" cm="1">
        <f t="array" ref="U97">INDEX(LINEST(U88:U92), 1)</f>
        <v>-0.31166666666666293</v>
      </c>
      <c r="V97" s="5" cm="1">
        <f t="array" ref="V97">INDEX(LINEST(V88:V92), 1)</f>
        <v>14.421999999999999</v>
      </c>
      <c r="W97" s="5" cm="1">
        <f t="array" ref="W97">INDEX(LINEST(W88:W92), 1)</f>
        <v>-0.70999999999999919</v>
      </c>
    </row>
    <row r="98" spans="1:23" x14ac:dyDescent="0.75">
      <c r="A98" s="7">
        <v>22</v>
      </c>
      <c r="B98">
        <v>50</v>
      </c>
      <c r="C98">
        <v>0.45</v>
      </c>
      <c r="D98">
        <v>74</v>
      </c>
      <c r="E98">
        <v>68.7</v>
      </c>
      <c r="F98">
        <v>73</v>
      </c>
      <c r="G98">
        <v>64.7</v>
      </c>
      <c r="I98">
        <f t="shared" si="35"/>
        <v>3.6993242626187812</v>
      </c>
      <c r="K98" cm="1">
        <f t="array" ref="K98">INDEX(LINEST(K88:K93),1)</f>
        <v>5.6328571428571443</v>
      </c>
      <c r="L98" cm="1">
        <f t="array" ref="L98">INDEX(LINEST(L88:L92),1)</f>
        <v>-0.8504166666666656</v>
      </c>
      <c r="N98">
        <f t="shared" si="36"/>
        <v>70.099999999999994</v>
      </c>
    </row>
    <row r="99" spans="1:23" x14ac:dyDescent="0.75">
      <c r="A99" s="7">
        <v>23</v>
      </c>
      <c r="B99">
        <v>50</v>
      </c>
      <c r="C99">
        <v>0.65</v>
      </c>
      <c r="D99">
        <v>71.3</v>
      </c>
      <c r="E99">
        <v>65</v>
      </c>
      <c r="F99">
        <v>72.400000000000006</v>
      </c>
      <c r="G99">
        <v>64.5</v>
      </c>
      <c r="I99">
        <f t="shared" si="35"/>
        <v>3.5756118357562259</v>
      </c>
      <c r="N99">
        <f t="shared" si="36"/>
        <v>68.300000000000011</v>
      </c>
    </row>
    <row r="100" spans="1:23" x14ac:dyDescent="0.75">
      <c r="A100" s="7">
        <v>24</v>
      </c>
      <c r="B100">
        <v>50</v>
      </c>
      <c r="C100">
        <v>0.85</v>
      </c>
      <c r="D100">
        <v>64.7</v>
      </c>
      <c r="E100">
        <v>63</v>
      </c>
      <c r="F100">
        <v>65.400000000000006</v>
      </c>
      <c r="G100">
        <v>59.7</v>
      </c>
      <c r="I100">
        <f t="shared" si="35"/>
        <v>2.2011360703055147</v>
      </c>
      <c r="N100">
        <f t="shared" si="36"/>
        <v>63.2</v>
      </c>
    </row>
    <row r="101" spans="1:23" x14ac:dyDescent="0.75">
      <c r="A101" s="7">
        <v>25</v>
      </c>
      <c r="B101">
        <v>100</v>
      </c>
      <c r="C101">
        <v>0</v>
      </c>
      <c r="D101">
        <v>79.8</v>
      </c>
      <c r="E101">
        <v>71.3</v>
      </c>
      <c r="F101">
        <v>83.6</v>
      </c>
      <c r="G101">
        <v>65.099999999999994</v>
      </c>
      <c r="I101">
        <f t="shared" si="35"/>
        <v>7.2230533709782323</v>
      </c>
      <c r="N101">
        <f t="shared" si="36"/>
        <v>74.949999999999989</v>
      </c>
    </row>
    <row r="102" spans="1:23" x14ac:dyDescent="0.75">
      <c r="A102" s="7">
        <v>26</v>
      </c>
      <c r="B102">
        <v>100</v>
      </c>
      <c r="C102">
        <v>0.2</v>
      </c>
      <c r="D102">
        <v>79.5</v>
      </c>
      <c r="E102">
        <v>71.5</v>
      </c>
      <c r="F102">
        <v>83.8</v>
      </c>
      <c r="G102">
        <v>66</v>
      </c>
      <c r="I102">
        <f t="shared" si="35"/>
        <v>6.906156673577569</v>
      </c>
      <c r="N102">
        <f t="shared" si="36"/>
        <v>75.2</v>
      </c>
    </row>
    <row r="103" spans="1:23" x14ac:dyDescent="0.75">
      <c r="A103" s="7">
        <v>27</v>
      </c>
      <c r="B103">
        <v>100</v>
      </c>
      <c r="C103">
        <v>0.45</v>
      </c>
      <c r="D103">
        <v>76.599999999999994</v>
      </c>
      <c r="E103">
        <v>69.900000000000006</v>
      </c>
      <c r="F103">
        <v>82</v>
      </c>
      <c r="G103">
        <v>65.3</v>
      </c>
      <c r="I103">
        <f t="shared" si="35"/>
        <v>6.3649430476635054</v>
      </c>
      <c r="N103">
        <f t="shared" si="36"/>
        <v>73.45</v>
      </c>
    </row>
    <row r="104" spans="1:23" x14ac:dyDescent="0.75">
      <c r="A104" s="7">
        <v>28</v>
      </c>
      <c r="B104">
        <v>100</v>
      </c>
      <c r="C104">
        <v>0.65</v>
      </c>
      <c r="D104">
        <v>74.900000000000006</v>
      </c>
      <c r="E104">
        <v>65.900000000000006</v>
      </c>
      <c r="F104">
        <v>79.900000000000006</v>
      </c>
      <c r="G104">
        <v>60.6</v>
      </c>
      <c r="I104">
        <f t="shared" si="35"/>
        <v>7.5294007065635995</v>
      </c>
      <c r="N104">
        <f t="shared" si="36"/>
        <v>70.325000000000003</v>
      </c>
    </row>
    <row r="105" spans="1:23" x14ac:dyDescent="0.75">
      <c r="A105" s="7">
        <v>29</v>
      </c>
      <c r="B105">
        <v>100</v>
      </c>
      <c r="C105">
        <v>0.85</v>
      </c>
      <c r="D105">
        <v>69.5</v>
      </c>
      <c r="E105">
        <v>64.3</v>
      </c>
      <c r="F105">
        <v>73.3</v>
      </c>
      <c r="G105">
        <v>59.1</v>
      </c>
      <c r="I105">
        <f t="shared" si="35"/>
        <v>5.3579380362225155</v>
      </c>
      <c r="N105">
        <f t="shared" si="36"/>
        <v>66.550000000000011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29.506175127585131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34.741878547366994</v>
      </c>
      <c r="R112" s="5">
        <f>_xlfn.STDEV.P(E112:E116)</f>
        <v>0</v>
      </c>
      <c r="S112">
        <f>_xlfn.STDEV.P(E112,E117,E122,E127,E132,E137)</f>
        <v>25.368905945840247</v>
      </c>
      <c r="T112" s="5">
        <f>_xlfn.STDEV.P(F112:F116)</f>
        <v>0</v>
      </c>
      <c r="U112">
        <f>_xlfn.STDEV.P(F112,F117,F122,F127,F132,F137)</f>
        <v>29.4526739023811</v>
      </c>
      <c r="V112" s="5">
        <f>_xlfn.STDEV.P(G112:G116)</f>
        <v>0</v>
      </c>
      <c r="W112">
        <f>_xlfn.STDEV.P(G112,G117,G122,G127,G132,G137)</f>
        <v>23.534000226622467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7">_xlfn.STDEV.P(D113:G113)</f>
        <v>0</v>
      </c>
      <c r="J113">
        <v>5</v>
      </c>
      <c r="K113">
        <f>_xlfn.STDEV.P(D117:G121)</f>
        <v>22.205643426840837</v>
      </c>
      <c r="L113">
        <f>_xlfn.STDEV.P(D113:G113,D118:G118,D123:G123,D128:G128,D133:G133,D138:G138)</f>
        <v>30.279223716748245</v>
      </c>
      <c r="M113">
        <v>0.2</v>
      </c>
      <c r="N113">
        <f t="shared" ref="N113:N141" si="48">AVERAGE(D113:G113)</f>
        <v>0</v>
      </c>
      <c r="P113" s="5">
        <f>_xlfn.STDEV.P(D117:D121)</f>
        <v>0</v>
      </c>
      <c r="Q113">
        <f t="shared" ref="Q113:Q116" si="49">_xlfn.STDEV.P(D113,D118,D123,D128,D133,D138)</f>
        <v>35.431890845520634</v>
      </c>
      <c r="R113" s="5">
        <f>_xlfn.STDEV.P(E117:E121)</f>
        <v>0.9329523031752478</v>
      </c>
      <c r="S113">
        <f t="shared" ref="S113:S116" si="50">_xlfn.STDEV.P(E113,E118,E123,E128,E133,E138)</f>
        <v>26.483684705032186</v>
      </c>
      <c r="T113" s="5">
        <f>_xlfn.STDEV.P(F117:F121)</f>
        <v>1.4800000000000002</v>
      </c>
      <c r="U113">
        <f t="shared" ref="U113:U116" si="51">_xlfn.STDEV.P(F113,F118,F123,F128,F133,F138)</f>
        <v>30.568197889673229</v>
      </c>
      <c r="V113" s="5">
        <f>_xlfn.STDEV.P(G117:G121)</f>
        <v>1.1754148203932082</v>
      </c>
      <c r="W113">
        <f t="shared" ref="W113:W116" si="52">_xlfn.STDEV.P(G113,G118,G123,G128,G133,G138)</f>
        <v>23.439028468679243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21.364432890905391</v>
      </c>
      <c r="L114">
        <f t="shared" ref="L114:L116" si="53">_xlfn.STDEV.P(D114:G114,D119:G119,D124:G124,D129:G129,D134:G134,D139:G139)</f>
        <v>28.895631542193758</v>
      </c>
      <c r="M114">
        <v>0.45</v>
      </c>
      <c r="N114">
        <f t="shared" si="48"/>
        <v>0</v>
      </c>
      <c r="P114" s="5">
        <f>_xlfn.STDEV.P(D122:D126)</f>
        <v>0.26241951146970749</v>
      </c>
      <c r="Q114">
        <f t="shared" si="49"/>
        <v>32.844741334547507</v>
      </c>
      <c r="R114" s="5">
        <f>_xlfn.STDEV.P(E122:E126)</f>
        <v>1.2837445228704976</v>
      </c>
      <c r="S114">
        <f t="shared" si="50"/>
        <v>25.518011068437307</v>
      </c>
      <c r="T114" s="5">
        <f>_xlfn.STDEV.P(F122:F126)</f>
        <v>1.962243613825766</v>
      </c>
      <c r="U114">
        <f t="shared" si="51"/>
        <v>28.96275865467392</v>
      </c>
      <c r="V114" s="5">
        <f>_xlfn.STDEV.P(G122:G126)</f>
        <v>0.74404300950953106</v>
      </c>
      <c r="W114">
        <f t="shared" si="52"/>
        <v>22.62184907463481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_xlfn.STDEV.P(D127:G131)</f>
        <v>11.805887037829937</v>
      </c>
      <c r="L115">
        <f t="shared" si="53"/>
        <v>28.087332801262725</v>
      </c>
      <c r="M115">
        <v>0.65</v>
      </c>
      <c r="N115">
        <f t="shared" si="48"/>
        <v>0</v>
      </c>
      <c r="P115" s="5">
        <f>_xlfn.STDEV.P(D127:D131)</f>
        <v>2.5219833464953743</v>
      </c>
      <c r="Q115">
        <f t="shared" si="49"/>
        <v>32.081792170776389</v>
      </c>
      <c r="R115" s="5">
        <f>_xlfn.STDEV.P(E127:E131)</f>
        <v>2.1481154531356075</v>
      </c>
      <c r="S115">
        <f t="shared" si="50"/>
        <v>24.421620657842421</v>
      </c>
      <c r="T115" s="5">
        <f>_xlfn.STDEV.P(F127:F131)</f>
        <v>3.5276054201114251</v>
      </c>
      <c r="U115">
        <f t="shared" si="51"/>
        <v>28.02483521608805</v>
      </c>
      <c r="V115" s="5">
        <f>_xlfn.STDEV.P(G127:G131)</f>
        <v>2.4657656011875906</v>
      </c>
      <c r="W115">
        <f t="shared" si="52"/>
        <v>22.305878647168829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_xlfn.STDEV.P(D133:G136)</f>
        <v>6.9388730341731133</v>
      </c>
      <c r="L116">
        <f t="shared" si="53"/>
        <v>26.727792959633895</v>
      </c>
      <c r="M116">
        <v>0.85</v>
      </c>
      <c r="N116">
        <f t="shared" si="48"/>
        <v>0</v>
      </c>
      <c r="P116" s="5">
        <f>_xlfn.STDEV.P(D132:D136)</f>
        <v>4.7592369136238633</v>
      </c>
      <c r="Q116">
        <f t="shared" si="49"/>
        <v>29.599004722381395</v>
      </c>
      <c r="R116" s="5">
        <f>_xlfn.STDEV.P(E132:E136)</f>
        <v>2.4560130292813986</v>
      </c>
      <c r="S116">
        <f t="shared" si="50"/>
        <v>23.847571504592803</v>
      </c>
      <c r="T116" s="5">
        <f>_xlfn.STDEV.P(F132:F136)</f>
        <v>4.1754520713331154</v>
      </c>
      <c r="U116">
        <f t="shared" si="51"/>
        <v>25.681316165648514</v>
      </c>
      <c r="V116" s="5">
        <f>_xlfn.STDEV.P(G132:G136)</f>
        <v>1.8238420984284796</v>
      </c>
      <c r="W116">
        <f t="shared" si="52"/>
        <v>21.760852975520574</v>
      </c>
    </row>
    <row r="117" spans="1:23" x14ac:dyDescent="0.75">
      <c r="A117" s="7">
        <v>5</v>
      </c>
      <c r="B117">
        <v>5</v>
      </c>
      <c r="C117">
        <v>0</v>
      </c>
      <c r="D117">
        <v>0</v>
      </c>
      <c r="E117">
        <v>55.4</v>
      </c>
      <c r="F117">
        <v>25.5</v>
      </c>
      <c r="G117">
        <v>50.4</v>
      </c>
      <c r="I117">
        <f t="shared" si="47"/>
        <v>22.077406437351282</v>
      </c>
      <c r="J117">
        <v>100</v>
      </c>
      <c r="K117">
        <f>_xlfn.STDEV.P(D137:G141)</f>
        <v>6.3785950451490478</v>
      </c>
      <c r="N117">
        <f t="shared" si="48"/>
        <v>32.825000000000003</v>
      </c>
      <c r="P117" s="5">
        <f>_xlfn.STDEV.P(D137:D141)</f>
        <v>6.0042931307523606</v>
      </c>
      <c r="R117" s="5">
        <f>_xlfn.STDEV.P(E137:E141)</f>
        <v>3.4324335390506815</v>
      </c>
      <c r="T117" s="5">
        <f>_xlfn.STDEV.P(F137:F141)</f>
        <v>3.8267479666160424</v>
      </c>
      <c r="V117" s="5">
        <f>_xlfn.STDEV.P(G137:G141)</f>
        <v>2.1008569680013909</v>
      </c>
    </row>
    <row r="118" spans="1:23" x14ac:dyDescent="0.75">
      <c r="A118" s="7">
        <v>6</v>
      </c>
      <c r="B118">
        <v>5</v>
      </c>
      <c r="C118">
        <v>0.2</v>
      </c>
      <c r="D118">
        <v>0</v>
      </c>
      <c r="E118">
        <v>55.4</v>
      </c>
      <c r="F118">
        <v>22.2</v>
      </c>
      <c r="G118">
        <v>50.8</v>
      </c>
      <c r="I118">
        <f t="shared" si="47"/>
        <v>22.477766792989026</v>
      </c>
      <c r="K118">
        <f>AVERAGE(K112:K117)</f>
        <v>11.448905239149719</v>
      </c>
      <c r="N118">
        <f t="shared" si="48"/>
        <v>32.099999999999994</v>
      </c>
      <c r="P118" s="5">
        <f>AVERAGE(P112:P117)</f>
        <v>2.257988817056884</v>
      </c>
      <c r="Q118">
        <f>AVERAGE(Q112:Q116)</f>
        <v>32.939861524118591</v>
      </c>
      <c r="R118" s="5">
        <f>AVERAGE(R112:R117)</f>
        <v>1.708876474585572</v>
      </c>
      <c r="S118">
        <f>AVERAGE(S112:S116)</f>
        <v>25.127958776348994</v>
      </c>
      <c r="T118" s="5">
        <f>AVERAGE(T112:T117)</f>
        <v>2.4953415119810582</v>
      </c>
      <c r="U118">
        <f>AVERAGE(U112:U116)</f>
        <v>28.537956365692963</v>
      </c>
      <c r="V118" s="5">
        <f>AVERAGE(V112:V117)</f>
        <v>1.3849870829200333</v>
      </c>
      <c r="W118">
        <f>AVERAGE(W112:W116)</f>
        <v>22.732321878525184</v>
      </c>
    </row>
    <row r="119" spans="1:23" x14ac:dyDescent="0.75">
      <c r="A119" s="7">
        <v>7</v>
      </c>
      <c r="B119">
        <v>5</v>
      </c>
      <c r="C119">
        <v>0.45</v>
      </c>
      <c r="D119">
        <v>0</v>
      </c>
      <c r="E119">
        <v>57</v>
      </c>
      <c r="F119">
        <v>22.7</v>
      </c>
      <c r="G119">
        <v>49</v>
      </c>
      <c r="I119">
        <f t="shared" si="47"/>
        <v>22.496485836681249</v>
      </c>
      <c r="N119">
        <f t="shared" si="48"/>
        <v>32.174999999999997</v>
      </c>
      <c r="P119" s="5">
        <f>_xlfn.STDEV.P(P112:P117)</f>
        <v>2.3993073657577484</v>
      </c>
      <c r="Q119">
        <f>_xlfn.STDEV.P(Q112:Q116)</f>
        <v>2.0670815429550617</v>
      </c>
      <c r="R119" s="5">
        <f>_xlfn.STDEV.P(R112:R117)</f>
        <v>1.11241832416646</v>
      </c>
      <c r="S119">
        <f>_xlfn.STDEV.P(S112:S116)</f>
        <v>0.91504035168770148</v>
      </c>
      <c r="T119" s="5">
        <f>_xlfn.STDEV.P(T112:T117)</f>
        <v>1.4833983748757467</v>
      </c>
      <c r="U119">
        <f>_xlfn.STDEV.P(U112:U116)</f>
        <v>1.6469810168319392</v>
      </c>
      <c r="V119" s="5">
        <f>_xlfn.STDEV.P(V112:V117)</f>
        <v>0.84123566663053628</v>
      </c>
      <c r="W119">
        <f>_xlfn.STDEV.P(W112:W116)</f>
        <v>0.67526769178588686</v>
      </c>
    </row>
    <row r="120" spans="1:23" x14ac:dyDescent="0.75">
      <c r="A120" s="7">
        <v>8</v>
      </c>
      <c r="B120">
        <v>5</v>
      </c>
      <c r="C120">
        <v>0.65</v>
      </c>
      <c r="D120">
        <v>0</v>
      </c>
      <c r="E120">
        <v>54.2</v>
      </c>
      <c r="F120">
        <v>21.3</v>
      </c>
      <c r="G120">
        <v>47.5</v>
      </c>
      <c r="I120">
        <f t="shared" si="47"/>
        <v>21.594733154174421</v>
      </c>
      <c r="K120" cm="1">
        <f t="array" ref="K120">INDEX(LINEST(K112:K117),1)</f>
        <v>-0.67045376586666838</v>
      </c>
      <c r="L120" cm="1">
        <f t="array" ref="L120">INDEX(LINEST(L112:L116),1)</f>
        <v>-0.77486552513879881</v>
      </c>
      <c r="N120">
        <f t="shared" si="48"/>
        <v>30.75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0</v>
      </c>
      <c r="E121">
        <v>56.2</v>
      </c>
      <c r="F121">
        <v>24.1</v>
      </c>
      <c r="G121">
        <v>49.9</v>
      </c>
      <c r="I121">
        <f t="shared" si="47"/>
        <v>22.311712170965269</v>
      </c>
      <c r="N121">
        <f t="shared" si="48"/>
        <v>32.550000000000004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1</v>
      </c>
      <c r="E122">
        <v>52.9</v>
      </c>
      <c r="F122">
        <v>30.7</v>
      </c>
      <c r="G122">
        <v>52.9</v>
      </c>
      <c r="I122">
        <f t="shared" si="47"/>
        <v>21.29405726957641</v>
      </c>
      <c r="N122">
        <f t="shared" si="48"/>
        <v>34.375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0.7</v>
      </c>
      <c r="E123">
        <v>51.9</v>
      </c>
      <c r="F123">
        <v>25.4</v>
      </c>
      <c r="G123">
        <v>51</v>
      </c>
      <c r="I123">
        <f t="shared" si="47"/>
        <v>21.095082365328651</v>
      </c>
      <c r="J123" s="2"/>
      <c r="K123" t="s">
        <v>26</v>
      </c>
      <c r="L123" t="s">
        <v>27</v>
      </c>
      <c r="N123">
        <f t="shared" si="48"/>
        <v>32.25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0.51</v>
      </c>
      <c r="E124">
        <v>54.6</v>
      </c>
      <c r="F124">
        <v>26.9</v>
      </c>
      <c r="G124">
        <v>51.4</v>
      </c>
      <c r="I124">
        <f t="shared" si="47"/>
        <v>21.779767417261368</v>
      </c>
      <c r="J124">
        <v>2</v>
      </c>
      <c r="K124">
        <f>AVERAGE(D112:G116)</f>
        <v>0</v>
      </c>
      <c r="L124">
        <f>AVERAGE(D112:G112,D117:G117,D122:G122,D127:G127,D132:G132,D137:G137)</f>
        <v>45.227083333333326</v>
      </c>
      <c r="M124">
        <v>0</v>
      </c>
      <c r="N124">
        <f t="shared" si="48"/>
        <v>33.352499999999999</v>
      </c>
      <c r="P124" s="5">
        <f>AVERAGE(D112:D116)</f>
        <v>0</v>
      </c>
      <c r="Q124">
        <f>AVERAGE(D112,D117,D122,D127,D132,D137)</f>
        <v>34.475000000000001</v>
      </c>
      <c r="R124" s="5">
        <f>AVERAGE(E112:E116)</f>
        <v>0</v>
      </c>
      <c r="S124">
        <f>AVERAGE(E112,E117,E122,E127,E132,E137)</f>
        <v>53.183333333333337</v>
      </c>
      <c r="T124" s="5">
        <f>AVERAGE(F112:F116)</f>
        <v>0</v>
      </c>
      <c r="U124">
        <f>AVERAGE(F112,F117,F122,F127,F132,F137)</f>
        <v>42.9</v>
      </c>
      <c r="V124" s="5">
        <f>AVERAGE(G112:G116)</f>
        <v>0</v>
      </c>
      <c r="W124">
        <f>AVERAGE(G112,G117,G122,G127,G132,G137)</f>
        <v>50.35</v>
      </c>
    </row>
    <row r="125" spans="1:23" x14ac:dyDescent="0.75">
      <c r="A125" s="7">
        <v>13</v>
      </c>
      <c r="B125">
        <v>10</v>
      </c>
      <c r="C125">
        <v>0.65</v>
      </c>
      <c r="D125">
        <v>1.1000000000000001</v>
      </c>
      <c r="E125">
        <v>55.5</v>
      </c>
      <c r="F125">
        <v>30</v>
      </c>
      <c r="G125">
        <v>51.8</v>
      </c>
      <c r="I125">
        <f t="shared" si="47"/>
        <v>21.656754142761105</v>
      </c>
      <c r="J125">
        <v>5</v>
      </c>
      <c r="K125">
        <f>AVERAGE(D117:G121)</f>
        <v>32.08</v>
      </c>
      <c r="L125">
        <f>AVERAGE(D113:G113,D118:G118,D123:G123,D128:G128,D133:G133,D138:G138)</f>
        <v>45.216666666666669</v>
      </c>
      <c r="M125">
        <v>0.2</v>
      </c>
      <c r="N125">
        <f t="shared" si="48"/>
        <v>34.599999999999994</v>
      </c>
      <c r="P125" s="5">
        <f>AVERAGE(D117:D121)</f>
        <v>0</v>
      </c>
      <c r="Q125">
        <f t="shared" ref="Q125:Q128" si="54">AVERAGE(D113,D118,D123,D128,D133,D138)</f>
        <v>35.033333333333331</v>
      </c>
      <c r="R125" s="5">
        <f>AVERAGE(E117:E121)</f>
        <v>55.64</v>
      </c>
      <c r="S125">
        <f t="shared" ref="S125:S128" si="55">AVERAGE(E113,E118,E123,E128,E133,E138)</f>
        <v>54.533333333333331</v>
      </c>
      <c r="T125" s="5">
        <f>AVERAGE(F117:F121)</f>
        <v>23.160000000000004</v>
      </c>
      <c r="U125">
        <f t="shared" ref="U125:U128" si="56">AVERAGE(F113,F118,F123,F128,F133,F138)</f>
        <v>41.416666666666664</v>
      </c>
      <c r="V125" s="5">
        <f>AVERAGE(G117:G121)</f>
        <v>49.519999999999996</v>
      </c>
      <c r="W125">
        <f t="shared" ref="W125:W128" si="57">AVERAGE(G113,G118,G123,G128,G133,G138)</f>
        <v>49.883333333333326</v>
      </c>
    </row>
    <row r="126" spans="1:23" x14ac:dyDescent="0.75">
      <c r="A126" s="7">
        <v>14</v>
      </c>
      <c r="B126">
        <v>10</v>
      </c>
      <c r="C126">
        <v>0.85</v>
      </c>
      <c r="D126">
        <v>1.22</v>
      </c>
      <c r="E126">
        <v>53.1</v>
      </c>
      <c r="F126">
        <v>28.8</v>
      </c>
      <c r="G126">
        <v>50.8</v>
      </c>
      <c r="I126">
        <f t="shared" si="47"/>
        <v>20.901775044239663</v>
      </c>
      <c r="J126">
        <v>10</v>
      </c>
      <c r="K126">
        <f>AVERAGE(D122:G126)</f>
        <v>33.611499999999992</v>
      </c>
      <c r="L126">
        <f t="shared" ref="L126:L128" si="58">AVERAGE(D114:G114,D119:G119,D124:G124,D129:G129,D134:G134,D139:G139)</f>
        <v>43.608333333333327</v>
      </c>
      <c r="M126">
        <v>0.45</v>
      </c>
      <c r="N126">
        <f t="shared" si="48"/>
        <v>33.480000000000004</v>
      </c>
      <c r="P126" s="5">
        <f>AVERAGE(D122:D126)</f>
        <v>0.90600000000000003</v>
      </c>
      <c r="Q126">
        <f t="shared" si="54"/>
        <v>32.5</v>
      </c>
      <c r="R126" s="5">
        <f>AVERAGE(E122:E126)</f>
        <v>53.6</v>
      </c>
      <c r="S126">
        <f t="shared" si="55"/>
        <v>53.533333333333331</v>
      </c>
      <c r="T126" s="5">
        <f>AVERAGE(F122:F126)</f>
        <v>28.360000000000003</v>
      </c>
      <c r="U126">
        <f t="shared" si="56"/>
        <v>39.916666666666664</v>
      </c>
      <c r="V126" s="5">
        <f>AVERAGE(G122:G126)</f>
        <v>51.580000000000005</v>
      </c>
      <c r="W126">
        <f t="shared" si="57"/>
        <v>48.483333333333327</v>
      </c>
    </row>
    <row r="127" spans="1:23" x14ac:dyDescent="0.75">
      <c r="A127" s="7">
        <v>15</v>
      </c>
      <c r="B127">
        <v>20</v>
      </c>
      <c r="C127">
        <v>0</v>
      </c>
      <c r="D127">
        <v>56.25</v>
      </c>
      <c r="E127">
        <v>60.4</v>
      </c>
      <c r="F127">
        <v>39.4</v>
      </c>
      <c r="G127">
        <v>67.3</v>
      </c>
      <c r="I127">
        <f t="shared" si="47"/>
        <v>10.278215737665738</v>
      </c>
      <c r="J127">
        <v>20</v>
      </c>
      <c r="K127">
        <f>AVERAGE(D127:G131)</f>
        <v>53.287500000000001</v>
      </c>
      <c r="L127">
        <f t="shared" si="58"/>
        <v>42.691666666666663</v>
      </c>
      <c r="M127">
        <v>0.65</v>
      </c>
      <c r="N127">
        <f t="shared" si="48"/>
        <v>55.837500000000006</v>
      </c>
      <c r="P127" s="5">
        <f>AVERAGE(D127:D131)</f>
        <v>54.410000000000004</v>
      </c>
      <c r="Q127">
        <f t="shared" si="54"/>
        <v>31.683333333333334</v>
      </c>
      <c r="R127" s="5">
        <f>AVERAGE(E127:E131)</f>
        <v>59.14</v>
      </c>
      <c r="S127">
        <f t="shared" si="55"/>
        <v>51.966666666666669</v>
      </c>
      <c r="T127" s="5">
        <f>AVERAGE(F127:F131)</f>
        <v>34.500000000000007</v>
      </c>
      <c r="U127">
        <f t="shared" si="56"/>
        <v>39.18333333333333</v>
      </c>
      <c r="V127" s="5">
        <f>AVERAGE(G127:G131)</f>
        <v>65.099999999999994</v>
      </c>
      <c r="W127">
        <f t="shared" si="57"/>
        <v>47.933333333333337</v>
      </c>
    </row>
    <row r="128" spans="1:23" x14ac:dyDescent="0.75">
      <c r="A128" s="7">
        <v>16</v>
      </c>
      <c r="B128">
        <v>20</v>
      </c>
      <c r="C128">
        <v>0.2</v>
      </c>
      <c r="D128">
        <v>56.7</v>
      </c>
      <c r="E128">
        <v>62.8</v>
      </c>
      <c r="F128">
        <v>37.5</v>
      </c>
      <c r="G128">
        <v>68.400000000000006</v>
      </c>
      <c r="I128">
        <f t="shared" si="47"/>
        <v>11.643131022195018</v>
      </c>
      <c r="J128">
        <v>50</v>
      </c>
      <c r="K128">
        <f>AVERAGE(D132:G136)</f>
        <v>68.944500000000005</v>
      </c>
      <c r="L128">
        <f t="shared" si="58"/>
        <v>41.437916666666673</v>
      </c>
      <c r="M128">
        <v>0.85</v>
      </c>
      <c r="N128">
        <f t="shared" si="48"/>
        <v>56.35</v>
      </c>
      <c r="P128" s="5">
        <f>AVERAGE(D132:D136)</f>
        <v>67.578000000000003</v>
      </c>
      <c r="Q128">
        <f t="shared" si="54"/>
        <v>29.868333333333329</v>
      </c>
      <c r="R128" s="5">
        <f>AVERAGE(E132:E136)</f>
        <v>73.5</v>
      </c>
      <c r="S128">
        <f t="shared" si="55"/>
        <v>51.199999999999996</v>
      </c>
      <c r="T128" s="5">
        <f>AVERAGE(F132:F136)</f>
        <v>74.759999999999991</v>
      </c>
      <c r="U128">
        <f t="shared" si="56"/>
        <v>37.400000000000006</v>
      </c>
      <c r="V128" s="5">
        <f>AVERAGE(G132:G136)</f>
        <v>59.94</v>
      </c>
      <c r="W128">
        <f t="shared" si="57"/>
        <v>47.283333333333331</v>
      </c>
    </row>
    <row r="129" spans="1:23" x14ac:dyDescent="0.75">
      <c r="A129" s="7">
        <v>17</v>
      </c>
      <c r="B129">
        <v>20</v>
      </c>
      <c r="C129">
        <v>0.45</v>
      </c>
      <c r="D129">
        <v>55.6</v>
      </c>
      <c r="E129">
        <v>57.6</v>
      </c>
      <c r="F129">
        <v>33.9</v>
      </c>
      <c r="G129">
        <v>65</v>
      </c>
      <c r="I129">
        <f t="shared" si="47"/>
        <v>11.583690042469225</v>
      </c>
      <c r="J129">
        <v>100</v>
      </c>
      <c r="K129">
        <f>AVERAGE(D137:G141)</f>
        <v>73.894500000000008</v>
      </c>
      <c r="L129">
        <f>AVERAGE((L128-L127), (L127-L126), (L126-L125), (L125-L124))</f>
        <v>-0.94729166666666309</v>
      </c>
      <c r="N129">
        <f t="shared" si="48"/>
        <v>53.024999999999999</v>
      </c>
      <c r="P129" s="5">
        <f>AVERAGE(D137:D141)</f>
        <v>73.378</v>
      </c>
      <c r="R129" s="5">
        <f>AVERAGE(E137:E141)</f>
        <v>75.419999999999987</v>
      </c>
      <c r="T129" s="5">
        <f>AVERAGE(F137:F141)</f>
        <v>80.200000000000017</v>
      </c>
      <c r="V129" s="5">
        <f>AVERAGE(G137:G141)</f>
        <v>66.58</v>
      </c>
    </row>
    <row r="130" spans="1:23" x14ac:dyDescent="0.75">
      <c r="A130" s="7">
        <v>18</v>
      </c>
      <c r="B130">
        <v>20</v>
      </c>
      <c r="C130">
        <v>0.65</v>
      </c>
      <c r="D130">
        <v>49.8</v>
      </c>
      <c r="E130">
        <v>57.4</v>
      </c>
      <c r="F130">
        <v>31.9</v>
      </c>
      <c r="G130">
        <v>62.2</v>
      </c>
      <c r="I130">
        <f t="shared" si="47"/>
        <v>11.519847004192368</v>
      </c>
      <c r="K130">
        <f>AVERAGE(K124:K129)</f>
        <v>43.636333333333333</v>
      </c>
      <c r="N130">
        <f t="shared" si="48"/>
        <v>50.325000000000003</v>
      </c>
      <c r="P130" s="5">
        <f>AVERAGE(P124:P129)</f>
        <v>32.711999999999996</v>
      </c>
      <c r="Q130">
        <f>AVERAGE(Q124:Q128)</f>
        <v>32.712000000000003</v>
      </c>
      <c r="R130" s="5">
        <f>AVERAGE(R124:R129)</f>
        <v>52.883333333333326</v>
      </c>
      <c r="S130">
        <f>AVERAGE(S124:S128)</f>
        <v>52.88333333333334</v>
      </c>
      <c r="T130" s="5">
        <f>AVERAGE(T124:T129)</f>
        <v>40.163333333333334</v>
      </c>
      <c r="U130">
        <f>AVERAGE(U124:U128)</f>
        <v>40.163333333333334</v>
      </c>
      <c r="V130" s="5">
        <f>AVERAGE(V124:V129)</f>
        <v>48.786666666666662</v>
      </c>
      <c r="W130">
        <f>AVERAGE(W124:W128)</f>
        <v>48.786666666666662</v>
      </c>
    </row>
    <row r="131" spans="1:23" x14ac:dyDescent="0.75">
      <c r="A131" s="7">
        <v>19</v>
      </c>
      <c r="B131">
        <v>20</v>
      </c>
      <c r="C131">
        <v>0.85</v>
      </c>
      <c r="D131">
        <v>53.7</v>
      </c>
      <c r="E131">
        <v>57.5</v>
      </c>
      <c r="F131">
        <v>29.8</v>
      </c>
      <c r="G131">
        <v>62.6</v>
      </c>
      <c r="I131">
        <f t="shared" si="47"/>
        <v>12.584712948653237</v>
      </c>
      <c r="N131">
        <f t="shared" si="48"/>
        <v>50.9</v>
      </c>
      <c r="P131" s="5">
        <f>_xlfn.STDEV.P(P124:P129)</f>
        <v>32.893606876311594</v>
      </c>
      <c r="Q131">
        <f>_xlfn.STDEV.P(Q124:Q128)</f>
        <v>1.8807603072516543</v>
      </c>
      <c r="R131" s="5">
        <f>_xlfn.STDEV.P(R124:R129)</f>
        <v>25.089353430400642</v>
      </c>
      <c r="S131">
        <f>_xlfn.STDEV.P(S124:S128)</f>
        <v>1.175490441380864</v>
      </c>
      <c r="T131" s="5">
        <f>_xlfn.STDEV.P(T124:T129)</f>
        <v>28.499891032930087</v>
      </c>
      <c r="U131">
        <f>_xlfn.STDEV.P(U124:U128)</f>
        <v>1.8824157056529467</v>
      </c>
      <c r="V131" s="5">
        <f>_xlfn.STDEV.P(V124:V129)</f>
        <v>22.714179614407282</v>
      </c>
      <c r="W131">
        <f>_xlfn.STDEV.P(W124:W128)</f>
        <v>1.1599042106043826</v>
      </c>
    </row>
    <row r="132" spans="1:23" x14ac:dyDescent="0.75">
      <c r="A132" s="7">
        <v>20</v>
      </c>
      <c r="B132">
        <v>50</v>
      </c>
      <c r="C132">
        <v>0</v>
      </c>
      <c r="D132">
        <v>71.8</v>
      </c>
      <c r="E132">
        <v>73.400000000000006</v>
      </c>
      <c r="F132">
        <v>78.400000000000006</v>
      </c>
      <c r="G132">
        <v>62.6</v>
      </c>
      <c r="I132">
        <f t="shared" si="47"/>
        <v>5.7120486692604446</v>
      </c>
      <c r="N132">
        <f t="shared" si="48"/>
        <v>71.55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74.5</v>
      </c>
      <c r="E133">
        <v>77</v>
      </c>
      <c r="F133">
        <v>80.2</v>
      </c>
      <c r="G133">
        <v>60.5</v>
      </c>
      <c r="I133">
        <f t="shared" si="47"/>
        <v>7.5221340057194164</v>
      </c>
      <c r="N133">
        <f t="shared" si="48"/>
        <v>73.05</v>
      </c>
      <c r="P133" s="5" cm="1">
        <f t="array" ref="P133">INDEX(LINEST(P124:P129), 1)</f>
        <v>17.803657142857144</v>
      </c>
      <c r="Q133" s="5" cm="1">
        <f t="array" ref="Q133">INDEX(LINEST(Q124:Q128), 1)</f>
        <v>-1.2563333333333344</v>
      </c>
      <c r="R133" s="5" cm="1">
        <f t="array" ref="R133">INDEX(LINEST(R124:R129), 1)</f>
        <v>12.463428571428571</v>
      </c>
      <c r="S133" s="5" cm="1">
        <f t="array" ref="S133">INDEX(LINEST(S124:S128), 1)</f>
        <v>-0.65333333333333443</v>
      </c>
      <c r="T133" s="5" cm="1">
        <f t="array" ref="T133">INDEX(LINEST(T124:T129), 1)</f>
        <v>16.055428571428571</v>
      </c>
      <c r="U133" s="5" cm="1">
        <f t="array" ref="U133">INDEX(LINEST(U124:U128), 1)</f>
        <v>-1.3233333333333319</v>
      </c>
      <c r="V133" s="5" cm="1">
        <f t="array" ref="V133">INDEX(LINEST(V124:V128), 1)</f>
        <v>13.545999999999999</v>
      </c>
      <c r="W133" s="5" cm="1">
        <f t="array" ref="W133">INDEX(LINEST(W124:W128), 1)</f>
        <v>-0.80833333333333279</v>
      </c>
    </row>
    <row r="134" spans="1:23" x14ac:dyDescent="0.75">
      <c r="A134" s="7">
        <v>22</v>
      </c>
      <c r="B134">
        <v>50</v>
      </c>
      <c r="C134">
        <v>0.45</v>
      </c>
      <c r="D134">
        <v>63.39</v>
      </c>
      <c r="E134">
        <v>75</v>
      </c>
      <c r="F134">
        <v>73.7</v>
      </c>
      <c r="G134">
        <v>58.8</v>
      </c>
      <c r="I134">
        <f t="shared" si="47"/>
        <v>6.8387512566257378</v>
      </c>
      <c r="K134" cm="1">
        <f t="array" ref="K134">INDEX(LINEST(K124:K129),1)</f>
        <v>14.278342857142862</v>
      </c>
      <c r="L134" cm="1">
        <f t="array" ref="L134">INDEX(LINEST(L124:L128),1)</f>
        <v>-1.0103333333333309</v>
      </c>
      <c r="N134">
        <f t="shared" si="48"/>
        <v>67.722499999999997</v>
      </c>
    </row>
    <row r="135" spans="1:23" x14ac:dyDescent="0.75">
      <c r="A135" s="7">
        <v>23</v>
      </c>
      <c r="B135">
        <v>50</v>
      </c>
      <c r="C135">
        <v>0.65</v>
      </c>
      <c r="D135">
        <v>65.8</v>
      </c>
      <c r="E135">
        <v>72.400000000000006</v>
      </c>
      <c r="F135">
        <v>73.099999999999994</v>
      </c>
      <c r="G135">
        <v>60.6</v>
      </c>
      <c r="I135">
        <f t="shared" si="47"/>
        <v>5.1226824028042177</v>
      </c>
      <c r="N135">
        <f t="shared" si="48"/>
        <v>67.974999999999994</v>
      </c>
    </row>
    <row r="136" spans="1:23" x14ac:dyDescent="0.75">
      <c r="A136" s="7">
        <v>24</v>
      </c>
      <c r="B136">
        <v>50</v>
      </c>
      <c r="C136">
        <v>0.85</v>
      </c>
      <c r="D136">
        <v>62.4</v>
      </c>
      <c r="E136">
        <v>69.7</v>
      </c>
      <c r="F136">
        <v>68.400000000000006</v>
      </c>
      <c r="G136">
        <v>57.2</v>
      </c>
      <c r="I136">
        <f t="shared" si="47"/>
        <v>4.9981871713652346</v>
      </c>
      <c r="N136">
        <f t="shared" si="48"/>
        <v>64.424999999999997</v>
      </c>
    </row>
    <row r="137" spans="1:23" x14ac:dyDescent="0.75">
      <c r="A137" s="7">
        <v>25</v>
      </c>
      <c r="B137">
        <v>100</v>
      </c>
      <c r="C137">
        <v>0</v>
      </c>
      <c r="D137">
        <v>77.8</v>
      </c>
      <c r="E137">
        <v>77</v>
      </c>
      <c r="F137">
        <v>83.4</v>
      </c>
      <c r="G137" s="14">
        <v>68.900000000000006</v>
      </c>
      <c r="I137">
        <f t="shared" si="47"/>
        <v>5.172221476309768</v>
      </c>
      <c r="N137">
        <f t="shared" si="48"/>
        <v>76.775000000000006</v>
      </c>
    </row>
    <row r="138" spans="1:23" x14ac:dyDescent="0.75">
      <c r="A138" s="7">
        <v>26</v>
      </c>
      <c r="B138">
        <v>100</v>
      </c>
      <c r="C138">
        <v>0.2</v>
      </c>
      <c r="D138">
        <v>78.3</v>
      </c>
      <c r="E138">
        <v>80.099999999999994</v>
      </c>
      <c r="F138">
        <v>83.2</v>
      </c>
      <c r="G138">
        <v>68.599999999999994</v>
      </c>
      <c r="I138">
        <f t="shared" si="47"/>
        <v>5.4564182391015468</v>
      </c>
      <c r="N138" s="14">
        <f t="shared" si="48"/>
        <v>77.549999999999983</v>
      </c>
    </row>
    <row r="139" spans="1:23" x14ac:dyDescent="0.75">
      <c r="A139" s="7">
        <v>27</v>
      </c>
      <c r="B139">
        <v>100</v>
      </c>
      <c r="C139">
        <v>0.45</v>
      </c>
      <c r="D139">
        <v>75.5</v>
      </c>
      <c r="E139">
        <v>77</v>
      </c>
      <c r="F139">
        <v>82.3</v>
      </c>
      <c r="G139">
        <v>66.7</v>
      </c>
      <c r="I139">
        <f t="shared" si="47"/>
        <v>5.6095342943955675</v>
      </c>
      <c r="N139">
        <f t="shared" si="48"/>
        <v>75.375</v>
      </c>
    </row>
    <row r="140" spans="1:23" x14ac:dyDescent="0.75">
      <c r="A140" s="7">
        <v>28</v>
      </c>
      <c r="B140">
        <v>100</v>
      </c>
      <c r="C140">
        <v>0.65</v>
      </c>
      <c r="D140">
        <v>73.400000000000006</v>
      </c>
      <c r="E140">
        <v>72.3</v>
      </c>
      <c r="F140">
        <v>78.8</v>
      </c>
      <c r="G140">
        <v>65.5</v>
      </c>
      <c r="I140">
        <f t="shared" si="47"/>
        <v>4.7312788968734436</v>
      </c>
      <c r="N140">
        <f t="shared" si="48"/>
        <v>72.5</v>
      </c>
    </row>
    <row r="141" spans="1:23" x14ac:dyDescent="0.75">
      <c r="A141" s="7">
        <v>29</v>
      </c>
      <c r="B141">
        <v>100</v>
      </c>
      <c r="C141">
        <v>0.85</v>
      </c>
      <c r="D141">
        <v>61.89</v>
      </c>
      <c r="E141">
        <v>70.7</v>
      </c>
      <c r="F141">
        <v>73.3</v>
      </c>
      <c r="G141">
        <v>63.2</v>
      </c>
      <c r="I141">
        <f t="shared" si="47"/>
        <v>4.8382609220669357</v>
      </c>
      <c r="N141">
        <f t="shared" si="48"/>
        <v>67.272499999999994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0</v>
      </c>
      <c r="E148">
        <v>70.7</v>
      </c>
      <c r="F148">
        <v>41.8</v>
      </c>
      <c r="G148">
        <v>0</v>
      </c>
      <c r="I148">
        <f>_xlfn.STDEV.P(D148:G148)</f>
        <v>29.923517089406456</v>
      </c>
      <c r="J148">
        <v>2</v>
      </c>
      <c r="K148">
        <f>_xlfn.STDEV.P(D148:G152)</f>
        <v>29.979200706489827</v>
      </c>
      <c r="L148">
        <f>_xlfn.STDEV.P(D148:G148,D153:G153,D158:G158,D163:G163,D168:G168,D173:G173)</f>
        <v>20.884841326239979</v>
      </c>
      <c r="M148">
        <v>0</v>
      </c>
      <c r="N148">
        <f>AVERAGE(D148:G148)</f>
        <v>28.125</v>
      </c>
      <c r="P148" s="5">
        <f>_xlfn.STDEV.P(D148:D152)</f>
        <v>0</v>
      </c>
      <c r="Q148">
        <f>_xlfn.STDEV.P(D148,D153,D158,D163,D168,D173)</f>
        <v>25.575340771054364</v>
      </c>
      <c r="R148" s="5">
        <f>_xlfn.STDEV.P(E148:E152)</f>
        <v>0.91082380293885568</v>
      </c>
      <c r="S148">
        <f>_xlfn.STDEV.P(E148,E153,E158,E163,E168,E173)</f>
        <v>8.6298738242353767</v>
      </c>
      <c r="T148" s="5">
        <f>_xlfn.STDEV.P(F148:F152)</f>
        <v>2.384114091229697</v>
      </c>
      <c r="U148">
        <f>_xlfn.STDEV.P(F148,F153,F158,F163,F168,F173)</f>
        <v>18.81290927941652</v>
      </c>
      <c r="V148" s="5">
        <f>_xlfn.STDEV.P(G148:G152)</f>
        <v>0</v>
      </c>
      <c r="W148">
        <f>_xlfn.STDEV.P(G148,G153,G158,G163,G168,G173)</f>
        <v>23.564639233865261</v>
      </c>
    </row>
    <row r="149" spans="1:23" x14ac:dyDescent="0.75">
      <c r="A149" s="7">
        <v>1</v>
      </c>
      <c r="B149">
        <v>0</v>
      </c>
      <c r="C149">
        <v>0.2</v>
      </c>
      <c r="D149">
        <v>0</v>
      </c>
      <c r="E149">
        <v>68.400000000000006</v>
      </c>
      <c r="F149">
        <v>44.9</v>
      </c>
      <c r="G149">
        <v>0</v>
      </c>
      <c r="I149">
        <f t="shared" ref="I149:I177" si="59">_xlfn.STDEV.P(D149:G149)</f>
        <v>29.518415861966574</v>
      </c>
      <c r="J149">
        <v>5</v>
      </c>
      <c r="K149">
        <f>_xlfn.STDEV.P(D153:G157)</f>
        <v>5.6474662460256928</v>
      </c>
      <c r="L149">
        <f>_xlfn.STDEV.P(D149:G149,D154:G154,D159:G159,D164:G164,D169:G169,D174:G174)</f>
        <v>20.72116428450764</v>
      </c>
      <c r="M149">
        <v>0.2</v>
      </c>
      <c r="N149">
        <f t="shared" ref="N149:N177" si="60">AVERAGE(D149:G149)</f>
        <v>28.325000000000003</v>
      </c>
      <c r="P149" s="5">
        <f>_xlfn.STDEV.P(D153:D157)</f>
        <v>2.3349518196314021</v>
      </c>
      <c r="Q149">
        <f t="shared" ref="Q149:Q152" si="61">_xlfn.STDEV.P(D149,D154,D159,D164,D169,D174)</f>
        <v>26.169745041852341</v>
      </c>
      <c r="R149" s="5">
        <f>_xlfn.STDEV.P(E153:E157)</f>
        <v>1.2231107881136527</v>
      </c>
      <c r="S149">
        <f t="shared" ref="S149:S152" si="62">_xlfn.STDEV.P(E149,E154,E159,E164,E169,E174)</f>
        <v>7.6527591248008502</v>
      </c>
      <c r="T149" s="5">
        <f>_xlfn.STDEV.P(F153:F157)</f>
        <v>2.511891717411403</v>
      </c>
      <c r="U149">
        <f t="shared" ref="U149:U152" si="63">_xlfn.STDEV.P(F149,F154,F159,F164,F169,F174)</f>
        <v>17.59947126731053</v>
      </c>
      <c r="V149" s="5">
        <f>_xlfn.STDEV.P(G153:G157)</f>
        <v>1.049571341072155</v>
      </c>
      <c r="W149">
        <f t="shared" ref="W149:W152" si="64">_xlfn.STDEV.P(G149,G154,G159,G164,G169,G174)</f>
        <v>23.705256097892445</v>
      </c>
    </row>
    <row r="150" spans="1:23" x14ac:dyDescent="0.75">
      <c r="A150" s="7">
        <v>2</v>
      </c>
      <c r="B150">
        <v>0</v>
      </c>
      <c r="C150">
        <v>0.45</v>
      </c>
      <c r="D150">
        <v>0</v>
      </c>
      <c r="E150">
        <v>69.8</v>
      </c>
      <c r="F150">
        <v>47.4</v>
      </c>
      <c r="G150">
        <v>0</v>
      </c>
      <c r="I150">
        <f t="shared" si="59"/>
        <v>30.351441481418966</v>
      </c>
      <c r="J150">
        <v>10</v>
      </c>
      <c r="K150">
        <f>_xlfn.STDEV.P(D158:G162)</f>
        <v>7.8942684904935811</v>
      </c>
      <c r="L150">
        <f t="shared" ref="L150:L152" si="65">_xlfn.STDEV.P(D150:G150,D155:G155,D160:G160,D165:G165,D170:G170,D175:G175)</f>
        <v>19.954634312749405</v>
      </c>
      <c r="M150">
        <v>0.45</v>
      </c>
      <c r="N150">
        <f t="shared" si="60"/>
        <v>29.299999999999997</v>
      </c>
      <c r="P150" s="5">
        <f>_xlfn.STDEV.P(D158:D162)</f>
        <v>1.19766439372639</v>
      </c>
      <c r="Q150">
        <f t="shared" si="61"/>
        <v>25.634834156323748</v>
      </c>
      <c r="R150" s="5">
        <f>_xlfn.STDEV.P(E158:E162)</f>
        <v>3.3169865842357575</v>
      </c>
      <c r="S150">
        <f t="shared" si="62"/>
        <v>7.2672782617245435</v>
      </c>
      <c r="T150" s="5">
        <f>_xlfn.STDEV.P(F158:F162)</f>
        <v>1.2765578717786354</v>
      </c>
      <c r="U150">
        <f t="shared" si="63"/>
        <v>15.960619940619141</v>
      </c>
      <c r="V150" s="5">
        <f>_xlfn.STDEV.P(G158:G162)</f>
        <v>0.81338797630650972</v>
      </c>
      <c r="W150">
        <f t="shared" si="64"/>
        <v>23.197820778876821</v>
      </c>
    </row>
    <row r="151" spans="1:23" x14ac:dyDescent="0.75">
      <c r="A151" s="7">
        <v>3</v>
      </c>
      <c r="B151">
        <v>0</v>
      </c>
      <c r="C151">
        <v>0.65</v>
      </c>
      <c r="D151">
        <v>0</v>
      </c>
      <c r="E151">
        <v>68.900000000000006</v>
      </c>
      <c r="F151">
        <v>47.9</v>
      </c>
      <c r="G151">
        <v>0</v>
      </c>
      <c r="I151">
        <f t="shared" si="59"/>
        <v>30.129138719850587</v>
      </c>
      <c r="J151">
        <v>20</v>
      </c>
      <c r="K151">
        <f>_xlfn.STDEV.P(D163:G167)</f>
        <v>7.0422723605382123</v>
      </c>
      <c r="L151">
        <f t="shared" si="65"/>
        <v>19.601168739955849</v>
      </c>
      <c r="M151">
        <v>0.65</v>
      </c>
      <c r="N151">
        <f t="shared" si="60"/>
        <v>29.200000000000003</v>
      </c>
      <c r="P151" s="5">
        <f>_xlfn.STDEV.P(D163:D167)</f>
        <v>1.3948476619330157</v>
      </c>
      <c r="Q151">
        <f t="shared" si="61"/>
        <v>24.983839221028926</v>
      </c>
      <c r="R151" s="5">
        <f>_xlfn.STDEV.P(E163:E167)</f>
        <v>1.6131955864060632</v>
      </c>
      <c r="S151">
        <f t="shared" si="62"/>
        <v>7.1760597359089973</v>
      </c>
      <c r="T151" s="5">
        <f>_xlfn.STDEV.P(F163:F167)</f>
        <v>1.1359577456930352</v>
      </c>
      <c r="U151">
        <f t="shared" si="63"/>
        <v>15.960202240434015</v>
      </c>
      <c r="V151" s="5">
        <f>_xlfn.STDEV.P(G163:G167)</f>
        <v>2.4727312834192068</v>
      </c>
      <c r="W151">
        <f t="shared" si="64"/>
        <v>23.344051109912829</v>
      </c>
    </row>
    <row r="152" spans="1:23" x14ac:dyDescent="0.75">
      <c r="A152" s="7">
        <v>4</v>
      </c>
      <c r="B152">
        <v>0</v>
      </c>
      <c r="C152">
        <v>0.85</v>
      </c>
      <c r="D152">
        <v>0</v>
      </c>
      <c r="E152">
        <v>68.3</v>
      </c>
      <c r="F152">
        <v>48</v>
      </c>
      <c r="G152">
        <v>0</v>
      </c>
      <c r="I152">
        <f t="shared" si="59"/>
        <v>29.947735724091061</v>
      </c>
      <c r="J152">
        <v>50</v>
      </c>
      <c r="K152">
        <f>_xlfn.STDEV.P(D169:G172)</f>
        <v>6.0225325601029329</v>
      </c>
      <c r="L152">
        <f t="shared" si="65"/>
        <v>18.270990592253664</v>
      </c>
      <c r="M152">
        <v>0.85</v>
      </c>
      <c r="N152">
        <f t="shared" si="60"/>
        <v>29.074999999999999</v>
      </c>
      <c r="P152" s="5">
        <f>_xlfn.STDEV.P(D168:D172)</f>
        <v>1.477294825009553</v>
      </c>
      <c r="Q152">
        <f t="shared" si="61"/>
        <v>23.960783932640158</v>
      </c>
      <c r="R152" s="5">
        <f>_xlfn.STDEV.P(E168:E172)</f>
        <v>3.2927799805027971</v>
      </c>
      <c r="S152">
        <f t="shared" si="62"/>
        <v>6.0879662723551373</v>
      </c>
      <c r="T152" s="5">
        <f>_xlfn.STDEV.P(F168:F172)</f>
        <v>3.3426935246893321</v>
      </c>
      <c r="U152">
        <f t="shared" si="63"/>
        <v>13.188336598002865</v>
      </c>
      <c r="V152" s="5">
        <f>_xlfn.STDEV.P(G168:G172)</f>
        <v>1.1599999999999997</v>
      </c>
      <c r="W152">
        <f t="shared" si="64"/>
        <v>21.950911142820466</v>
      </c>
    </row>
    <row r="153" spans="1:23" x14ac:dyDescent="0.75">
      <c r="A153" s="7">
        <v>5</v>
      </c>
      <c r="B153">
        <v>5</v>
      </c>
      <c r="C153">
        <v>0</v>
      </c>
      <c r="D153">
        <v>54.1</v>
      </c>
      <c r="E153">
        <v>52.4</v>
      </c>
      <c r="F153">
        <v>36.799999999999997</v>
      </c>
      <c r="G153">
        <v>52.2</v>
      </c>
      <c r="I153">
        <f t="shared" si="59"/>
        <v>7.0104832215760924</v>
      </c>
      <c r="J153">
        <v>100</v>
      </c>
      <c r="K153">
        <f>_xlfn.STDEV.P(D173:G177)</f>
        <v>6.7857645110923208</v>
      </c>
      <c r="N153">
        <f t="shared" si="60"/>
        <v>48.875</v>
      </c>
      <c r="P153" s="5">
        <f>_xlfn.STDEV.P(D173:D177)</f>
        <v>3.0682894257224183</v>
      </c>
      <c r="R153" s="5">
        <f>_xlfn.STDEV.P(E173:E177)</f>
        <v>4.0613298314714603</v>
      </c>
      <c r="T153" s="5">
        <f>_xlfn.STDEV.P(F173:F177)</f>
        <v>3.1221787264665042</v>
      </c>
      <c r="V153" s="5">
        <f>_xlfn.STDEV.P(G173:G177)</f>
        <v>2.4872474746192843</v>
      </c>
    </row>
    <row r="154" spans="1:23" x14ac:dyDescent="0.75">
      <c r="A154" s="7">
        <v>6</v>
      </c>
      <c r="B154">
        <v>5</v>
      </c>
      <c r="C154">
        <v>0.2</v>
      </c>
      <c r="D154">
        <v>57.8</v>
      </c>
      <c r="E154">
        <v>53.2</v>
      </c>
      <c r="F154">
        <v>42.7</v>
      </c>
      <c r="G154">
        <v>49.9</v>
      </c>
      <c r="I154">
        <f t="shared" si="59"/>
        <v>5.5031808983532295</v>
      </c>
      <c r="K154">
        <f>AVERAGE(K148:K153)</f>
        <v>10.561917479123762</v>
      </c>
      <c r="N154">
        <f t="shared" si="60"/>
        <v>50.9</v>
      </c>
      <c r="P154" s="5">
        <f>AVERAGE(P148:P153)</f>
        <v>1.5788413543371298</v>
      </c>
      <c r="Q154">
        <f>AVERAGE(Q148:Q152)</f>
        <v>25.26490862457991</v>
      </c>
      <c r="R154" s="5">
        <f>AVERAGE(R148:R153)</f>
        <v>2.4030377622780978</v>
      </c>
      <c r="S154">
        <f>AVERAGE(S148:S152)</f>
        <v>7.3627874438049803</v>
      </c>
      <c r="T154" s="5">
        <f>AVERAGE(T148:T153)</f>
        <v>2.2955656128781015</v>
      </c>
      <c r="U154">
        <f>AVERAGE(U148:U152)</f>
        <v>16.304307865156613</v>
      </c>
      <c r="V154" s="5">
        <f>AVERAGE(V148:V153)</f>
        <v>1.3304896792361927</v>
      </c>
      <c r="W154">
        <f>AVERAGE(W148:W152)</f>
        <v>23.152535672673565</v>
      </c>
    </row>
    <row r="155" spans="1:23" x14ac:dyDescent="0.75">
      <c r="A155" s="7">
        <v>7</v>
      </c>
      <c r="B155">
        <v>5</v>
      </c>
      <c r="C155">
        <v>0.45</v>
      </c>
      <c r="D155">
        <v>57.3</v>
      </c>
      <c r="E155">
        <v>55.5</v>
      </c>
      <c r="F155">
        <v>44</v>
      </c>
      <c r="G155">
        <v>50.8</v>
      </c>
      <c r="I155">
        <f t="shared" si="59"/>
        <v>5.1414978362341062</v>
      </c>
      <c r="N155">
        <f t="shared" si="60"/>
        <v>51.900000000000006</v>
      </c>
      <c r="P155" s="5">
        <f>_xlfn.STDEV.P(P148:P153)</f>
        <v>0.95501831282698424</v>
      </c>
      <c r="Q155">
        <f>_xlfn.STDEV.P(Q148:Q152)</f>
        <v>0.752553410777277</v>
      </c>
      <c r="R155" s="5">
        <f>_xlfn.STDEV.P(R148:R153)</f>
        <v>1.1985864645762827</v>
      </c>
      <c r="S155">
        <f>_xlfn.STDEV.P(S148:S152)</f>
        <v>0.81960352990776519</v>
      </c>
      <c r="T155" s="5">
        <f>_xlfn.STDEV.P(T148:T153)</f>
        <v>0.83839838400662503</v>
      </c>
      <c r="U155">
        <f>_xlfn.STDEV.P(U148:U152)</f>
        <v>1.8929519963312318</v>
      </c>
      <c r="V155" s="5">
        <f>_xlfn.STDEV.P(V148:V153)</f>
        <v>0.89334421143959997</v>
      </c>
      <c r="W155">
        <f>_xlfn.STDEV.P(W148:W152)</f>
        <v>0.62577306236214492</v>
      </c>
    </row>
    <row r="156" spans="1:23" x14ac:dyDescent="0.75">
      <c r="A156" s="7">
        <v>8</v>
      </c>
      <c r="B156">
        <v>5</v>
      </c>
      <c r="C156">
        <v>0.65</v>
      </c>
      <c r="D156">
        <v>55.9</v>
      </c>
      <c r="E156">
        <v>55.2</v>
      </c>
      <c r="F156">
        <v>42.7</v>
      </c>
      <c r="G156">
        <v>52.9</v>
      </c>
      <c r="I156">
        <f t="shared" si="59"/>
        <v>5.2992334351299712</v>
      </c>
      <c r="K156" cm="1">
        <f t="array" ref="K156">INDEX(LINEST(K148:K153),1)</f>
        <v>-3.3055422332774627</v>
      </c>
      <c r="L156" cm="1">
        <f t="array" ref="L156">INDEX(LINEST(L148:L152),1)</f>
        <v>-0.63476970125244192</v>
      </c>
      <c r="N156">
        <f t="shared" si="60"/>
        <v>51.675000000000004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51.4</v>
      </c>
      <c r="E157">
        <v>53.2</v>
      </c>
      <c r="F157">
        <v>42.2</v>
      </c>
      <c r="G157">
        <v>51.3</v>
      </c>
      <c r="I157">
        <f t="shared" si="59"/>
        <v>4.2961465291584258</v>
      </c>
      <c r="N157">
        <f t="shared" si="60"/>
        <v>49.525000000000006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53.8</v>
      </c>
      <c r="E158">
        <v>61.8</v>
      </c>
      <c r="F158">
        <v>35.200000000000003</v>
      </c>
      <c r="G158">
        <v>52.3</v>
      </c>
      <c r="I158">
        <f t="shared" si="59"/>
        <v>9.6902979830343252</v>
      </c>
      <c r="N158">
        <f t="shared" si="60"/>
        <v>50.775000000000006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54.1</v>
      </c>
      <c r="E159">
        <v>62.3</v>
      </c>
      <c r="F159">
        <v>38.200000000000003</v>
      </c>
      <c r="G159">
        <v>51.2</v>
      </c>
      <c r="I159">
        <f t="shared" si="59"/>
        <v>8.6655928821979487</v>
      </c>
      <c r="J159" s="2"/>
      <c r="K159" t="s">
        <v>26</v>
      </c>
      <c r="L159" t="s">
        <v>27</v>
      </c>
      <c r="N159">
        <f t="shared" si="60"/>
        <v>51.45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52.1</v>
      </c>
      <c r="E160">
        <v>58.4</v>
      </c>
      <c r="F160">
        <v>37.799999999999997</v>
      </c>
      <c r="G160">
        <v>53.2</v>
      </c>
      <c r="I160">
        <f t="shared" si="59"/>
        <v>7.6401488859838205</v>
      </c>
      <c r="J160">
        <v>2</v>
      </c>
      <c r="K160">
        <f>AVERAGE(D148:G152)</f>
        <v>28.804999999999996</v>
      </c>
      <c r="L160">
        <f>AVERAGE(D148:G148,D153:G153,D158:G158,D163:G163,D168:G168,D173:G173)</f>
        <v>55.19166666666667</v>
      </c>
      <c r="M160">
        <v>0</v>
      </c>
      <c r="N160">
        <f t="shared" si="60"/>
        <v>50.375</v>
      </c>
      <c r="P160" s="5">
        <f>AVERAGE(D148:D152)</f>
        <v>0</v>
      </c>
      <c r="Q160">
        <f>AVERAGE(D148,D153,D158,D163,D168,D173)</f>
        <v>52.816666666666663</v>
      </c>
      <c r="R160" s="5">
        <f>AVERAGE(E148:E152)</f>
        <v>69.220000000000013</v>
      </c>
      <c r="S160">
        <f>AVERAGE(E148,E153,E158,E163,E168,E173)</f>
        <v>63.883333333333326</v>
      </c>
      <c r="T160" s="5">
        <f>AVERAGE(F148:F152)</f>
        <v>46</v>
      </c>
      <c r="U160">
        <f>AVERAGE(F148,F153,F158,F163,F168,F173)</f>
        <v>53.733333333333327</v>
      </c>
      <c r="V160" s="5">
        <f>AVERAGE(G148:G152)</f>
        <v>0</v>
      </c>
      <c r="W160">
        <f>AVERAGE(G148,G153,G158,G163,G168,G173)</f>
        <v>50.333333333333336</v>
      </c>
    </row>
    <row r="161" spans="1:23" x14ac:dyDescent="0.75">
      <c r="A161" s="7">
        <v>13</v>
      </c>
      <c r="B161">
        <v>10</v>
      </c>
      <c r="C161">
        <v>0.65</v>
      </c>
      <c r="D161">
        <v>50.8</v>
      </c>
      <c r="E161">
        <v>54.4</v>
      </c>
      <c r="F161">
        <v>38.5</v>
      </c>
      <c r="G161">
        <v>53.5</v>
      </c>
      <c r="I161">
        <f t="shared" si="59"/>
        <v>6.3745588082627505</v>
      </c>
      <c r="J161">
        <v>5</v>
      </c>
      <c r="K161">
        <f>AVERAGE(D153:G157)</f>
        <v>50.575000000000003</v>
      </c>
      <c r="L161">
        <f>AVERAGE(D149:G149,D154:G154,D159:G159,D164:G164,D169:G169,D174:G174)</f>
        <v>56.145833333333343</v>
      </c>
      <c r="M161">
        <v>0.2</v>
      </c>
      <c r="N161">
        <f t="shared" si="60"/>
        <v>49.3</v>
      </c>
      <c r="P161" s="5">
        <f>AVERAGE(D153:D157)</f>
        <v>55.3</v>
      </c>
      <c r="Q161">
        <f t="shared" ref="Q161:Q164" si="66">AVERAGE(D149,D154,D159,D164,D169,D174)</f>
        <v>54.166666666666664</v>
      </c>
      <c r="R161" s="5">
        <f>AVERAGE(E153:E157)</f>
        <v>53.9</v>
      </c>
      <c r="S161">
        <f t="shared" ref="S161:S164" si="67">AVERAGE(E149,E154,E159,E164,E169,E174)</f>
        <v>63.883333333333333</v>
      </c>
      <c r="T161" s="5">
        <f>AVERAGE(F153:F157)</f>
        <v>41.679999999999993</v>
      </c>
      <c r="U161">
        <f t="shared" ref="U161:U164" si="68">AVERAGE(F149,F154,F159,F164,F169,F174)</f>
        <v>56.583333333333336</v>
      </c>
      <c r="V161" s="5">
        <f>AVERAGE(G153:G157)</f>
        <v>51.419999999999995</v>
      </c>
      <c r="W161">
        <f t="shared" ref="W161:W164" si="69">AVERAGE(G149,G154,G159,G164,G169,G174)</f>
        <v>49.949999999999996</v>
      </c>
    </row>
    <row r="162" spans="1:23" x14ac:dyDescent="0.75">
      <c r="A162" s="7">
        <v>14</v>
      </c>
      <c r="B162">
        <v>10</v>
      </c>
      <c r="C162">
        <v>0.85</v>
      </c>
      <c r="D162">
        <v>52.5</v>
      </c>
      <c r="E162">
        <v>54.9</v>
      </c>
      <c r="F162">
        <v>38.700000000000003</v>
      </c>
      <c r="G162">
        <v>52.2</v>
      </c>
      <c r="I162">
        <f t="shared" si="59"/>
        <v>6.3652867178156081</v>
      </c>
      <c r="J162">
        <v>10</v>
      </c>
      <c r="K162">
        <f>AVERAGE(D158:G162)</f>
        <v>50.295000000000002</v>
      </c>
      <c r="L162">
        <f t="shared" ref="L162:L164" si="70">AVERAGE(D150:G150,D155:G155,D160:G160,D165:G165,D170:G170,D175:G175)</f>
        <v>55.391666666666659</v>
      </c>
      <c r="M162">
        <v>0.45</v>
      </c>
      <c r="N162">
        <f t="shared" si="60"/>
        <v>49.575000000000003</v>
      </c>
      <c r="P162" s="5">
        <f>AVERAGE(D158:D162)</f>
        <v>52.660000000000004</v>
      </c>
      <c r="Q162">
        <f t="shared" si="66"/>
        <v>52.816666666666663</v>
      </c>
      <c r="R162" s="5">
        <f>AVERAGE(E158:E162)</f>
        <v>58.36</v>
      </c>
      <c r="S162">
        <f t="shared" si="67"/>
        <v>62.599999999999994</v>
      </c>
      <c r="T162" s="5">
        <f>AVERAGE(F158:F162)</f>
        <v>37.679999999999993</v>
      </c>
      <c r="U162">
        <f t="shared" si="68"/>
        <v>56.283333333333331</v>
      </c>
      <c r="V162" s="5">
        <f>AVERAGE(G158:G162)</f>
        <v>52.48</v>
      </c>
      <c r="W162">
        <f t="shared" si="69"/>
        <v>49.866666666666667</v>
      </c>
    </row>
    <row r="163" spans="1:23" x14ac:dyDescent="0.75">
      <c r="A163" s="7">
        <v>15</v>
      </c>
      <c r="B163">
        <v>20</v>
      </c>
      <c r="C163">
        <v>0</v>
      </c>
      <c r="D163">
        <v>56.6</v>
      </c>
      <c r="E163">
        <v>53.4</v>
      </c>
      <c r="F163">
        <v>49.9</v>
      </c>
      <c r="G163">
        <v>70.599999999999994</v>
      </c>
      <c r="I163">
        <f t="shared" si="59"/>
        <v>7.8569634719781849</v>
      </c>
      <c r="J163">
        <v>20</v>
      </c>
      <c r="K163">
        <f>AVERAGE(D163:G167)</f>
        <v>57.08</v>
      </c>
      <c r="L163">
        <f t="shared" si="70"/>
        <v>54.545833333333327</v>
      </c>
      <c r="M163">
        <v>0.65</v>
      </c>
      <c r="N163">
        <f t="shared" si="60"/>
        <v>57.625</v>
      </c>
      <c r="P163" s="5">
        <f>AVERAGE(D163:D167)</f>
        <v>55.48</v>
      </c>
      <c r="Q163">
        <f t="shared" si="66"/>
        <v>51.466666666666661</v>
      </c>
      <c r="R163" s="5">
        <f>AVERAGE(E163:E167)</f>
        <v>52.660000000000004</v>
      </c>
      <c r="S163">
        <f t="shared" si="67"/>
        <v>60.349999999999994</v>
      </c>
      <c r="T163" s="5">
        <f>AVERAGE(F163:F167)</f>
        <v>51.54</v>
      </c>
      <c r="U163">
        <f t="shared" si="68"/>
        <v>55.883333333333333</v>
      </c>
      <c r="V163" s="5">
        <f>AVERAGE(G163:G167)</f>
        <v>68.64</v>
      </c>
      <c r="W163">
        <f t="shared" si="69"/>
        <v>50.483333333333327</v>
      </c>
    </row>
    <row r="164" spans="1:23" x14ac:dyDescent="0.75">
      <c r="A164" s="7">
        <v>16</v>
      </c>
      <c r="B164">
        <v>20</v>
      </c>
      <c r="C164">
        <v>0.2</v>
      </c>
      <c r="D164">
        <v>57.4</v>
      </c>
      <c r="E164">
        <v>55.2</v>
      </c>
      <c r="F164">
        <v>52.3</v>
      </c>
      <c r="G164">
        <v>71.400000000000006</v>
      </c>
      <c r="I164">
        <f t="shared" si="59"/>
        <v>7.3421301404974146</v>
      </c>
      <c r="J164">
        <v>50</v>
      </c>
      <c r="K164">
        <f>AVERAGE(D168:G172)</f>
        <v>68.384999999999991</v>
      </c>
      <c r="L164">
        <f t="shared" si="70"/>
        <v>52.741666666666667</v>
      </c>
      <c r="M164">
        <v>0.85</v>
      </c>
      <c r="N164">
        <f t="shared" si="60"/>
        <v>59.074999999999996</v>
      </c>
      <c r="P164" s="5">
        <f>AVERAGE(D168:D172)</f>
        <v>71.94</v>
      </c>
      <c r="Q164">
        <f t="shared" si="66"/>
        <v>50.25</v>
      </c>
      <c r="R164" s="5">
        <f>AVERAGE(E168:E172)</f>
        <v>67.760000000000005</v>
      </c>
      <c r="S164">
        <f t="shared" si="67"/>
        <v>58.9</v>
      </c>
      <c r="T164" s="5">
        <f>AVERAGE(F168:F172)</f>
        <v>74.22</v>
      </c>
      <c r="U164">
        <f t="shared" si="68"/>
        <v>53.866666666666674</v>
      </c>
      <c r="V164" s="5">
        <f>AVERAGE(G168:G172)</f>
        <v>59.620000000000005</v>
      </c>
      <c r="W164">
        <f t="shared" si="69"/>
        <v>47.949999999999996</v>
      </c>
    </row>
    <row r="165" spans="1:23" x14ac:dyDescent="0.75">
      <c r="A165" s="7">
        <v>17</v>
      </c>
      <c r="B165">
        <v>20</v>
      </c>
      <c r="C165">
        <v>0.45</v>
      </c>
      <c r="D165">
        <v>55</v>
      </c>
      <c r="E165">
        <v>52.7</v>
      </c>
      <c r="F165">
        <v>53.2</v>
      </c>
      <c r="G165">
        <v>67.400000000000006</v>
      </c>
      <c r="I165">
        <f t="shared" si="59"/>
        <v>6.0221985188135241</v>
      </c>
      <c r="J165">
        <v>100</v>
      </c>
      <c r="K165">
        <f>AVERAGE(D173:G177)</f>
        <v>73.679999999999993</v>
      </c>
      <c r="L165">
        <f>AVERAGE((L164-L163), (L163-L162), (L162-L161), (L161-L160))</f>
        <v>-0.61250000000000071</v>
      </c>
      <c r="N165">
        <f t="shared" si="60"/>
        <v>57.075000000000003</v>
      </c>
      <c r="P165" s="5">
        <f>AVERAGE(D173:D177)</f>
        <v>78.44</v>
      </c>
      <c r="R165" s="5">
        <f>AVERAGE(E173:E177)</f>
        <v>69.64</v>
      </c>
      <c r="T165" s="5">
        <f>AVERAGE(F173:F177)</f>
        <v>80.5</v>
      </c>
      <c r="V165" s="5">
        <f>AVERAGE(G173:G177)</f>
        <v>66.140000000000015</v>
      </c>
    </row>
    <row r="166" spans="1:23" x14ac:dyDescent="0.75">
      <c r="A166" s="7">
        <v>18</v>
      </c>
      <c r="B166">
        <v>20</v>
      </c>
      <c r="C166">
        <v>0.65</v>
      </c>
      <c r="D166">
        <v>53.4</v>
      </c>
      <c r="E166">
        <v>50.5</v>
      </c>
      <c r="F166">
        <v>50.9</v>
      </c>
      <c r="G166">
        <v>69.3</v>
      </c>
      <c r="I166">
        <f t="shared" si="59"/>
        <v>7.7444738362266374</v>
      </c>
      <c r="K166">
        <f>AVERAGE(K160:K165)</f>
        <v>54.803333333333335</v>
      </c>
      <c r="N166">
        <f t="shared" si="60"/>
        <v>56.025000000000006</v>
      </c>
      <c r="P166" s="5">
        <f>AVERAGE(P160:P165)</f>
        <v>52.303333333333335</v>
      </c>
      <c r="Q166">
        <f>AVERAGE(Q160:Q164)</f>
        <v>52.303333333333327</v>
      </c>
      <c r="R166" s="5">
        <f>AVERAGE(R160:R165)</f>
        <v>61.923333333333339</v>
      </c>
      <c r="S166">
        <f>AVERAGE(S160:S164)</f>
        <v>61.923333333333325</v>
      </c>
      <c r="T166" s="5">
        <f>AVERAGE(T160:T165)</f>
        <v>55.27</v>
      </c>
      <c r="U166">
        <f>AVERAGE(U160:U164)</f>
        <v>55.27</v>
      </c>
      <c r="V166" s="5">
        <f>AVERAGE(V160:V165)</f>
        <v>49.716666666666669</v>
      </c>
      <c r="W166">
        <f>AVERAGE(W160:W164)</f>
        <v>49.716666666666661</v>
      </c>
    </row>
    <row r="167" spans="1:23" x14ac:dyDescent="0.75">
      <c r="A167" s="7">
        <v>19</v>
      </c>
      <c r="B167">
        <v>20</v>
      </c>
      <c r="C167">
        <v>0.85</v>
      </c>
      <c r="D167">
        <v>55</v>
      </c>
      <c r="E167">
        <v>51.5</v>
      </c>
      <c r="F167">
        <v>51.4</v>
      </c>
      <c r="G167">
        <v>64.5</v>
      </c>
      <c r="I167">
        <f t="shared" si="59"/>
        <v>5.3390073983840862</v>
      </c>
      <c r="N167">
        <f t="shared" si="60"/>
        <v>55.6</v>
      </c>
      <c r="P167" s="5">
        <f>_xlfn.STDEV.P(P160:P165)</f>
        <v>25.244012931562377</v>
      </c>
      <c r="Q167">
        <f>_xlfn.STDEV.P(Q160:Q164)</f>
        <v>1.3353068727616295</v>
      </c>
      <c r="R167" s="5">
        <f>_xlfn.STDEV.P(R160:R165)</f>
        <v>7.1848861430706306</v>
      </c>
      <c r="S167">
        <f>_xlfn.STDEV.P(S160:S164)</f>
        <v>1.9878128684561827</v>
      </c>
      <c r="T167" s="5">
        <f>_xlfn.STDEV.P(T160:T165)</f>
        <v>16.276759505503538</v>
      </c>
      <c r="U167">
        <f>_xlfn.STDEV.P(U160:U164)</f>
        <v>1.2213562588823585</v>
      </c>
      <c r="V167" s="5">
        <f>_xlfn.STDEV.P(V160:V165)</f>
        <v>23.123504396080524</v>
      </c>
      <c r="W167">
        <f>_xlfn.STDEV.P(W160:W164)</f>
        <v>0.91281006908459528</v>
      </c>
    </row>
    <row r="168" spans="1:23" x14ac:dyDescent="0.75">
      <c r="A168" s="7">
        <v>20</v>
      </c>
      <c r="B168">
        <v>50</v>
      </c>
      <c r="C168">
        <v>0</v>
      </c>
      <c r="D168">
        <v>72.7</v>
      </c>
      <c r="E168">
        <v>70.8</v>
      </c>
      <c r="F168">
        <v>75.900000000000006</v>
      </c>
      <c r="G168">
        <v>59.2</v>
      </c>
      <c r="I168">
        <f t="shared" si="59"/>
        <v>6.3025788372697091</v>
      </c>
      <c r="N168">
        <f t="shared" si="60"/>
        <v>69.650000000000006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74</v>
      </c>
      <c r="E169">
        <v>70.7</v>
      </c>
      <c r="F169">
        <v>78.5</v>
      </c>
      <c r="G169">
        <v>59</v>
      </c>
      <c r="I169">
        <f t="shared" si="59"/>
        <v>7.2202839279352871</v>
      </c>
      <c r="N169">
        <f t="shared" si="60"/>
        <v>70.55</v>
      </c>
      <c r="P169" s="5" cm="1">
        <f t="array" ref="P169">INDEX(LINEST(P160:P165), 1)</f>
        <v>12.71257142857143</v>
      </c>
      <c r="Q169" s="5" cm="1">
        <f t="array" ref="Q169">INDEX(LINEST(Q160:Q164), 1)</f>
        <v>-0.78333333333333255</v>
      </c>
      <c r="R169" s="5" cm="1">
        <f t="array" ref="R169">INDEX(LINEST(R160:R165), 1)</f>
        <v>1.0851428571428559</v>
      </c>
      <c r="S169" s="5" cm="1">
        <f t="array" ref="S169">INDEX(LINEST(S160:S164), 1)</f>
        <v>-1.3499999999999992</v>
      </c>
      <c r="T169" s="5" cm="1">
        <f t="array" ref="T169">INDEX(LINEST(T160:T165), 1)</f>
        <v>8.1137142857142877</v>
      </c>
      <c r="U169" s="5" cm="1">
        <f t="array" ref="U169">INDEX(LINEST(U160:U164), 1)</f>
        <v>-4.3333333333330726E-2</v>
      </c>
      <c r="V169" s="5" cm="1">
        <f t="array" ref="V169">INDEX(LINEST(V160:V164), 1)</f>
        <v>13.645999999999999</v>
      </c>
      <c r="W169" s="5" cm="1">
        <f t="array" ref="W169">INDEX(LINEST(W160:W164), 1)</f>
        <v>-0.42333333333333478</v>
      </c>
    </row>
    <row r="170" spans="1:23" x14ac:dyDescent="0.75">
      <c r="A170" s="7">
        <v>22</v>
      </c>
      <c r="B170">
        <v>50</v>
      </c>
      <c r="C170">
        <v>0.45</v>
      </c>
      <c r="D170">
        <v>72.400000000000006</v>
      </c>
      <c r="E170">
        <v>68.900000000000006</v>
      </c>
      <c r="F170">
        <v>73.5</v>
      </c>
      <c r="G170">
        <v>60.1</v>
      </c>
      <c r="I170">
        <f t="shared" si="59"/>
        <v>5.2613567641816505</v>
      </c>
      <c r="K170" cm="1">
        <f t="array" ref="K170">INDEX(LINEST(K160:K165),1)</f>
        <v>8.131142857142855</v>
      </c>
      <c r="L170" cm="1">
        <f t="array" ref="L170">INDEX(LINEST(L160:L164),1)</f>
        <v>-0.65000000000000191</v>
      </c>
      <c r="N170">
        <f t="shared" si="60"/>
        <v>68.725000000000009</v>
      </c>
    </row>
    <row r="171" spans="1:23" x14ac:dyDescent="0.75">
      <c r="A171" s="7">
        <v>23</v>
      </c>
      <c r="B171">
        <v>50</v>
      </c>
      <c r="C171">
        <v>0.65</v>
      </c>
      <c r="D171">
        <v>70.8</v>
      </c>
      <c r="E171">
        <v>66.400000000000006</v>
      </c>
      <c r="F171">
        <v>74.8</v>
      </c>
      <c r="G171">
        <v>61.6</v>
      </c>
      <c r="I171">
        <f t="shared" si="59"/>
        <v>4.9234134500364668</v>
      </c>
      <c r="N171">
        <f t="shared" si="60"/>
        <v>68.400000000000006</v>
      </c>
    </row>
    <row r="172" spans="1:23" x14ac:dyDescent="0.75">
      <c r="A172" s="7">
        <v>24</v>
      </c>
      <c r="B172">
        <v>50</v>
      </c>
      <c r="C172">
        <v>0.85</v>
      </c>
      <c r="D172">
        <v>69.8</v>
      </c>
      <c r="E172">
        <v>62</v>
      </c>
      <c r="F172">
        <v>68.400000000000006</v>
      </c>
      <c r="G172">
        <v>58.2</v>
      </c>
      <c r="I172">
        <f t="shared" si="59"/>
        <v>4.7222875812470368</v>
      </c>
      <c r="N172">
        <f t="shared" si="60"/>
        <v>64.600000000000009</v>
      </c>
    </row>
    <row r="173" spans="1:23" x14ac:dyDescent="0.75">
      <c r="A173" s="7">
        <v>25</v>
      </c>
      <c r="B173">
        <v>100</v>
      </c>
      <c r="C173">
        <v>0</v>
      </c>
      <c r="D173">
        <v>79.7</v>
      </c>
      <c r="E173">
        <v>74.2</v>
      </c>
      <c r="F173">
        <v>82.8</v>
      </c>
      <c r="G173">
        <v>67.7</v>
      </c>
      <c r="I173">
        <f t="shared" si="59"/>
        <v>5.7449978241945381</v>
      </c>
      <c r="N173">
        <f t="shared" si="60"/>
        <v>76.099999999999994</v>
      </c>
    </row>
    <row r="174" spans="1:23" x14ac:dyDescent="0.75">
      <c r="A174" s="7">
        <v>26</v>
      </c>
      <c r="B174">
        <v>100</v>
      </c>
      <c r="C174">
        <v>0.2</v>
      </c>
      <c r="D174">
        <v>81.7</v>
      </c>
      <c r="E174">
        <v>73.5</v>
      </c>
      <c r="F174">
        <v>82.9</v>
      </c>
      <c r="G174">
        <v>68.2</v>
      </c>
      <c r="I174">
        <f t="shared" si="59"/>
        <v>6.0387809200202005</v>
      </c>
      <c r="N174">
        <f t="shared" si="60"/>
        <v>76.575000000000003</v>
      </c>
    </row>
    <row r="175" spans="1:23" x14ac:dyDescent="0.75">
      <c r="A175" s="7">
        <v>27</v>
      </c>
      <c r="B175">
        <v>100</v>
      </c>
      <c r="C175">
        <v>0.45</v>
      </c>
      <c r="D175">
        <v>80.099999999999994</v>
      </c>
      <c r="E175">
        <v>70.3</v>
      </c>
      <c r="F175">
        <v>81.8</v>
      </c>
      <c r="G175">
        <v>67.7</v>
      </c>
      <c r="I175">
        <f t="shared" si="59"/>
        <v>6.0751028797873019</v>
      </c>
      <c r="N175">
        <f t="shared" si="60"/>
        <v>74.974999999999994</v>
      </c>
    </row>
    <row r="176" spans="1:23" x14ac:dyDescent="0.75">
      <c r="A176" s="7">
        <v>28</v>
      </c>
      <c r="B176">
        <v>100</v>
      </c>
      <c r="C176">
        <v>0.65</v>
      </c>
      <c r="D176">
        <v>77.900000000000006</v>
      </c>
      <c r="E176">
        <v>66.7</v>
      </c>
      <c r="F176">
        <v>80.5</v>
      </c>
      <c r="G176">
        <v>65.599999999999994</v>
      </c>
      <c r="I176">
        <f t="shared" si="59"/>
        <v>6.600899559908485</v>
      </c>
      <c r="N176">
        <f t="shared" si="60"/>
        <v>72.675000000000011</v>
      </c>
    </row>
    <row r="177" spans="1:23" x14ac:dyDescent="0.75">
      <c r="A177" s="7">
        <v>29</v>
      </c>
      <c r="B177">
        <v>100</v>
      </c>
      <c r="C177">
        <v>0.85</v>
      </c>
      <c r="D177">
        <v>72.8</v>
      </c>
      <c r="E177">
        <v>63.5</v>
      </c>
      <c r="F177">
        <v>74.5</v>
      </c>
      <c r="G177">
        <v>61.5</v>
      </c>
      <c r="I177">
        <f t="shared" si="59"/>
        <v>5.6517143416842996</v>
      </c>
      <c r="N177">
        <f t="shared" si="60"/>
        <v>68.075000000000003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52.3</v>
      </c>
      <c r="E184">
        <v>42.1</v>
      </c>
      <c r="F184">
        <v>51.2</v>
      </c>
      <c r="G184">
        <v>0</v>
      </c>
      <c r="I184">
        <f>_xlfn.STDEV.P(D184:G184)</f>
        <v>21.385158404837679</v>
      </c>
      <c r="J184">
        <v>2</v>
      </c>
      <c r="K184">
        <f>_xlfn.STDEV.P(D184:G188)</f>
        <v>19.652567262319678</v>
      </c>
      <c r="L184">
        <f>_xlfn.STDEV.P(D184:G184,D189:G189,D194:G194,D199:G199,D204:F204,D209:F209)</f>
        <v>23.160992873991631</v>
      </c>
      <c r="M184">
        <v>0</v>
      </c>
      <c r="N184">
        <f>AVERAGE(D184:G184)</f>
        <v>36.400000000000006</v>
      </c>
      <c r="P184" s="5">
        <f>_xlfn.STDEV.P(D184:D188)</f>
        <v>4.6036507252397145</v>
      </c>
      <c r="Q184">
        <f>_xlfn.STDEV.P(D184,D189,D194,D199,D204,D209)</f>
        <v>14.252368224263636</v>
      </c>
      <c r="R184" s="5">
        <f>_xlfn.STDEV.P(E184:E188)</f>
        <v>2.5919876542915867</v>
      </c>
      <c r="S184">
        <f>_xlfn.STDEV.P(E184,E189,E194,E199,E204,E209)</f>
        <v>17.882898410368355</v>
      </c>
      <c r="T184" s="5">
        <f>_xlfn.STDEV.P(F184:F188)</f>
        <v>2.3229291853175371</v>
      </c>
      <c r="U184">
        <f>_xlfn.STDEV.P(F184,F189,F194,F199,F204,F209)</f>
        <v>10.553106441022736</v>
      </c>
      <c r="V184" s="5">
        <f>_xlfn.STDEV.P(G184:G188)</f>
        <v>0</v>
      </c>
      <c r="W184">
        <f>_xlfn.STDEV.P(G184,G189,G194,G199)</f>
        <v>28.927614402159058</v>
      </c>
    </row>
    <row r="185" spans="1:23" x14ac:dyDescent="0.75">
      <c r="A185" s="7">
        <v>1</v>
      </c>
      <c r="B185">
        <v>0</v>
      </c>
      <c r="C185">
        <v>0.2</v>
      </c>
      <c r="D185">
        <v>49.3</v>
      </c>
      <c r="E185">
        <v>41.4</v>
      </c>
      <c r="F185">
        <v>48</v>
      </c>
      <c r="G185">
        <v>0</v>
      </c>
      <c r="I185">
        <f t="shared" ref="I185:I203" si="71">_xlfn.STDEV.P(D185:G185)</f>
        <v>20.242452297090889</v>
      </c>
      <c r="J185">
        <v>5</v>
      </c>
      <c r="K185">
        <f>_xlfn.STDEV.P(D189:G193)</f>
        <v>18.920811293387988</v>
      </c>
      <c r="L185">
        <f t="shared" ref="L185:L188" si="72">_xlfn.STDEV.P(D185:G185,D190:G190,D195:G195,D200:G200,D205:F205,D210:F210)</f>
        <v>22.505870694165147</v>
      </c>
      <c r="M185">
        <v>0.2</v>
      </c>
      <c r="N185">
        <f t="shared" ref="N185:N203" si="73">AVERAGE(D185:G185)</f>
        <v>34.674999999999997</v>
      </c>
      <c r="P185" s="5">
        <f>_xlfn.STDEV.P(D189:D193)</f>
        <v>1.8916659324521319</v>
      </c>
      <c r="Q185">
        <f t="shared" ref="Q185:Q188" si="74">_xlfn.STDEV.P(D185,D190,D195,D200,D205,D210)</f>
        <v>14.938726704627625</v>
      </c>
      <c r="R185" s="5">
        <f>_xlfn.STDEV.P(E189:E193)</f>
        <v>4.0283991857808701</v>
      </c>
      <c r="S185">
        <f t="shared" ref="S185:S188" si="75">_xlfn.STDEV.P(E185,E190,E195,E200,E205,E210)</f>
        <v>17.181986691493762</v>
      </c>
      <c r="T185" s="5">
        <f>_xlfn.STDEV.P(F189:F193)</f>
        <v>8.5173704862475006</v>
      </c>
      <c r="U185">
        <f t="shared" ref="U185:U188" si="76">_xlfn.STDEV.P(F185,F190,F195,F200,F205,F210)</f>
        <v>6.114032130181192</v>
      </c>
      <c r="V185" s="5">
        <f>_xlfn.STDEV.P(G189:G193)</f>
        <v>1.3646977687385589</v>
      </c>
      <c r="W185">
        <f t="shared" ref="W185:W188" si="77">_xlfn.STDEV.P(G185,G190,G195,G200)</f>
        <v>27.594428785535676</v>
      </c>
    </row>
    <row r="186" spans="1:23" x14ac:dyDescent="0.75">
      <c r="A186" s="7">
        <v>2</v>
      </c>
      <c r="B186">
        <v>0</v>
      </c>
      <c r="C186">
        <v>0.45</v>
      </c>
      <c r="D186">
        <v>42.1</v>
      </c>
      <c r="E186">
        <v>40.700000000000003</v>
      </c>
      <c r="F186">
        <v>48.9</v>
      </c>
      <c r="G186">
        <v>0</v>
      </c>
      <c r="I186">
        <f t="shared" si="71"/>
        <v>19.260630181798309</v>
      </c>
      <c r="J186">
        <v>10</v>
      </c>
      <c r="K186">
        <f>_xlfn.STDEV.P(D194:G198)</f>
        <v>11.576506381460606</v>
      </c>
      <c r="L186">
        <f t="shared" si="72"/>
        <v>23.077176034320296</v>
      </c>
      <c r="M186">
        <v>0.45</v>
      </c>
      <c r="N186">
        <f t="shared" si="73"/>
        <v>32.925000000000004</v>
      </c>
      <c r="P186" s="5">
        <f>_xlfn.STDEV.P(D194:D198)</f>
        <v>3.8559045631343127</v>
      </c>
      <c r="Q186">
        <f t="shared" si="74"/>
        <v>17.702636338504256</v>
      </c>
      <c r="R186" s="5">
        <f>_xlfn.STDEV.P(E194:E198)</f>
        <v>3.6646418651759105</v>
      </c>
      <c r="S186">
        <f t="shared" si="75"/>
        <v>17.865205164104825</v>
      </c>
      <c r="T186" s="5">
        <f>_xlfn.STDEV.P(F194:F198)</f>
        <v>2.7469255541423028</v>
      </c>
      <c r="U186">
        <f t="shared" si="76"/>
        <v>5.3219670548898872</v>
      </c>
      <c r="V186" s="5">
        <f>_xlfn.STDEV.P(G194:G198)</f>
        <v>5.7438662937084439</v>
      </c>
      <c r="W186">
        <f t="shared" si="77"/>
        <v>26.813371197967626</v>
      </c>
    </row>
    <row r="187" spans="1:23" x14ac:dyDescent="0.75">
      <c r="A187" s="7">
        <v>3</v>
      </c>
      <c r="B187">
        <v>0</v>
      </c>
      <c r="C187">
        <v>0.65</v>
      </c>
      <c r="D187">
        <v>45</v>
      </c>
      <c r="E187">
        <v>38.700000000000003</v>
      </c>
      <c r="F187">
        <v>46.7</v>
      </c>
      <c r="G187">
        <v>0</v>
      </c>
      <c r="I187">
        <f t="shared" si="71"/>
        <v>19.05610138512073</v>
      </c>
      <c r="J187">
        <v>20</v>
      </c>
      <c r="K187">
        <f>_xlfn.STDEV.P(D199:G203)</f>
        <v>14.810489526008325</v>
      </c>
      <c r="L187">
        <f t="shared" si="72"/>
        <v>22.579783706479652</v>
      </c>
      <c r="M187">
        <v>0.65</v>
      </c>
      <c r="N187">
        <f t="shared" si="73"/>
        <v>32.6</v>
      </c>
      <c r="P187" s="5">
        <f>_xlfn.STDEV.P(D199:D203)</f>
        <v>3.865022639002258</v>
      </c>
      <c r="Q187">
        <f t="shared" si="74"/>
        <v>15.993609835042118</v>
      </c>
      <c r="R187" s="5">
        <f>_xlfn.STDEV.P(E199:E203)</f>
        <v>4.0848990195597272</v>
      </c>
      <c r="S187">
        <f t="shared" si="75"/>
        <v>17.443719022425604</v>
      </c>
      <c r="T187" s="5">
        <f>_xlfn.STDEV.P(F199:F203)</f>
        <v>3.1340708351918285</v>
      </c>
      <c r="U187">
        <f t="shared" si="76"/>
        <v>6.6769296004143026</v>
      </c>
      <c r="V187" s="5">
        <f>_xlfn.STDEV.P(G199:G203)</f>
        <v>4.3566041821583923</v>
      </c>
      <c r="W187">
        <f t="shared" si="77"/>
        <v>25.63986154408795</v>
      </c>
    </row>
    <row r="188" spans="1:23" x14ac:dyDescent="0.75">
      <c r="A188" s="7">
        <v>4</v>
      </c>
      <c r="B188">
        <v>0</v>
      </c>
      <c r="C188">
        <v>0.85</v>
      </c>
      <c r="D188">
        <v>39.700000000000003</v>
      </c>
      <c r="E188">
        <v>34.9</v>
      </c>
      <c r="F188">
        <v>44.2</v>
      </c>
      <c r="G188">
        <v>0</v>
      </c>
      <c r="I188">
        <f t="shared" si="71"/>
        <v>17.459810995540593</v>
      </c>
      <c r="J188">
        <v>50</v>
      </c>
      <c r="K188">
        <f>_xlfn.STDEV.P(D205:F208)</f>
        <v>15.224258785095524</v>
      </c>
      <c r="L188">
        <f t="shared" si="72"/>
        <v>20.939061524353455</v>
      </c>
      <c r="M188">
        <v>0.85</v>
      </c>
      <c r="N188">
        <f t="shared" si="73"/>
        <v>29.7</v>
      </c>
      <c r="P188" s="5">
        <f>_xlfn.STDEV.P(D204:D208)</f>
        <v>3.3601190455101428</v>
      </c>
      <c r="Q188">
        <f t="shared" si="74"/>
        <v>15.794276389460464</v>
      </c>
      <c r="R188" s="5">
        <f>_xlfn.STDEV.P(E204:E208)</f>
        <v>4.4734773946003141</v>
      </c>
      <c r="S188">
        <f t="shared" si="75"/>
        <v>16.157497399728122</v>
      </c>
      <c r="T188" s="5">
        <f>_xlfn.STDEV.P(F204:F208)</f>
        <v>5.0348386270068293</v>
      </c>
      <c r="U188">
        <f t="shared" si="76"/>
        <v>6.0555759428810632</v>
      </c>
      <c r="V188" s="5"/>
      <c r="W188">
        <f t="shared" si="77"/>
        <v>22.975693678320134</v>
      </c>
    </row>
    <row r="189" spans="1:23" x14ac:dyDescent="0.75">
      <c r="A189" s="7">
        <v>5</v>
      </c>
      <c r="B189">
        <v>5</v>
      </c>
      <c r="C189">
        <v>0</v>
      </c>
      <c r="D189">
        <v>93.1</v>
      </c>
      <c r="E189">
        <v>90.1</v>
      </c>
      <c r="F189">
        <v>84.2</v>
      </c>
      <c r="G189">
        <v>44.7</v>
      </c>
      <c r="I189">
        <f t="shared" si="71"/>
        <v>19.504791078091589</v>
      </c>
      <c r="J189">
        <v>100</v>
      </c>
      <c r="K189">
        <f>_xlfn.STDEV.P(D209:F213)</f>
        <v>16.124994759689052</v>
      </c>
      <c r="N189">
        <f t="shared" si="73"/>
        <v>78.024999999999991</v>
      </c>
      <c r="P189" s="5">
        <f>_xlfn.STDEV.P(D209:D213)</f>
        <v>3.6968094351751444</v>
      </c>
      <c r="R189" s="5">
        <f>_xlfn.STDEV.P(E209:E213)</f>
        <v>4.94377022119758</v>
      </c>
      <c r="T189" s="5">
        <f>_xlfn.STDEV.P(F209:F213)</f>
        <v>3.6983239447079259</v>
      </c>
      <c r="V189" s="5"/>
    </row>
    <row r="190" spans="1:23" x14ac:dyDescent="0.75">
      <c r="A190" s="7">
        <v>6</v>
      </c>
      <c r="B190">
        <v>5</v>
      </c>
      <c r="C190">
        <v>0.2</v>
      </c>
      <c r="D190">
        <v>92.9</v>
      </c>
      <c r="E190">
        <v>89.3</v>
      </c>
      <c r="F190">
        <v>65.8</v>
      </c>
      <c r="G190">
        <v>47.1</v>
      </c>
      <c r="I190">
        <f t="shared" si="71"/>
        <v>18.587277234710832</v>
      </c>
      <c r="K190">
        <f>AVERAGE(K184:K189)</f>
        <v>16.05160466799353</v>
      </c>
      <c r="N190">
        <f t="shared" si="73"/>
        <v>73.775000000000006</v>
      </c>
      <c r="P190" s="5">
        <f>AVERAGE(P184:P189)</f>
        <v>3.5455287234189505</v>
      </c>
      <c r="Q190">
        <f>AVERAGE(Q184:Q188)</f>
        <v>15.736323498379619</v>
      </c>
      <c r="R190" s="5">
        <f>AVERAGE(R184:R189)</f>
        <v>3.9645292234343317</v>
      </c>
      <c r="S190">
        <f>AVERAGE(S184:S188)</f>
        <v>17.306261337624136</v>
      </c>
      <c r="T190" s="5">
        <f>AVERAGE(T184:T189)</f>
        <v>4.2424097721023211</v>
      </c>
      <c r="U190">
        <f>AVERAGE(U184:U188)</f>
        <v>6.9443222338778368</v>
      </c>
      <c r="V190" s="5">
        <f>AVERAGE(V184:V189)</f>
        <v>2.8662920611513485</v>
      </c>
      <c r="W190">
        <f>AVERAGE(W184:W188)</f>
        <v>26.390193921614088</v>
      </c>
    </row>
    <row r="191" spans="1:23" x14ac:dyDescent="0.75">
      <c r="A191" s="7">
        <v>7</v>
      </c>
      <c r="B191">
        <v>5</v>
      </c>
      <c r="C191">
        <v>0.45</v>
      </c>
      <c r="D191">
        <v>93.7</v>
      </c>
      <c r="E191">
        <v>89.3</v>
      </c>
      <c r="F191">
        <v>64.2</v>
      </c>
      <c r="G191">
        <v>46.3</v>
      </c>
      <c r="I191">
        <f t="shared" si="71"/>
        <v>19.261019573220924</v>
      </c>
      <c r="N191">
        <f t="shared" si="73"/>
        <v>73.375</v>
      </c>
      <c r="P191" s="5">
        <f>_xlfn.STDEV.P(P184:P189)</f>
        <v>0.82770329108797891</v>
      </c>
      <c r="Q191">
        <f>_xlfn.STDEV.P(Q184:Q188)</f>
        <v>1.1639780825116044</v>
      </c>
      <c r="R191" s="5">
        <f>_xlfn.STDEV.P(R184:R189)</f>
        <v>0.73147251249460321</v>
      </c>
      <c r="S191">
        <f>_xlfn.STDEV.P(S184:S188)</f>
        <v>0.63228567951774195</v>
      </c>
      <c r="T191" s="5">
        <f>_xlfn.STDEV.P(T184:T189)</f>
        <v>2.095572950826909</v>
      </c>
      <c r="U191">
        <f>_xlfn.STDEV.P(U184:U188)</f>
        <v>1.8550531112081428</v>
      </c>
      <c r="V191" s="5">
        <f>_xlfn.STDEV.P(V184:V189)</f>
        <v>2.2897532225505763</v>
      </c>
      <c r="W191">
        <f>_xlfn.STDEV.P(W184:W188)</f>
        <v>2.0144266627511569</v>
      </c>
    </row>
    <row r="192" spans="1:23" x14ac:dyDescent="0.75">
      <c r="A192" s="7">
        <v>8</v>
      </c>
      <c r="B192">
        <v>5</v>
      </c>
      <c r="C192">
        <v>0.65</v>
      </c>
      <c r="D192">
        <v>92.2</v>
      </c>
      <c r="E192">
        <v>86.6</v>
      </c>
      <c r="F192">
        <v>65.3</v>
      </c>
      <c r="G192">
        <v>46.3</v>
      </c>
      <c r="I192">
        <f t="shared" si="71"/>
        <v>18.201236221751479</v>
      </c>
      <c r="K192" cm="1">
        <f t="array" ref="K192">INDEX(LINEST(K184:K189),1)</f>
        <v>-0.72838676838522276</v>
      </c>
      <c r="L192" cm="1">
        <f t="array" ref="L192">INDEX(LINEST(L184:L188),1)</f>
        <v>-0.43699496869618454</v>
      </c>
      <c r="N192">
        <f t="shared" si="73"/>
        <v>72.600000000000009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88.4</v>
      </c>
      <c r="E193">
        <v>79.2</v>
      </c>
      <c r="F193">
        <v>59.4</v>
      </c>
      <c r="G193">
        <v>43.3</v>
      </c>
      <c r="I193">
        <f t="shared" si="71"/>
        <v>17.499482135194729</v>
      </c>
      <c r="N193">
        <f t="shared" si="73"/>
        <v>67.575000000000003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90.1</v>
      </c>
      <c r="E194">
        <v>90.3</v>
      </c>
      <c r="F194">
        <v>65.8</v>
      </c>
      <c r="G194">
        <v>77.599999999999994</v>
      </c>
      <c r="I194">
        <f t="shared" si="71"/>
        <v>10.147536646891243</v>
      </c>
      <c r="N194">
        <f t="shared" si="73"/>
        <v>80.949999999999989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88.9</v>
      </c>
      <c r="E195">
        <v>88.2</v>
      </c>
      <c r="F195">
        <v>62.8</v>
      </c>
      <c r="G195">
        <v>72.099999999999994</v>
      </c>
      <c r="I195">
        <f t="shared" si="71"/>
        <v>11.053280056164333</v>
      </c>
      <c r="J195" s="2"/>
      <c r="K195" t="s">
        <v>26</v>
      </c>
      <c r="L195" t="s">
        <v>27</v>
      </c>
      <c r="N195" s="4">
        <f t="shared" si="73"/>
        <v>78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89.5</v>
      </c>
      <c r="E196">
        <v>89.1</v>
      </c>
      <c r="F196">
        <v>63.4</v>
      </c>
      <c r="G196">
        <v>69.8</v>
      </c>
      <c r="I196">
        <f t="shared" si="71"/>
        <v>11.574217036154092</v>
      </c>
      <c r="J196">
        <v>2</v>
      </c>
      <c r="K196">
        <f>AVERAGE(D184:G188)</f>
        <v>33.260000000000005</v>
      </c>
      <c r="L196">
        <f>AVERAGE(D184:G184,D189:G189,D194:G194,D199:G199,D204:F204,D209:F209)</f>
        <v>70.849999999999994</v>
      </c>
      <c r="M196">
        <v>0</v>
      </c>
      <c r="N196">
        <f t="shared" si="73"/>
        <v>77.95</v>
      </c>
      <c r="P196" s="5">
        <f>AVERAGE(D184:D188)</f>
        <v>45.679999999999993</v>
      </c>
      <c r="Q196">
        <f>AVERAGE(D184,D189,D194,D199,D204,D209)</f>
        <v>84</v>
      </c>
      <c r="R196" s="5">
        <f>AVERAGE(E184:E188)</f>
        <v>39.56</v>
      </c>
      <c r="S196">
        <f>AVERAGE(E184,E189,E194,E199,E204,E209)</f>
        <v>82.083333333333329</v>
      </c>
      <c r="T196" s="5">
        <f>AVERAGE(F184:F188)</f>
        <v>47.8</v>
      </c>
      <c r="U196">
        <f>AVERAGE(F184,F189,F194,F199,F204,F209)</f>
        <v>63.116666666666667</v>
      </c>
      <c r="V196" s="5">
        <f>AVERAGE(G184:G188)</f>
        <v>0</v>
      </c>
      <c r="W196">
        <f>AVERAGE(G184,G189,G194,G199)</f>
        <v>45.875</v>
      </c>
    </row>
    <row r="197" spans="1:23" x14ac:dyDescent="0.75">
      <c r="A197" s="7">
        <v>13</v>
      </c>
      <c r="B197">
        <v>10</v>
      </c>
      <c r="C197">
        <v>0.65</v>
      </c>
      <c r="D197">
        <v>87.4</v>
      </c>
      <c r="E197">
        <v>86.6</v>
      </c>
      <c r="F197">
        <v>62.5</v>
      </c>
      <c r="G197">
        <v>68</v>
      </c>
      <c r="I197">
        <f t="shared" si="71"/>
        <v>11.051102886137651</v>
      </c>
      <c r="J197">
        <v>5</v>
      </c>
      <c r="K197">
        <f>AVERAGE(D189:G193)</f>
        <v>73.070000000000007</v>
      </c>
      <c r="L197">
        <f t="shared" ref="L197:L200" si="78">AVERAGE(D185:G185,D190:G190,D195:G195,D200:G200,D205:F205,D210:F210)</f>
        <v>68.144545454545451</v>
      </c>
      <c r="M197">
        <v>0.2</v>
      </c>
      <c r="N197">
        <f t="shared" si="73"/>
        <v>76.125</v>
      </c>
      <c r="P197" s="5">
        <f>AVERAGE(D189:D193)</f>
        <v>92.059999999999988</v>
      </c>
      <c r="Q197">
        <f t="shared" ref="Q197:Q200" si="79">AVERAGE(D185,D190,D195,D200,D205,D210)</f>
        <v>82.433333333333337</v>
      </c>
      <c r="R197" s="5">
        <f>AVERAGE(E189:E193)</f>
        <v>86.899999999999991</v>
      </c>
      <c r="S197">
        <f t="shared" ref="S197:S200" si="80">AVERAGE(E185,E190,E195,E200,E205,E210)</f>
        <v>79.58</v>
      </c>
      <c r="T197" s="5">
        <f>AVERAGE(F189:F193)</f>
        <v>67.78</v>
      </c>
      <c r="U197">
        <f t="shared" ref="U197:U200" si="81">AVERAGE(F185,F190,F195,F200,F205,F210)</f>
        <v>57.683333333333337</v>
      </c>
      <c r="V197" s="5">
        <f>AVERAGE(G189:G193)</f>
        <v>45.540000000000006</v>
      </c>
      <c r="W197">
        <f t="shared" ref="W197:W200" si="82">AVERAGE(G185,G190,G195,G200)</f>
        <v>45.25</v>
      </c>
    </row>
    <row r="198" spans="1:23" x14ac:dyDescent="0.75">
      <c r="A198" s="7">
        <v>14</v>
      </c>
      <c r="B198">
        <v>10</v>
      </c>
      <c r="C198">
        <v>0.85</v>
      </c>
      <c r="D198">
        <v>79.599999999999994</v>
      </c>
      <c r="E198">
        <v>79.900000000000006</v>
      </c>
      <c r="F198">
        <v>57.4</v>
      </c>
      <c r="G198">
        <v>60</v>
      </c>
      <c r="I198">
        <f t="shared" si="71"/>
        <v>10.565598657908644</v>
      </c>
      <c r="J198">
        <v>10</v>
      </c>
      <c r="K198">
        <f>AVERAGE(D194:G198)</f>
        <v>76.45</v>
      </c>
      <c r="L198">
        <f t="shared" si="78"/>
        <v>68.059090909090912</v>
      </c>
      <c r="M198">
        <v>0.45</v>
      </c>
      <c r="N198">
        <f t="shared" si="73"/>
        <v>69.224999999999994</v>
      </c>
      <c r="P198" s="5">
        <f>AVERAGE(D194:D198)</f>
        <v>87.1</v>
      </c>
      <c r="Q198">
        <f t="shared" si="79"/>
        <v>81.3</v>
      </c>
      <c r="R198" s="5">
        <f>AVERAGE(E194:E198)</f>
        <v>86.820000000000007</v>
      </c>
      <c r="S198">
        <f t="shared" si="80"/>
        <v>80.633333333333326</v>
      </c>
      <c r="T198" s="5">
        <f>AVERAGE(F194:F198)</f>
        <v>62.379999999999995</v>
      </c>
      <c r="U198">
        <f t="shared" si="81"/>
        <v>58.199999999999996</v>
      </c>
      <c r="V198" s="5">
        <f>AVERAGE(G194:G198)</f>
        <v>69.5</v>
      </c>
      <c r="W198">
        <f t="shared" si="82"/>
        <v>44.125</v>
      </c>
    </row>
    <row r="199" spans="1:23" x14ac:dyDescent="0.75">
      <c r="A199" s="7">
        <v>15</v>
      </c>
      <c r="B199">
        <v>20</v>
      </c>
      <c r="C199">
        <v>0</v>
      </c>
      <c r="D199">
        <v>90.5</v>
      </c>
      <c r="E199">
        <v>90.4</v>
      </c>
      <c r="F199">
        <v>62.4</v>
      </c>
      <c r="G199">
        <v>61.2</v>
      </c>
      <c r="I199">
        <f t="shared" si="71"/>
        <v>14.331324956192995</v>
      </c>
      <c r="J199">
        <v>20</v>
      </c>
      <c r="K199">
        <f>AVERAGE(D199:G203)</f>
        <v>72.22</v>
      </c>
      <c r="L199">
        <f t="shared" si="78"/>
        <v>65.88636363636364</v>
      </c>
      <c r="M199">
        <v>0.65</v>
      </c>
      <c r="N199">
        <f t="shared" si="73"/>
        <v>76.125</v>
      </c>
      <c r="P199" s="5">
        <f>AVERAGE(D199:D203)</f>
        <v>86.760000000000019</v>
      </c>
      <c r="Q199">
        <f t="shared" si="79"/>
        <v>80.36666666666666</v>
      </c>
      <c r="R199" s="5">
        <f>AVERAGE(E199:E203)</f>
        <v>86.260000000000019</v>
      </c>
      <c r="S199">
        <f t="shared" si="80"/>
        <v>77.600000000000009</v>
      </c>
      <c r="T199" s="5">
        <f>AVERAGE(F199:F203)</f>
        <v>58.059999999999988</v>
      </c>
      <c r="U199">
        <f t="shared" si="81"/>
        <v>55.383333333333333</v>
      </c>
      <c r="V199" s="5">
        <f>AVERAGE(G199:G203)</f>
        <v>57.8</v>
      </c>
      <c r="W199">
        <f t="shared" si="82"/>
        <v>42.35</v>
      </c>
    </row>
    <row r="200" spans="1:23" x14ac:dyDescent="0.75">
      <c r="A200" s="7">
        <v>16</v>
      </c>
      <c r="B200">
        <v>20</v>
      </c>
      <c r="C200">
        <v>0.2</v>
      </c>
      <c r="D200">
        <v>88.3</v>
      </c>
      <c r="E200">
        <v>87.7</v>
      </c>
      <c r="F200">
        <v>59.6</v>
      </c>
      <c r="G200">
        <v>61.8</v>
      </c>
      <c r="I200">
        <f t="shared" si="71"/>
        <v>13.673788794624615</v>
      </c>
      <c r="J200">
        <v>50</v>
      </c>
      <c r="K200">
        <f>AVERAGE(D204:F208)</f>
        <v>75.926666666666677</v>
      </c>
      <c r="L200">
        <f t="shared" si="78"/>
        <v>60.454545454545467</v>
      </c>
      <c r="M200">
        <v>0.85</v>
      </c>
      <c r="N200">
        <f t="shared" si="73"/>
        <v>74.349999999999994</v>
      </c>
      <c r="P200" s="5">
        <f>AVERAGE(D204:D208)</f>
        <v>86.759999999999991</v>
      </c>
      <c r="Q200">
        <f t="shared" si="79"/>
        <v>74.149999999999991</v>
      </c>
      <c r="R200" s="5">
        <f>AVERAGE(E204:E208)</f>
        <v>85.6</v>
      </c>
      <c r="S200">
        <f t="shared" si="80"/>
        <v>70.88333333333334</v>
      </c>
      <c r="T200" s="5">
        <f>AVERAGE(F204:F208)</f>
        <v>55.419999999999995</v>
      </c>
      <c r="U200">
        <f t="shared" si="81"/>
        <v>51</v>
      </c>
      <c r="V200" s="5"/>
      <c r="W200">
        <f t="shared" si="82"/>
        <v>38.450000000000003</v>
      </c>
    </row>
    <row r="201" spans="1:23" x14ac:dyDescent="0.75">
      <c r="A201" s="7">
        <v>17</v>
      </c>
      <c r="B201">
        <v>20</v>
      </c>
      <c r="C201">
        <v>0.45</v>
      </c>
      <c r="D201">
        <v>88.8</v>
      </c>
      <c r="E201">
        <v>88.6</v>
      </c>
      <c r="F201">
        <v>59.1</v>
      </c>
      <c r="G201">
        <v>60.4</v>
      </c>
      <c r="I201">
        <f t="shared" si="71"/>
        <v>14.482467849092592</v>
      </c>
      <c r="J201">
        <v>100</v>
      </c>
      <c r="K201">
        <f>AVERAGE(D209:F213)</f>
        <v>73.051999999999992</v>
      </c>
      <c r="L201">
        <f>AVERAGE((L200-L199), (L199-L198), (L198-L197), (L197-L196))</f>
        <v>-2.5988636363636317</v>
      </c>
      <c r="N201">
        <f t="shared" si="73"/>
        <v>74.224999999999994</v>
      </c>
      <c r="P201" s="5">
        <f>AVERAGE(D209:D213)</f>
        <v>84.34</v>
      </c>
      <c r="R201" s="5">
        <f>AVERAGE(E209:E213)</f>
        <v>83.796000000000006</v>
      </c>
      <c r="T201" s="5">
        <f>AVERAGE(F209:F213)</f>
        <v>51.02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86.8</v>
      </c>
      <c r="E202">
        <v>86</v>
      </c>
      <c r="F202">
        <v>55.8</v>
      </c>
      <c r="G202">
        <v>55.1</v>
      </c>
      <c r="I202">
        <f t="shared" si="71"/>
        <v>15.479563139830461</v>
      </c>
      <c r="K202">
        <f>AVERAGE(K196:K201)</f>
        <v>67.329777777777792</v>
      </c>
      <c r="N202">
        <f t="shared" si="73"/>
        <v>70.925000000000011</v>
      </c>
      <c r="P202" s="5">
        <f>AVERAGE(P196:P201)</f>
        <v>80.45</v>
      </c>
      <c r="Q202">
        <f>AVERAGE(Q196:Q200)</f>
        <v>80.45</v>
      </c>
      <c r="R202" s="5">
        <f>AVERAGE(R196:R201)</f>
        <v>78.155999999999992</v>
      </c>
      <c r="S202">
        <f>AVERAGE(S196:S200)</f>
        <v>78.155999999999992</v>
      </c>
      <c r="T202" s="5">
        <f>AVERAGE(T196:T201)</f>
        <v>57.076666666666661</v>
      </c>
      <c r="U202">
        <f>AVERAGE(U196:U200)</f>
        <v>57.076666666666668</v>
      </c>
      <c r="V202" s="5">
        <f>AVERAGE(V196:V201)</f>
        <v>43.21</v>
      </c>
      <c r="W202">
        <f>AVERAGE(W196:W200)</f>
        <v>43.21</v>
      </c>
    </row>
    <row r="203" spans="1:23" x14ac:dyDescent="0.75">
      <c r="A203" s="7">
        <v>19</v>
      </c>
      <c r="B203">
        <v>20</v>
      </c>
      <c r="C203">
        <v>0.85</v>
      </c>
      <c r="D203">
        <v>79.400000000000006</v>
      </c>
      <c r="E203">
        <v>78.599999999999994</v>
      </c>
      <c r="F203">
        <v>53.4</v>
      </c>
      <c r="G203">
        <v>50.5</v>
      </c>
      <c r="I203">
        <f t="shared" si="71"/>
        <v>13.566756244585521</v>
      </c>
      <c r="N203">
        <f t="shared" si="73"/>
        <v>65.474999999999994</v>
      </c>
      <c r="P203" s="5">
        <f>_xlfn.STDEV.P(P196:P201)</f>
        <v>15.720113443186881</v>
      </c>
      <c r="Q203">
        <f>_xlfn.STDEV.P(Q196:Q200)</f>
        <v>3.3750720156925738</v>
      </c>
      <c r="R203" s="5">
        <f>_xlfn.STDEV.P(R196:R201)</f>
        <v>17.291959595912441</v>
      </c>
      <c r="S203">
        <f>_xlfn.STDEV.P(S196:S200)</f>
        <v>3.9189212801483988</v>
      </c>
      <c r="T203" s="5">
        <f>_xlfn.STDEV.P(T196:T201)</f>
        <v>6.6974862614433741</v>
      </c>
      <c r="U203">
        <f>_xlfn.STDEV.P(U196:U200)</f>
        <v>3.9472719130502725</v>
      </c>
      <c r="V203" s="5">
        <f>_xlfn.STDEV.P(V196:V201)</f>
        <v>26.346561445471405</v>
      </c>
      <c r="W203">
        <f>_xlfn.STDEV.P(W196:W200)</f>
        <v>2.6645168417557419</v>
      </c>
    </row>
    <row r="204" spans="1:23" x14ac:dyDescent="0.75">
      <c r="A204" s="7">
        <v>20</v>
      </c>
      <c r="B204">
        <v>50</v>
      </c>
      <c r="C204">
        <v>0</v>
      </c>
      <c r="D204">
        <v>89.9</v>
      </c>
      <c r="E204">
        <v>90</v>
      </c>
      <c r="F204">
        <v>60</v>
      </c>
      <c r="G204">
        <v>0</v>
      </c>
      <c r="I204">
        <f xml:space="preserve"> _xlfn.STDEV.P(D204:F204)</f>
        <v>14.118624421506366</v>
      </c>
      <c r="N204">
        <f>AVERAGEIF(D204:G204, "&lt;&gt;0", D204:G204)</f>
        <v>79.966666666666669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88.6</v>
      </c>
      <c r="E205">
        <v>87.7</v>
      </c>
      <c r="F205">
        <v>58.1</v>
      </c>
      <c r="G205">
        <v>0</v>
      </c>
      <c r="I205">
        <f t="shared" ref="I205:I213" si="83" xml:space="preserve"> _xlfn.STDEV.P(D205:F205)</f>
        <v>14.170470077672878</v>
      </c>
      <c r="N205">
        <f t="shared" ref="N205:N213" si="84">AVERAGEIF(D205:G205, "&lt;&gt;0", D205:G205)</f>
        <v>78.13333333333334</v>
      </c>
      <c r="P205" s="5" cm="1">
        <f t="array" ref="P205">INDEX(LINEST(P196:P201), 1)</f>
        <v>5.0588571428571472</v>
      </c>
      <c r="Q205" s="5" cm="1">
        <f t="array" ref="Q205">INDEX(LINEST(Q196:Q200), 1)</f>
        <v>-2.176666666666669</v>
      </c>
      <c r="R205" s="5" cm="1">
        <f t="array" ref="R205">INDEX(LINEST(R196:R201), 1)</f>
        <v>6.1920000000000037</v>
      </c>
      <c r="S205" s="5" cm="1">
        <f t="array" ref="S205">INDEX(LINEST(S196:S200), 1)</f>
        <v>-2.4379999999999962</v>
      </c>
      <c r="T205" s="5" cm="1">
        <f t="array" ref="T205">INDEX(LINEST(T196:T201), 1)</f>
        <v>-0.72285714285714175</v>
      </c>
      <c r="U205" s="5" cm="1">
        <f t="array" ref="U205">INDEX(LINEST(U196:U200), 1)</f>
        <v>-2.6533333333333333</v>
      </c>
      <c r="V205" s="5" cm="1">
        <f t="array" ref="V205">INDEX(LINEST(V196:V199), 1)</f>
        <v>19.735999999999994</v>
      </c>
      <c r="W205" s="5" cm="1">
        <f t="array" ref="W205">INDEX(LINEST(W196:W200), 1)</f>
        <v>-1.7749999999999992</v>
      </c>
    </row>
    <row r="206" spans="1:23" x14ac:dyDescent="0.75">
      <c r="A206" s="7">
        <v>22</v>
      </c>
      <c r="B206">
        <v>50</v>
      </c>
      <c r="C206">
        <v>0.45</v>
      </c>
      <c r="D206">
        <v>88.4</v>
      </c>
      <c r="E206">
        <v>88.2</v>
      </c>
      <c r="F206">
        <v>59.6</v>
      </c>
      <c r="G206">
        <v>0</v>
      </c>
      <c r="I206">
        <f t="shared" si="83"/>
        <v>13.529556123128664</v>
      </c>
      <c r="K206" cm="1">
        <f t="array" ref="K206">INDEX(LINEST(K196:K201),1)</f>
        <v>5.8085714285714287</v>
      </c>
      <c r="L206" cm="1">
        <f t="array" ref="L206">INDEX(LINEST(L196:L200),1)</f>
        <v>-2.3049090909090859</v>
      </c>
      <c r="N206">
        <f t="shared" si="84"/>
        <v>78.733333333333334</v>
      </c>
    </row>
    <row r="207" spans="1:23" x14ac:dyDescent="0.75">
      <c r="A207" s="7">
        <v>23</v>
      </c>
      <c r="B207">
        <v>50</v>
      </c>
      <c r="C207">
        <v>0.65</v>
      </c>
      <c r="D207">
        <v>86.5</v>
      </c>
      <c r="E207">
        <v>84.8</v>
      </c>
      <c r="F207">
        <v>52.5</v>
      </c>
      <c r="G207">
        <v>0</v>
      </c>
      <c r="I207">
        <f t="shared" si="83"/>
        <v>15.642463574087897</v>
      </c>
      <c r="N207">
        <f t="shared" si="84"/>
        <v>74.600000000000009</v>
      </c>
    </row>
    <row r="208" spans="1:23" x14ac:dyDescent="0.75">
      <c r="A208" s="7">
        <v>24</v>
      </c>
      <c r="B208">
        <v>50</v>
      </c>
      <c r="C208">
        <v>0.85</v>
      </c>
      <c r="D208">
        <v>80.400000000000006</v>
      </c>
      <c r="E208">
        <v>77.3</v>
      </c>
      <c r="F208">
        <v>46.9</v>
      </c>
      <c r="G208">
        <v>0</v>
      </c>
      <c r="I208">
        <f t="shared" si="83"/>
        <v>15.114452245009343</v>
      </c>
      <c r="N208">
        <f t="shared" si="84"/>
        <v>68.2</v>
      </c>
    </row>
    <row r="209" spans="1:23" x14ac:dyDescent="0.75">
      <c r="A209" s="7">
        <v>25</v>
      </c>
      <c r="B209">
        <v>100</v>
      </c>
      <c r="C209">
        <v>0</v>
      </c>
      <c r="D209">
        <v>88.1</v>
      </c>
      <c r="E209">
        <v>89.6</v>
      </c>
      <c r="F209">
        <v>55.1</v>
      </c>
      <c r="G209">
        <v>0</v>
      </c>
      <c r="I209">
        <f t="shared" si="83"/>
        <v>15.921683328090683</v>
      </c>
      <c r="N209">
        <f t="shared" si="84"/>
        <v>77.599999999999994</v>
      </c>
    </row>
    <row r="210" spans="1:23" x14ac:dyDescent="0.75">
      <c r="A210" s="7">
        <v>26</v>
      </c>
      <c r="B210">
        <v>100</v>
      </c>
      <c r="C210">
        <v>0.2</v>
      </c>
      <c r="D210">
        <v>86.6</v>
      </c>
      <c r="E210">
        <v>83.18</v>
      </c>
      <c r="F210">
        <v>51.8</v>
      </c>
      <c r="G210">
        <v>0</v>
      </c>
      <c r="I210">
        <f t="shared" si="83"/>
        <v>15.661136612647232</v>
      </c>
      <c r="N210">
        <f t="shared" si="84"/>
        <v>73.86</v>
      </c>
    </row>
    <row r="211" spans="1:23" x14ac:dyDescent="0.75">
      <c r="A211" s="7">
        <v>27</v>
      </c>
      <c r="B211">
        <v>100</v>
      </c>
      <c r="C211">
        <v>0.45</v>
      </c>
      <c r="D211">
        <v>85.3</v>
      </c>
      <c r="E211">
        <v>87.9</v>
      </c>
      <c r="F211">
        <v>54</v>
      </c>
      <c r="G211">
        <v>0</v>
      </c>
      <c r="I211">
        <f t="shared" si="83"/>
        <v>15.404400525679536</v>
      </c>
      <c r="N211">
        <f t="shared" si="84"/>
        <v>75.733333333333334</v>
      </c>
    </row>
    <row r="212" spans="1:23" x14ac:dyDescent="0.75">
      <c r="A212" s="7">
        <v>28</v>
      </c>
      <c r="B212">
        <v>100</v>
      </c>
      <c r="C212">
        <v>0.65</v>
      </c>
      <c r="D212">
        <v>84.3</v>
      </c>
      <c r="E212">
        <v>82.9</v>
      </c>
      <c r="F212">
        <v>49.5</v>
      </c>
      <c r="G212">
        <v>0</v>
      </c>
      <c r="I212">
        <f t="shared" si="83"/>
        <v>16.085051721672837</v>
      </c>
      <c r="N212">
        <f t="shared" si="84"/>
        <v>72.233333333333334</v>
      </c>
    </row>
    <row r="213" spans="1:23" x14ac:dyDescent="0.75">
      <c r="A213" s="7">
        <v>29</v>
      </c>
      <c r="B213">
        <v>100</v>
      </c>
      <c r="C213">
        <v>0.85</v>
      </c>
      <c r="D213">
        <v>77.400000000000006</v>
      </c>
      <c r="E213">
        <v>75.400000000000006</v>
      </c>
      <c r="F213">
        <v>44.7</v>
      </c>
      <c r="G213">
        <v>0</v>
      </c>
      <c r="I213">
        <f t="shared" si="83"/>
        <v>14.965812893242928</v>
      </c>
      <c r="N213">
        <f t="shared" si="84"/>
        <v>65.833333333333329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28.6</v>
      </c>
      <c r="E220">
        <v>14.8</v>
      </c>
      <c r="F220">
        <v>25.1</v>
      </c>
      <c r="G220">
        <v>35.200000000000003</v>
      </c>
      <c r="I220">
        <f>_xlfn.STDEV.P(D220:G220)</f>
        <v>7.3761016126406513</v>
      </c>
      <c r="J220">
        <v>2</v>
      </c>
      <c r="K220">
        <f>_xlfn.STDEV.P(D220:G224)</f>
        <v>5.6764041434696821</v>
      </c>
      <c r="L220">
        <f>_xlfn.STDEV.P(D220:G220,D225:G225,D230:G230,D235:G235,D240:E240)</f>
        <v>14.89181796437059</v>
      </c>
      <c r="M220">
        <v>0</v>
      </c>
      <c r="N220">
        <f>AVERAGE(D220:G220)</f>
        <v>25.925000000000001</v>
      </c>
      <c r="P220" s="5">
        <f>_xlfn.STDEV.P(D220:D224)</f>
        <v>2.0902593140565124</v>
      </c>
      <c r="Q220">
        <f>_xlfn.STDEV.P(D220,D225,D230,D235,D240)</f>
        <v>10.582135890263368</v>
      </c>
      <c r="R220" s="5">
        <f>_xlfn.STDEV.P(E220:E224)</f>
        <v>1.6382917933017738</v>
      </c>
      <c r="S220">
        <f>_xlfn.STDEV.P(E220,E225,E230,E235,E240)</f>
        <v>12.324788030631606</v>
      </c>
      <c r="T220" s="5">
        <f>_xlfn.STDEV.P(F220:F224)</f>
        <v>1.5094369811290567</v>
      </c>
      <c r="U220">
        <f>_xlfn.STDEV.P(F220,F225,F230,F235)</f>
        <v>9.2103202984478187</v>
      </c>
      <c r="V220" s="5">
        <f>_xlfn.STDEV.P(G220:G224)</f>
        <v>3.3493880038000921</v>
      </c>
      <c r="W220">
        <f>_xlfn.STDEV.P(G220,G225,G230,G235)</f>
        <v>5.8944889515546546</v>
      </c>
    </row>
    <row r="221" spans="1:23" x14ac:dyDescent="0.75">
      <c r="A221" s="7">
        <v>1</v>
      </c>
      <c r="B221">
        <v>0</v>
      </c>
      <c r="C221">
        <v>0.2</v>
      </c>
      <c r="D221">
        <v>23.5</v>
      </c>
      <c r="E221">
        <v>15.7</v>
      </c>
      <c r="F221">
        <v>23.5</v>
      </c>
      <c r="G221">
        <v>32.700000000000003</v>
      </c>
      <c r="I221">
        <f t="shared" ref="I221:I229" si="85">_xlfn.STDEV.P(D221:G221)</f>
        <v>6.0205896721168388</v>
      </c>
      <c r="J221">
        <v>5</v>
      </c>
      <c r="K221">
        <f>_xlfn.STDEV.P(D225:G229)</f>
        <v>9.5665878321374134</v>
      </c>
      <c r="L221">
        <f t="shared" ref="L221:L224" si="86">_xlfn.STDEV.P(D221:G221,D226:G226,D231:G231,D236:G236,D241:E241)</f>
        <v>14.610365517520636</v>
      </c>
      <c r="M221">
        <v>0.2</v>
      </c>
      <c r="N221">
        <f t="shared" ref="N221:N229" si="87">AVERAGE(D221:G221)</f>
        <v>23.85</v>
      </c>
      <c r="P221" s="5">
        <f>_xlfn.STDEV.P(D225:D229)</f>
        <v>2.604961420059805</v>
      </c>
      <c r="Q221">
        <f t="shared" ref="Q221:Q224" si="88">_xlfn.STDEV.P(D221,D226,D231,D236,D241)</f>
        <v>9.2663960631952289</v>
      </c>
      <c r="R221" s="5">
        <f>_xlfn.STDEV.P(E225:E229)</f>
        <v>0.62928530890209067</v>
      </c>
      <c r="S221">
        <f t="shared" ref="S221:S224" si="89">_xlfn.STDEV.P(E221,E226,E231,E236,E241)</f>
        <v>11.672120629945509</v>
      </c>
      <c r="T221" s="5">
        <f>_xlfn.STDEV.P(F225:F229)</f>
        <v>1.3422369388450013</v>
      </c>
      <c r="U221">
        <f t="shared" ref="U221:U224" si="90">_xlfn.STDEV.P(F221,F226,F231,F236)</f>
        <v>9.6170421648238218</v>
      </c>
      <c r="V221" s="5">
        <f>_xlfn.STDEV.P(G225:G229)</f>
        <v>1.0007996802557459</v>
      </c>
      <c r="W221">
        <f t="shared" ref="W221:W224" si="91">_xlfn.STDEV.P(G221,G226,G231,G236)</f>
        <v>7.0076297704715742</v>
      </c>
    </row>
    <row r="222" spans="1:23" x14ac:dyDescent="0.75">
      <c r="A222" s="7">
        <v>2</v>
      </c>
      <c r="B222">
        <v>0</v>
      </c>
      <c r="C222">
        <v>0.45</v>
      </c>
      <c r="D222">
        <v>22.7</v>
      </c>
      <c r="E222">
        <v>14.7</v>
      </c>
      <c r="F222">
        <v>24.5</v>
      </c>
      <c r="G222">
        <v>30</v>
      </c>
      <c r="I222">
        <f t="shared" si="85"/>
        <v>5.4824150700216041</v>
      </c>
      <c r="J222">
        <v>10</v>
      </c>
      <c r="K222">
        <f>_xlfn.STDEV.P(D230:G234)</f>
        <v>14.18920276125476</v>
      </c>
      <c r="L222">
        <f t="shared" si="86"/>
        <v>15.238912180482068</v>
      </c>
      <c r="M222">
        <v>0.45</v>
      </c>
      <c r="N222">
        <f t="shared" si="87"/>
        <v>22.975000000000001</v>
      </c>
      <c r="P222" s="5">
        <f>_xlfn.STDEV.P(D230:D234)</f>
        <v>0.58446556784809822</v>
      </c>
      <c r="Q222">
        <f t="shared" si="88"/>
        <v>8.8915690403887684</v>
      </c>
      <c r="R222" s="5">
        <f>_xlfn.STDEV.P(E230:E234)</f>
        <v>1.6382917933017904</v>
      </c>
      <c r="S222">
        <f t="shared" si="89"/>
        <v>11.506276548041074</v>
      </c>
      <c r="T222" s="5">
        <f>_xlfn.STDEV.P(F230:F234)</f>
        <v>1.4291256067959877</v>
      </c>
      <c r="U222">
        <f t="shared" si="90"/>
        <v>9.4294750649227659</v>
      </c>
      <c r="V222" s="5">
        <f>_xlfn.STDEV.P(G230:G234)</f>
        <v>0.87772433029966668</v>
      </c>
      <c r="W222">
        <f t="shared" si="91"/>
        <v>8.8485521414523216</v>
      </c>
    </row>
    <row r="223" spans="1:23" x14ac:dyDescent="0.75">
      <c r="A223" s="7">
        <v>3</v>
      </c>
      <c r="B223">
        <v>0</v>
      </c>
      <c r="C223">
        <v>0.65</v>
      </c>
      <c r="D223">
        <v>23.6</v>
      </c>
      <c r="E223">
        <v>16.100000000000001</v>
      </c>
      <c r="F223">
        <v>24.3</v>
      </c>
      <c r="G223">
        <v>30.8</v>
      </c>
      <c r="I223">
        <f t="shared" si="85"/>
        <v>5.2091266062556114</v>
      </c>
      <c r="J223">
        <v>20</v>
      </c>
      <c r="K223">
        <f>_xlfn.STDEV.P(D235:G239)</f>
        <v>16.361205670732218</v>
      </c>
      <c r="L223">
        <f t="shared" si="86"/>
        <v>15.200384701109655</v>
      </c>
      <c r="M223">
        <v>0.65</v>
      </c>
      <c r="N223">
        <f t="shared" si="87"/>
        <v>23.7</v>
      </c>
      <c r="P223" s="5">
        <f>_xlfn.STDEV.P(D235:D239)</f>
        <v>1.4059075360776769</v>
      </c>
      <c r="Q223">
        <f t="shared" si="88"/>
        <v>9.4841762952825821</v>
      </c>
      <c r="R223" s="5">
        <f>_xlfn.STDEV.P(E235:E239)</f>
        <v>2.005392729616819</v>
      </c>
      <c r="S223">
        <f t="shared" si="89"/>
        <v>10.803337262161184</v>
      </c>
      <c r="T223" s="5">
        <f>_xlfn.STDEV.P(F235:F239)</f>
        <v>0.70256672281001142</v>
      </c>
      <c r="U223">
        <f t="shared" si="90"/>
        <v>9.4591225808739612</v>
      </c>
      <c r="V223" s="5">
        <f>_xlfn.STDEV.P(G235:G239)</f>
        <v>1.1771151175649743</v>
      </c>
      <c r="W223">
        <f t="shared" si="91"/>
        <v>8.8550479953527201</v>
      </c>
    </row>
    <row r="224" spans="1:23" x14ac:dyDescent="0.75">
      <c r="A224" s="7">
        <v>4</v>
      </c>
      <c r="B224">
        <v>0</v>
      </c>
      <c r="C224">
        <v>0.85</v>
      </c>
      <c r="D224">
        <v>24.42</v>
      </c>
      <c r="E224">
        <v>19.2</v>
      </c>
      <c r="F224">
        <v>20.8</v>
      </c>
      <c r="G224">
        <v>25.1</v>
      </c>
      <c r="I224">
        <f t="shared" si="85"/>
        <v>2.4580886883918414</v>
      </c>
      <c r="J224">
        <v>50</v>
      </c>
      <c r="K224">
        <f>_xlfn.STDEV.P(D241:E244)</f>
        <v>20.16302665152234</v>
      </c>
      <c r="L224">
        <f t="shared" si="86"/>
        <v>14.322253426394761</v>
      </c>
      <c r="M224">
        <v>0.85</v>
      </c>
      <c r="N224">
        <f t="shared" si="87"/>
        <v>22.380000000000003</v>
      </c>
      <c r="P224" s="5">
        <f>_xlfn.STDEV.P(D240:D244)</f>
        <v>0.35552777669262337</v>
      </c>
      <c r="Q224">
        <f t="shared" si="88"/>
        <v>8.2678887268758032</v>
      </c>
      <c r="R224" s="5">
        <f>_xlfn.STDEV.P(E240:E244)</f>
        <v>3.2892819885196829</v>
      </c>
      <c r="S224">
        <f t="shared" si="89"/>
        <v>7.9675341229266268</v>
      </c>
      <c r="T224" s="5"/>
      <c r="U224">
        <f t="shared" si="90"/>
        <v>10.126450513383237</v>
      </c>
      <c r="V224" s="5"/>
      <c r="W224">
        <f t="shared" si="91"/>
        <v>10.432012030284474</v>
      </c>
    </row>
    <row r="225" spans="1:23" x14ac:dyDescent="0.75">
      <c r="A225" s="7">
        <v>5</v>
      </c>
      <c r="B225">
        <v>5</v>
      </c>
      <c r="C225">
        <v>0</v>
      </c>
      <c r="D225">
        <v>30</v>
      </c>
      <c r="E225">
        <v>30.2</v>
      </c>
      <c r="F225">
        <v>45.5</v>
      </c>
      <c r="G225">
        <v>48.9</v>
      </c>
      <c r="I225">
        <f t="shared" si="85"/>
        <v>8.6343789585586297</v>
      </c>
      <c r="J225">
        <v>100</v>
      </c>
      <c r="L225">
        <f>AVERAGE((L224-L223), (L223-L222), (L222-L221), (L221-L220))</f>
        <v>-0.14239113449395724</v>
      </c>
      <c r="N225">
        <f t="shared" si="87"/>
        <v>38.65</v>
      </c>
      <c r="P225" s="5"/>
      <c r="R225" s="5"/>
      <c r="T225" s="5"/>
      <c r="V225" s="5"/>
    </row>
    <row r="226" spans="1:23" x14ac:dyDescent="0.75">
      <c r="A226" s="7">
        <v>6</v>
      </c>
      <c r="B226">
        <v>5</v>
      </c>
      <c r="C226">
        <v>0.2</v>
      </c>
      <c r="D226">
        <v>29.37</v>
      </c>
      <c r="E226">
        <v>29.5</v>
      </c>
      <c r="F226">
        <v>45.3</v>
      </c>
      <c r="G226">
        <v>49.3</v>
      </c>
      <c r="I226">
        <f t="shared" si="85"/>
        <v>9.0438746535984169</v>
      </c>
      <c r="K226">
        <f>AVERAGE(K220:K225)</f>
        <v>13.191285411823284</v>
      </c>
      <c r="N226">
        <f t="shared" si="87"/>
        <v>38.3675</v>
      </c>
      <c r="P226" s="5">
        <f>AVERAGE(P220:P225)</f>
        <v>1.4082243229469431</v>
      </c>
      <c r="Q226">
        <f>AVERAGE(Q220:Q224)</f>
        <v>9.2984332032011494</v>
      </c>
      <c r="R226" s="5">
        <f>AVERAGE(R220:R225)</f>
        <v>1.8401087227284314</v>
      </c>
      <c r="S226">
        <f>AVERAGE(S220:S224)</f>
        <v>10.8548113187412</v>
      </c>
      <c r="T226" s="5">
        <f>AVERAGE(T220:T225)</f>
        <v>1.2458415623950141</v>
      </c>
      <c r="U226">
        <f>AVERAGE(U220:U224)</f>
        <v>9.5684821244903215</v>
      </c>
      <c r="V226" s="5">
        <f>AVERAGE(V220:V225)</f>
        <v>1.6012567829801196</v>
      </c>
      <c r="W226">
        <f>AVERAGE(W220:W224)</f>
        <v>8.2075461778231489</v>
      </c>
    </row>
    <row r="227" spans="1:23" x14ac:dyDescent="0.75">
      <c r="A227" s="7">
        <v>7</v>
      </c>
      <c r="B227">
        <v>5</v>
      </c>
      <c r="C227">
        <v>0.45</v>
      </c>
      <c r="D227">
        <v>27.6</v>
      </c>
      <c r="E227">
        <v>30.4</v>
      </c>
      <c r="F227">
        <v>45.7</v>
      </c>
      <c r="G227">
        <v>50.3</v>
      </c>
      <c r="I227">
        <f t="shared" si="85"/>
        <v>9.68891118753805</v>
      </c>
      <c r="N227">
        <f t="shared" si="87"/>
        <v>38.5</v>
      </c>
      <c r="P227" s="5">
        <f>_xlfn.STDEV.P(P220:P225)</f>
        <v>0.85838281451845522</v>
      </c>
      <c r="Q227">
        <f>_xlfn.STDEV.P(Q220:Q224)</f>
        <v>0.76301767057286329</v>
      </c>
      <c r="R227" s="5">
        <f>_xlfn.STDEV.P(R220:R225)</f>
        <v>0.8573185455469442</v>
      </c>
      <c r="S227">
        <f>_xlfn.STDEV.P(S220:S224)</f>
        <v>1.5226458664206688</v>
      </c>
      <c r="T227" s="5">
        <f>_xlfn.STDEV.P(T220:T225)</f>
        <v>0.31918458830142482</v>
      </c>
      <c r="U227">
        <f>_xlfn.STDEV.P(U220:U224)</f>
        <v>0.30765213035005723</v>
      </c>
      <c r="V227" s="5">
        <f>_xlfn.STDEV.P(V220:V225)</f>
        <v>1.0148776847286329</v>
      </c>
      <c r="W227">
        <f>_xlfn.STDEV.P(W220:W224)</f>
        <v>1.5854607339510591</v>
      </c>
    </row>
    <row r="228" spans="1:23" x14ac:dyDescent="0.75">
      <c r="A228" s="7">
        <v>8</v>
      </c>
      <c r="B228">
        <v>5</v>
      </c>
      <c r="C228">
        <v>0.65</v>
      </c>
      <c r="D228">
        <v>28.9</v>
      </c>
      <c r="E228">
        <v>30.2</v>
      </c>
      <c r="F228">
        <v>43.1</v>
      </c>
      <c r="G228">
        <v>51.7</v>
      </c>
      <c r="I228">
        <f t="shared" si="85"/>
        <v>9.4399086330324469</v>
      </c>
      <c r="K228" cm="1">
        <f t="array" ref="K228">INDEX(LINEST(K220:K224),1)</f>
        <v>3.5767862854700119</v>
      </c>
      <c r="L228" cm="1">
        <f t="array" ref="L228">INDEX(LINEST(L220:L224),1)</f>
        <v>-5.4910989236263849E-2</v>
      </c>
      <c r="N228">
        <f t="shared" si="87"/>
        <v>38.474999999999994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22.76</v>
      </c>
      <c r="E229">
        <v>28.7</v>
      </c>
      <c r="F229">
        <v>42.5</v>
      </c>
      <c r="G229">
        <v>49.4</v>
      </c>
      <c r="I229">
        <f t="shared" si="85"/>
        <v>10.610080112798379</v>
      </c>
      <c r="N229">
        <f t="shared" si="87"/>
        <v>35.840000000000003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13.5</v>
      </c>
      <c r="E230">
        <v>40.200000000000003</v>
      </c>
      <c r="F230">
        <v>45.9</v>
      </c>
      <c r="G230">
        <v>49.1</v>
      </c>
      <c r="I230">
        <f xml:space="preserve"> _xlfn.STDEV.P(D230:G230)</f>
        <v>14.035557523661121</v>
      </c>
      <c r="N230">
        <f xml:space="preserve"> AVERAGEIF(D230:G230, "&lt;&gt;0",D230:G230)</f>
        <v>37.174999999999997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14.4</v>
      </c>
      <c r="E231">
        <v>37.700000000000003</v>
      </c>
      <c r="F231">
        <v>46.1</v>
      </c>
      <c r="G231">
        <v>48.9</v>
      </c>
      <c r="I231">
        <f t="shared" ref="I231:I249" si="92" xml:space="preserve"> _xlfn.STDEV.P(D231:G231)</f>
        <v>13.559752025756222</v>
      </c>
      <c r="J231" s="2"/>
      <c r="K231" t="s">
        <v>26</v>
      </c>
      <c r="L231" t="s">
        <v>27</v>
      </c>
      <c r="N231">
        <f t="shared" ref="N231:N249" si="93" xml:space="preserve"> AVERAGEIF(D231:G231, "&lt;&gt;0",D231:G231)</f>
        <v>36.774999999999999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13</v>
      </c>
      <c r="E232">
        <v>39.1</v>
      </c>
      <c r="F232">
        <v>45.8</v>
      </c>
      <c r="G232">
        <v>50.4</v>
      </c>
      <c r="I232">
        <f t="shared" si="92"/>
        <v>14.468824243869982</v>
      </c>
      <c r="J232">
        <v>2</v>
      </c>
      <c r="K232">
        <f>AVERAGE(D220:G224)</f>
        <v>23.766000000000005</v>
      </c>
      <c r="L232">
        <f>AVERAGE(D220:G220,D225:G225,D230:G230,D235:G235,D240:E240)</f>
        <v>33.897222222222219</v>
      </c>
      <c r="M232">
        <v>0</v>
      </c>
      <c r="N232">
        <f t="shared" si="93"/>
        <v>37.075000000000003</v>
      </c>
      <c r="P232" s="5">
        <f>AVERAGE(D220:D224)</f>
        <v>24.564</v>
      </c>
      <c r="Q232">
        <f>AVERAGE(D220,D225,D230,D235,D240)</f>
        <v>16.919999999999998</v>
      </c>
      <c r="R232" s="5">
        <f>AVERAGE(E220:E224)</f>
        <v>16.100000000000001</v>
      </c>
      <c r="S232">
        <f>AVERAGE(E220,E225,E230,E235,E240)</f>
        <v>35.989999999999995</v>
      </c>
      <c r="T232" s="5">
        <f>AVERAGE(F220:F224)</f>
        <v>23.639999999999997</v>
      </c>
      <c r="U232">
        <f>AVERAGE(F220,F225,F230,F235)</f>
        <v>41</v>
      </c>
      <c r="V232" s="5">
        <f>AVERAGE(G220:G224)</f>
        <v>30.76</v>
      </c>
      <c r="W232">
        <f>AVERAGE(G220,G225,G230,G235)</f>
        <v>45.4</v>
      </c>
    </row>
    <row r="233" spans="1:23" x14ac:dyDescent="0.75">
      <c r="A233" s="7">
        <v>13</v>
      </c>
      <c r="B233">
        <v>10</v>
      </c>
      <c r="C233">
        <v>0.65</v>
      </c>
      <c r="D233">
        <v>12.8</v>
      </c>
      <c r="E233">
        <v>39.799999999999997</v>
      </c>
      <c r="F233">
        <v>48</v>
      </c>
      <c r="G233">
        <v>51.3</v>
      </c>
      <c r="I233">
        <f t="shared" si="92"/>
        <v>15.12586774370318</v>
      </c>
      <c r="J233">
        <v>5</v>
      </c>
      <c r="K233">
        <f>AVERAGE(D225:G229)</f>
        <v>37.966500000000003</v>
      </c>
      <c r="L233">
        <f t="shared" ref="L233:L236" si="94">AVERAGE(D221:G221,D226:G226,D231:G231,D236:G236,D241:E241)</f>
        <v>33.228333333333332</v>
      </c>
      <c r="M233">
        <v>0.2</v>
      </c>
      <c r="N233">
        <f t="shared" si="93"/>
        <v>37.974999999999994</v>
      </c>
      <c r="P233" s="5">
        <f>AVERAGE(D225:D229)</f>
        <v>27.725999999999999</v>
      </c>
      <c r="Q233">
        <f t="shared" ref="Q233:Q236" si="95">AVERAGE(D221,D226,D231,D236,D241)</f>
        <v>16.402000000000001</v>
      </c>
      <c r="R233" s="5">
        <f>AVERAGE(E225:E229)</f>
        <v>29.8</v>
      </c>
      <c r="S233">
        <f t="shared" ref="S233:S236" si="96">AVERAGE(E221,E226,E231,E236,E241)</f>
        <v>35.24</v>
      </c>
      <c r="T233" s="5">
        <f>AVERAGE(F225:F229)</f>
        <v>44.42</v>
      </c>
      <c r="U233">
        <f t="shared" ref="U233:U236" si="97">AVERAGE(F221,F226,F231,F236)</f>
        <v>40.150000000000006</v>
      </c>
      <c r="V233" s="5">
        <f>AVERAGE(G225:G229)</f>
        <v>49.92</v>
      </c>
      <c r="W233">
        <f t="shared" ref="W233:W236" si="98">AVERAGE(G221,G226,G231,G236)</f>
        <v>44.825000000000003</v>
      </c>
    </row>
    <row r="234" spans="1:23" x14ac:dyDescent="0.75">
      <c r="A234" s="7">
        <v>14</v>
      </c>
      <c r="B234">
        <v>10</v>
      </c>
      <c r="C234">
        <v>0.85</v>
      </c>
      <c r="D234">
        <v>13.9</v>
      </c>
      <c r="E234">
        <v>35.700000000000003</v>
      </c>
      <c r="F234">
        <v>43.5</v>
      </c>
      <c r="G234">
        <v>50</v>
      </c>
      <c r="I234">
        <f t="shared" si="92"/>
        <v>13.606501203468891</v>
      </c>
      <c r="J234">
        <v>10</v>
      </c>
      <c r="K234">
        <f>AVERAGE(D230:G234)</f>
        <v>36.954999999999998</v>
      </c>
      <c r="L234">
        <f t="shared" si="94"/>
        <v>33.066666666666663</v>
      </c>
      <c r="M234">
        <v>0.45</v>
      </c>
      <c r="N234">
        <f t="shared" si="93"/>
        <v>35.774999999999999</v>
      </c>
      <c r="P234" s="5">
        <f>AVERAGE(D230:D234)</f>
        <v>13.520000000000001</v>
      </c>
      <c r="Q234">
        <f t="shared" si="95"/>
        <v>15.2</v>
      </c>
      <c r="R234" s="5">
        <f>AVERAGE(E230:E234)</f>
        <v>38.5</v>
      </c>
      <c r="S234">
        <f t="shared" si="96"/>
        <v>34.94</v>
      </c>
      <c r="T234" s="5">
        <f>AVERAGE(F230:F234)</f>
        <v>45.86</v>
      </c>
      <c r="U234">
        <f t="shared" si="97"/>
        <v>40.799999999999997</v>
      </c>
      <c r="V234" s="5">
        <f>AVERAGE(G230:G234)</f>
        <v>49.94</v>
      </c>
      <c r="W234">
        <f t="shared" si="98"/>
        <v>45.324999999999996</v>
      </c>
    </row>
    <row r="235" spans="1:23" x14ac:dyDescent="0.75">
      <c r="A235" s="7">
        <v>15</v>
      </c>
      <c r="B235">
        <v>20</v>
      </c>
      <c r="C235">
        <v>0</v>
      </c>
      <c r="D235">
        <v>8.8000000000000007</v>
      </c>
      <c r="E235">
        <v>47.4</v>
      </c>
      <c r="F235">
        <v>47.5</v>
      </c>
      <c r="G235">
        <v>48.4</v>
      </c>
      <c r="I235">
        <f t="shared" si="92"/>
        <v>16.877555362077768</v>
      </c>
      <c r="J235">
        <v>20</v>
      </c>
      <c r="K235">
        <f>AVERAGE(D235:G239)</f>
        <v>37.727000000000004</v>
      </c>
      <c r="L235">
        <f t="shared" si="94"/>
        <v>33.252222222222223</v>
      </c>
      <c r="M235">
        <v>0.65</v>
      </c>
      <c r="N235">
        <f t="shared" si="93"/>
        <v>38.024999999999999</v>
      </c>
      <c r="P235" s="5">
        <f>AVERAGE(D235:D239)</f>
        <v>9.5879999999999992</v>
      </c>
      <c r="Q235">
        <f t="shared" si="95"/>
        <v>15.52</v>
      </c>
      <c r="R235" s="5">
        <f>AVERAGE(E235:E239)</f>
        <v>45.580000000000005</v>
      </c>
      <c r="S235">
        <f t="shared" si="96"/>
        <v>34.968000000000004</v>
      </c>
      <c r="T235" s="5">
        <f>AVERAGE(F235:F239)</f>
        <v>46.52</v>
      </c>
      <c r="U235">
        <f t="shared" si="97"/>
        <v>40.400000000000006</v>
      </c>
      <c r="V235" s="5">
        <f>AVERAGE(G235:G239)</f>
        <v>49.220000000000006</v>
      </c>
      <c r="W235">
        <f t="shared" si="98"/>
        <v>46.125</v>
      </c>
    </row>
    <row r="236" spans="1:23" x14ac:dyDescent="0.75">
      <c r="A236" s="7">
        <v>16</v>
      </c>
      <c r="B236">
        <v>20</v>
      </c>
      <c r="C236">
        <v>0.2</v>
      </c>
      <c r="D236">
        <v>12.04</v>
      </c>
      <c r="E236">
        <v>46.7</v>
      </c>
      <c r="F236">
        <v>45.7</v>
      </c>
      <c r="G236">
        <v>48.4</v>
      </c>
      <c r="I236">
        <f t="shared" si="92"/>
        <v>15.140056142564339</v>
      </c>
      <c r="J236">
        <v>50</v>
      </c>
      <c r="K236">
        <f>AVERAGE(D240:E244)</f>
        <v>23.439</v>
      </c>
      <c r="L236">
        <f t="shared" si="94"/>
        <v>31.148888888888891</v>
      </c>
      <c r="M236">
        <v>0.85</v>
      </c>
      <c r="N236">
        <f t="shared" si="93"/>
        <v>38.21</v>
      </c>
      <c r="P236" s="5">
        <f>AVERAGE(D240:D244)</f>
        <v>3.04</v>
      </c>
      <c r="Q236">
        <f t="shared" si="95"/>
        <v>14.396000000000001</v>
      </c>
      <c r="R236" s="5">
        <f>AVERAGE(E240:E244)</f>
        <v>43.838000000000001</v>
      </c>
      <c r="S236">
        <f t="shared" si="96"/>
        <v>32.68</v>
      </c>
      <c r="T236" s="5"/>
      <c r="U236">
        <f t="shared" si="97"/>
        <v>38.200000000000003</v>
      </c>
      <c r="V236" s="5"/>
      <c r="W236">
        <f t="shared" si="98"/>
        <v>43.125</v>
      </c>
    </row>
    <row r="237" spans="1:23" x14ac:dyDescent="0.75">
      <c r="A237" s="7">
        <v>17</v>
      </c>
      <c r="B237">
        <v>20</v>
      </c>
      <c r="C237">
        <v>0.45</v>
      </c>
      <c r="D237">
        <v>9.8000000000000007</v>
      </c>
      <c r="E237">
        <v>46.2</v>
      </c>
      <c r="F237">
        <v>47.2</v>
      </c>
      <c r="G237">
        <v>50.6</v>
      </c>
      <c r="I237">
        <f t="shared" si="92"/>
        <v>16.621296579990382</v>
      </c>
      <c r="J237">
        <v>100</v>
      </c>
      <c r="L237">
        <f>AVERAGE((L236-L235), (L235-L234), (L234-L233), (L233-L232))</f>
        <v>-0.68708333333333194</v>
      </c>
      <c r="N237">
        <f t="shared" si="93"/>
        <v>38.450000000000003</v>
      </c>
      <c r="P237" s="5"/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9.5</v>
      </c>
      <c r="E238">
        <v>45.9</v>
      </c>
      <c r="F238">
        <v>46.2</v>
      </c>
      <c r="G238">
        <v>50.7</v>
      </c>
      <c r="I238">
        <f t="shared" si="92"/>
        <v>16.606982718121905</v>
      </c>
      <c r="K238">
        <f>AVERAGE(K232:K237)</f>
        <v>31.970700000000001</v>
      </c>
      <c r="N238">
        <f t="shared" si="93"/>
        <v>38.075000000000003</v>
      </c>
      <c r="P238" s="5">
        <f>AVERAGE(P232:P237)</f>
        <v>15.6876</v>
      </c>
      <c r="Q238">
        <f>AVERAGE(Q232:Q236)</f>
        <v>15.6876</v>
      </c>
      <c r="R238" s="5">
        <f>AVERAGE(R232:R237)</f>
        <v>34.763600000000004</v>
      </c>
      <c r="S238">
        <f>AVERAGE(S232:S236)</f>
        <v>34.763599999999997</v>
      </c>
      <c r="T238" s="5">
        <f>AVERAGE(T232:T237)</f>
        <v>40.11</v>
      </c>
      <c r="U238">
        <f>AVERAGE(U232:U236)</f>
        <v>40.11</v>
      </c>
      <c r="V238" s="5">
        <f>AVERAGE(V232:V237)</f>
        <v>44.96</v>
      </c>
      <c r="W238">
        <f>AVERAGE(W232:W236)</f>
        <v>44.959999999999994</v>
      </c>
    </row>
    <row r="239" spans="1:23" x14ac:dyDescent="0.75">
      <c r="A239" s="7">
        <v>19</v>
      </c>
      <c r="B239">
        <v>20</v>
      </c>
      <c r="C239">
        <v>0.85</v>
      </c>
      <c r="D239">
        <v>7.8</v>
      </c>
      <c r="E239">
        <v>41.7</v>
      </c>
      <c r="F239">
        <v>46</v>
      </c>
      <c r="G239">
        <v>48</v>
      </c>
      <c r="I239">
        <f t="shared" si="92"/>
        <v>16.368166513082645</v>
      </c>
      <c r="N239">
        <f t="shared" si="93"/>
        <v>35.875</v>
      </c>
      <c r="P239" s="5">
        <f>_xlfn.STDEV.P(P232:P237)</f>
        <v>9.2258218842550832</v>
      </c>
      <c r="Q239">
        <f>_xlfn.STDEV.P(Q232:Q236)</f>
        <v>0.89030906993021208</v>
      </c>
      <c r="R239" s="5">
        <f>_xlfn.STDEV.P(R232:R237)</f>
        <v>10.82836293444212</v>
      </c>
      <c r="S239">
        <f>_xlfn.STDEV.P(S232:S236)</f>
        <v>1.1086297127535407</v>
      </c>
      <c r="T239" s="5">
        <f>_xlfn.STDEV.P(T232:T237)</f>
        <v>9.5392295286359516</v>
      </c>
      <c r="U239">
        <f>_xlfn.STDEV.P(U232:U236)</f>
        <v>1.0001999800039978</v>
      </c>
      <c r="V239" s="5">
        <f>_xlfn.STDEV.P(V232:V237)</f>
        <v>8.2034992533674274</v>
      </c>
      <c r="W239">
        <f>_xlfn.STDEV.P(W232:W236)</f>
        <v>1.0069260151570218</v>
      </c>
    </row>
    <row r="240" spans="1:23" x14ac:dyDescent="0.75">
      <c r="A240" s="7">
        <v>20</v>
      </c>
      <c r="B240">
        <v>50</v>
      </c>
      <c r="C240">
        <v>0</v>
      </c>
      <c r="D240">
        <v>3.7</v>
      </c>
      <c r="E240">
        <v>47.35</v>
      </c>
      <c r="F240">
        <v>0</v>
      </c>
      <c r="G240">
        <v>0</v>
      </c>
      <c r="I240">
        <f t="shared" ref="I240:I243" si="99" xml:space="preserve"> _xlfn.STDEV.P(D240:E240)</f>
        <v>21.824999999999999</v>
      </c>
      <c r="N240">
        <f t="shared" si="93"/>
        <v>25.525000000000002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2.7</v>
      </c>
      <c r="E241">
        <v>46.6</v>
      </c>
      <c r="F241">
        <v>0</v>
      </c>
      <c r="G241">
        <v>0</v>
      </c>
      <c r="I241">
        <f t="shared" si="99"/>
        <v>21.95</v>
      </c>
      <c r="N241">
        <f t="shared" si="93"/>
        <v>24.650000000000002</v>
      </c>
      <c r="P241" s="5" cm="1">
        <f t="array" ref="P241">INDEX(LINEST(P232:P236), 1)</f>
        <v>-6.1185999999999989</v>
      </c>
      <c r="Q241" s="5" cm="1">
        <f t="array" ref="Q241">INDEX(LINEST(Q232:Q236), 1)</f>
        <v>-0.59299999999999953</v>
      </c>
      <c r="R241" s="5" cm="1">
        <f t="array" ref="R241">INDEX(LINEST(R232:R236), 1)</f>
        <v>7.1256000000000004</v>
      </c>
      <c r="S241" s="5" cm="1">
        <f t="array" ref="S241">INDEX(LINEST(S232:S236), 1)</f>
        <v>-0.6891999999999987</v>
      </c>
      <c r="T241" s="5" cm="1">
        <f t="array" ref="T241">INDEX(LINEST(T232:T235), 1)</f>
        <v>7.0080000000000027</v>
      </c>
      <c r="U241" s="5" cm="1">
        <f t="array" ref="U241">INDEX(LINEST(U232:U236), 1)</f>
        <v>-0.53499999999999948</v>
      </c>
      <c r="V241" s="5" cm="1">
        <f t="array" ref="V241">INDEX(LINEST(V232:V235), 1)</f>
        <v>5.5399999999999991</v>
      </c>
      <c r="W241" s="5" cm="1">
        <f t="array" ref="W241">INDEX(LINEST(W232:W236), 1)</f>
        <v>-0.32499999999999996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2.9</v>
      </c>
      <c r="E242">
        <v>44.3</v>
      </c>
      <c r="F242">
        <v>0</v>
      </c>
      <c r="G242">
        <v>0</v>
      </c>
      <c r="I242">
        <f t="shared" si="99"/>
        <v>20.7</v>
      </c>
      <c r="K242" cm="1">
        <f t="array" ref="K242">INDEX(LINEST(K232:K236),1)</f>
        <v>-8.9350000000001151E-2</v>
      </c>
      <c r="L242" cm="1">
        <f t="array" ref="L242">INDEX(LINEST(L232:L236),1)</f>
        <v>-0.54727777777777642</v>
      </c>
      <c r="N242">
        <f t="shared" si="93"/>
        <v>23.599999999999998</v>
      </c>
    </row>
    <row r="243" spans="1:25" x14ac:dyDescent="0.75">
      <c r="A243" s="7">
        <v>23</v>
      </c>
      <c r="B243">
        <v>50</v>
      </c>
      <c r="C243">
        <v>0.65</v>
      </c>
      <c r="D243">
        <v>2.8</v>
      </c>
      <c r="E243">
        <v>42.84</v>
      </c>
      <c r="F243">
        <v>0</v>
      </c>
      <c r="G243">
        <v>0</v>
      </c>
      <c r="I243">
        <f t="shared" si="99"/>
        <v>20.020000000000003</v>
      </c>
      <c r="N243">
        <f t="shared" si="93"/>
        <v>22.82</v>
      </c>
    </row>
    <row r="244" spans="1:25" x14ac:dyDescent="0.75">
      <c r="A244" s="7">
        <v>24</v>
      </c>
      <c r="B244">
        <v>50</v>
      </c>
      <c r="C244">
        <v>0.85</v>
      </c>
      <c r="D244">
        <v>3.1</v>
      </c>
      <c r="E244">
        <v>38.1</v>
      </c>
      <c r="F244">
        <v>0</v>
      </c>
      <c r="G244">
        <v>0</v>
      </c>
      <c r="I244">
        <f xml:space="preserve"> _xlfn.STDEV.P(D244:E244)</f>
        <v>17.5</v>
      </c>
      <c r="N244">
        <f t="shared" si="93"/>
        <v>20.6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2"/>
        <v>0</v>
      </c>
      <c r="N245" t="e">
        <f t="shared" si="93"/>
        <v>#DIV/0!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2"/>
        <v>0</v>
      </c>
      <c r="N246" t="e">
        <f t="shared" si="93"/>
        <v>#DIV/0!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2"/>
        <v>0</v>
      </c>
      <c r="N247" t="e">
        <f t="shared" si="93"/>
        <v>#DIV/0!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2"/>
        <v>0</v>
      </c>
      <c r="N248" t="e">
        <f t="shared" si="93"/>
        <v>#DIV/0!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2"/>
        <v>0</v>
      </c>
      <c r="N249" t="e">
        <f t="shared" si="93"/>
        <v>#DIV/0!</v>
      </c>
    </row>
  </sheetData>
  <conditionalFormatting sqref="D1:D1048576">
    <cfRule type="top10" dxfId="38" priority="1" rank="1"/>
  </conditionalFormatting>
  <conditionalFormatting sqref="E1:E1048576">
    <cfRule type="top10" dxfId="37" priority="2" rank="1"/>
  </conditionalFormatting>
  <conditionalFormatting sqref="F1:F1048576">
    <cfRule type="top10" dxfId="36" priority="3" rank="1"/>
  </conditionalFormatting>
  <conditionalFormatting sqref="G1:G1048576">
    <cfRule type="top10" dxfId="35" priority="4" rank="1"/>
  </conditionalFormatting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10.199999999999999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11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8.6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9.3000000000000007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12.7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0.9</v>
      </c>
      <c r="F9">
        <v>1.3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0.3</v>
      </c>
      <c r="F10">
        <v>1.7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0.5</v>
      </c>
      <c r="F11">
        <v>2.2000000000000002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0.5</v>
      </c>
      <c r="F12">
        <v>3.5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0.9</v>
      </c>
      <c r="F13">
        <v>4.5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0</v>
      </c>
      <c r="F14">
        <v>3.2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0</v>
      </c>
      <c r="F15">
        <v>10.8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0</v>
      </c>
      <c r="F16">
        <v>12.4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0</v>
      </c>
      <c r="F17">
        <v>10.8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0</v>
      </c>
      <c r="F18">
        <v>11.4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0.8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1</v>
      </c>
      <c r="E20">
        <v>0</v>
      </c>
      <c r="F20">
        <v>20.5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1.3</v>
      </c>
      <c r="E21">
        <v>0</v>
      </c>
      <c r="F21">
        <v>25.7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0.9</v>
      </c>
      <c r="E22">
        <v>0</v>
      </c>
      <c r="F22">
        <v>23.6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1.7</v>
      </c>
      <c r="E23">
        <v>0</v>
      </c>
      <c r="F23">
        <v>25.5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0.1</v>
      </c>
      <c r="E28">
        <v>0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0.1</v>
      </c>
      <c r="E33">
        <v>0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7.2</v>
      </c>
      <c r="E40">
        <v>1.2</v>
      </c>
      <c r="F40">
        <v>0.8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7.2</v>
      </c>
      <c r="E41">
        <v>1</v>
      </c>
      <c r="F41">
        <v>1.1000000000000001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6.5</v>
      </c>
      <c r="E42">
        <v>0.9</v>
      </c>
      <c r="F42">
        <v>1.7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8.6999999999999993</v>
      </c>
      <c r="E43">
        <v>1.1000000000000001</v>
      </c>
      <c r="F43">
        <v>1.6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7.3</v>
      </c>
      <c r="E44">
        <v>1.3</v>
      </c>
      <c r="F44">
        <v>0.9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1.7</v>
      </c>
      <c r="E45">
        <v>0</v>
      </c>
      <c r="F45">
        <v>9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1.2</v>
      </c>
      <c r="E46">
        <v>0</v>
      </c>
      <c r="F46">
        <v>10.3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2</v>
      </c>
      <c r="E47">
        <v>0</v>
      </c>
      <c r="F47">
        <v>12.3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2.5</v>
      </c>
      <c r="E48">
        <v>0</v>
      </c>
      <c r="F48">
        <v>11.4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4.3</v>
      </c>
      <c r="E49">
        <v>0</v>
      </c>
      <c r="F49">
        <v>11.5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0.1</v>
      </c>
      <c r="E50">
        <v>0</v>
      </c>
      <c r="F50">
        <v>7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8.4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8.4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9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0.1</v>
      </c>
      <c r="E54">
        <v>0</v>
      </c>
      <c r="F54">
        <v>12.1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15.5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</v>
      </c>
      <c r="E56">
        <v>0</v>
      </c>
      <c r="F56">
        <v>16.100000000000001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15.7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0.1</v>
      </c>
      <c r="E58">
        <v>0</v>
      </c>
      <c r="F58">
        <v>14.4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14.1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4.5</v>
      </c>
      <c r="E76">
        <v>0</v>
      </c>
      <c r="F76">
        <v>9.8000000000000007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6.4</v>
      </c>
      <c r="E77">
        <v>0</v>
      </c>
      <c r="F77">
        <v>0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5.5</v>
      </c>
      <c r="E78">
        <v>0</v>
      </c>
      <c r="F78">
        <v>0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6</v>
      </c>
      <c r="E79">
        <v>0</v>
      </c>
      <c r="F79">
        <v>0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7.1</v>
      </c>
      <c r="E80">
        <v>0</v>
      </c>
      <c r="F80">
        <v>0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0.5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0.6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1.4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1.9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2.7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0.1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0.2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0.3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0.5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100</v>
      </c>
      <c r="E117">
        <v>0.3</v>
      </c>
      <c r="F117">
        <v>6.8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100</v>
      </c>
      <c r="E118">
        <v>0.1</v>
      </c>
      <c r="F118">
        <v>7.3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100</v>
      </c>
      <c r="E119">
        <v>0.2</v>
      </c>
      <c r="F119">
        <v>6.9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100</v>
      </c>
      <c r="E120">
        <v>0.2</v>
      </c>
      <c r="F120">
        <v>7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100</v>
      </c>
      <c r="E121">
        <v>0</v>
      </c>
      <c r="F121">
        <v>6.9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98.8</v>
      </c>
      <c r="E122">
        <v>0</v>
      </c>
      <c r="F122">
        <v>20.8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99.3</v>
      </c>
      <c r="E123">
        <v>0</v>
      </c>
      <c r="F123">
        <v>26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99.38</v>
      </c>
      <c r="E124">
        <v>0</v>
      </c>
      <c r="F124">
        <v>26.2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98.8</v>
      </c>
      <c r="E125">
        <v>0</v>
      </c>
      <c r="F125">
        <v>26.4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98.27</v>
      </c>
      <c r="E126">
        <v>0</v>
      </c>
      <c r="F126">
        <v>27.1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0.22</v>
      </c>
      <c r="E127">
        <v>0</v>
      </c>
      <c r="F127">
        <v>36.1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0.3</v>
      </c>
      <c r="E128">
        <v>0</v>
      </c>
      <c r="F128">
        <v>39.299999999999997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0.4</v>
      </c>
      <c r="E129">
        <v>0</v>
      </c>
      <c r="F129">
        <v>41.4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0.3</v>
      </c>
      <c r="E130">
        <v>0</v>
      </c>
      <c r="F130">
        <v>42.9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0.4</v>
      </c>
      <c r="E131">
        <v>0</v>
      </c>
      <c r="F131">
        <v>44.3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0.2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0.1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0.1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0.21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0</v>
      </c>
      <c r="F148">
        <v>2.2999999999999998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100</v>
      </c>
      <c r="E149">
        <v>0</v>
      </c>
      <c r="F149">
        <v>2.9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100</v>
      </c>
      <c r="E150">
        <v>0</v>
      </c>
      <c r="F150">
        <v>2.4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3.7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100</v>
      </c>
      <c r="E152">
        <v>0</v>
      </c>
      <c r="F152">
        <v>3.1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0.2</v>
      </c>
      <c r="E153">
        <v>0</v>
      </c>
      <c r="F153">
        <v>10.4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0.2</v>
      </c>
      <c r="E154">
        <v>0</v>
      </c>
      <c r="F154">
        <v>10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9.8000000000000007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0.4</v>
      </c>
      <c r="E156">
        <v>0</v>
      </c>
      <c r="F156">
        <v>8.3000000000000007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8.9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0.1</v>
      </c>
      <c r="E158">
        <v>0</v>
      </c>
      <c r="F158">
        <v>5.4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5.7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7.7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8.4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7.5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11.3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11.7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11.8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12.3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11.7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19.5</v>
      </c>
      <c r="E184">
        <v>27.3</v>
      </c>
      <c r="F184">
        <v>5.4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26.9</v>
      </c>
      <c r="E185">
        <v>32.9</v>
      </c>
      <c r="F185">
        <v>9.5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35.299999999999997</v>
      </c>
      <c r="E186">
        <v>34.799999999999997</v>
      </c>
      <c r="F186">
        <v>9.8000000000000007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32.299999999999997</v>
      </c>
      <c r="E187">
        <v>36.200000000000003</v>
      </c>
      <c r="F187">
        <v>12.1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41.9</v>
      </c>
      <c r="E188">
        <v>40.6</v>
      </c>
      <c r="F188">
        <v>13.4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0.4</v>
      </c>
      <c r="E189">
        <v>3.5</v>
      </c>
      <c r="F189">
        <v>4</v>
      </c>
      <c r="G189">
        <v>11.5</v>
      </c>
    </row>
    <row r="190" spans="1:7" x14ac:dyDescent="0.75">
      <c r="A190" s="1">
        <v>6</v>
      </c>
      <c r="B190">
        <v>5</v>
      </c>
      <c r="C190">
        <v>0.2</v>
      </c>
      <c r="D190">
        <v>0.7</v>
      </c>
      <c r="E190">
        <v>3.6</v>
      </c>
      <c r="F190">
        <v>6.3</v>
      </c>
      <c r="G190">
        <v>12.2</v>
      </c>
    </row>
    <row r="191" spans="1:7" x14ac:dyDescent="0.75">
      <c r="A191" s="1">
        <v>7</v>
      </c>
      <c r="B191">
        <v>5</v>
      </c>
      <c r="C191">
        <v>0.45</v>
      </c>
      <c r="D191">
        <v>0.6</v>
      </c>
      <c r="E191">
        <v>4.3</v>
      </c>
      <c r="F191">
        <v>7.9</v>
      </c>
      <c r="G191">
        <v>9.6</v>
      </c>
    </row>
    <row r="192" spans="1:7" x14ac:dyDescent="0.75">
      <c r="A192" s="1">
        <v>8</v>
      </c>
      <c r="B192">
        <v>5</v>
      </c>
      <c r="C192">
        <v>0.65</v>
      </c>
      <c r="D192">
        <v>1</v>
      </c>
      <c r="E192">
        <v>6.7</v>
      </c>
      <c r="F192">
        <v>7.2</v>
      </c>
      <c r="G192">
        <v>11.7</v>
      </c>
    </row>
    <row r="193" spans="1:7" x14ac:dyDescent="0.75">
      <c r="A193" s="1">
        <v>9</v>
      </c>
      <c r="B193">
        <v>5</v>
      </c>
      <c r="C193">
        <v>0.85</v>
      </c>
      <c r="D193">
        <v>0.8</v>
      </c>
      <c r="E193">
        <v>9</v>
      </c>
      <c r="F193">
        <v>9.8000000000000007</v>
      </c>
      <c r="G193">
        <v>14.8</v>
      </c>
    </row>
    <row r="194" spans="1:7" x14ac:dyDescent="0.75">
      <c r="A194" s="1">
        <v>10</v>
      </c>
      <c r="B194">
        <v>10</v>
      </c>
      <c r="C194">
        <v>0</v>
      </c>
      <c r="D194">
        <v>3.6</v>
      </c>
      <c r="E194">
        <v>3.4</v>
      </c>
      <c r="F194">
        <v>7.2</v>
      </c>
      <c r="G194">
        <v>5.3</v>
      </c>
    </row>
    <row r="195" spans="1:7" x14ac:dyDescent="0.75">
      <c r="A195" s="1">
        <v>11</v>
      </c>
      <c r="B195">
        <v>10</v>
      </c>
      <c r="C195">
        <v>0.2</v>
      </c>
      <c r="D195">
        <v>4</v>
      </c>
      <c r="E195">
        <v>4.9000000000000004</v>
      </c>
      <c r="F195">
        <v>9.4</v>
      </c>
      <c r="G195">
        <v>8.6</v>
      </c>
    </row>
    <row r="196" spans="1:7" x14ac:dyDescent="0.75">
      <c r="A196" s="1">
        <v>12</v>
      </c>
      <c r="B196">
        <v>10</v>
      </c>
      <c r="C196">
        <v>0.45</v>
      </c>
      <c r="D196">
        <v>4.5</v>
      </c>
      <c r="E196">
        <v>4.5</v>
      </c>
      <c r="F196">
        <v>9.9</v>
      </c>
      <c r="G196">
        <v>8.3000000000000007</v>
      </c>
    </row>
    <row r="197" spans="1:7" x14ac:dyDescent="0.75">
      <c r="A197" s="1">
        <v>13</v>
      </c>
      <c r="B197">
        <v>10</v>
      </c>
      <c r="C197">
        <v>0.65</v>
      </c>
      <c r="D197">
        <v>5.5</v>
      </c>
      <c r="E197">
        <v>6.5</v>
      </c>
      <c r="F197">
        <v>11.4</v>
      </c>
      <c r="G197">
        <v>10.9</v>
      </c>
    </row>
    <row r="198" spans="1:7" x14ac:dyDescent="0.75">
      <c r="A198" s="1">
        <v>14</v>
      </c>
      <c r="B198">
        <v>10</v>
      </c>
      <c r="C198">
        <v>0.85</v>
      </c>
      <c r="D198">
        <v>9.3000000000000007</v>
      </c>
      <c r="E198">
        <v>8.3000000000000007</v>
      </c>
      <c r="F198">
        <v>14.3</v>
      </c>
      <c r="G198">
        <v>12.9</v>
      </c>
    </row>
    <row r="199" spans="1:7" x14ac:dyDescent="0.75">
      <c r="A199" s="1">
        <v>15</v>
      </c>
      <c r="B199">
        <v>20</v>
      </c>
      <c r="C199">
        <v>0</v>
      </c>
      <c r="D199">
        <v>3.2</v>
      </c>
      <c r="E199">
        <v>3.5</v>
      </c>
      <c r="F199">
        <v>8.8000000000000007</v>
      </c>
      <c r="G199">
        <v>7.2</v>
      </c>
    </row>
    <row r="200" spans="1:7" x14ac:dyDescent="0.75">
      <c r="A200" s="1">
        <v>16</v>
      </c>
      <c r="B200">
        <v>20</v>
      </c>
      <c r="C200">
        <v>0.2</v>
      </c>
      <c r="D200">
        <v>4.4000000000000004</v>
      </c>
      <c r="E200">
        <v>4.9000000000000004</v>
      </c>
      <c r="F200">
        <v>10.199999999999999</v>
      </c>
      <c r="G200">
        <v>8</v>
      </c>
    </row>
    <row r="201" spans="1:7" x14ac:dyDescent="0.75">
      <c r="A201" s="1">
        <v>17</v>
      </c>
      <c r="B201">
        <v>20</v>
      </c>
      <c r="C201">
        <v>0.45</v>
      </c>
      <c r="D201">
        <v>4.9000000000000004</v>
      </c>
      <c r="E201">
        <v>4.8</v>
      </c>
      <c r="F201">
        <v>13.6</v>
      </c>
      <c r="G201">
        <v>8.8000000000000007</v>
      </c>
    </row>
    <row r="202" spans="1:7" x14ac:dyDescent="0.75">
      <c r="A202" s="1">
        <v>18</v>
      </c>
      <c r="B202">
        <v>20</v>
      </c>
      <c r="C202">
        <v>0.65</v>
      </c>
      <c r="D202">
        <v>5.8</v>
      </c>
      <c r="E202">
        <v>6.6</v>
      </c>
      <c r="F202">
        <v>15.8</v>
      </c>
      <c r="G202">
        <v>13.8</v>
      </c>
    </row>
    <row r="203" spans="1:7" x14ac:dyDescent="0.75">
      <c r="A203" s="1">
        <v>19</v>
      </c>
      <c r="B203">
        <v>20</v>
      </c>
      <c r="C203">
        <v>0.85</v>
      </c>
      <c r="D203">
        <v>9.4</v>
      </c>
      <c r="E203">
        <v>9.4</v>
      </c>
      <c r="F203">
        <v>15.8</v>
      </c>
      <c r="G203">
        <v>15.4</v>
      </c>
    </row>
    <row r="204" spans="1:7" x14ac:dyDescent="0.75">
      <c r="A204" s="1">
        <v>20</v>
      </c>
      <c r="B204">
        <v>50</v>
      </c>
      <c r="C204">
        <v>0</v>
      </c>
      <c r="D204">
        <v>3.8</v>
      </c>
      <c r="E204">
        <v>3.8</v>
      </c>
      <c r="F204">
        <v>12.9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4.2</v>
      </c>
      <c r="E205">
        <v>4.8</v>
      </c>
      <c r="F205">
        <v>15.6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5</v>
      </c>
      <c r="E206">
        <v>4.8</v>
      </c>
      <c r="F206">
        <v>18.3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5.9</v>
      </c>
      <c r="E207">
        <v>7.8</v>
      </c>
      <c r="F207">
        <v>23.8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8.3000000000000007</v>
      </c>
      <c r="E208">
        <v>10.199999999999999</v>
      </c>
      <c r="F208">
        <v>26.2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4</v>
      </c>
      <c r="E209">
        <v>3.4</v>
      </c>
      <c r="F209">
        <v>17.7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4.8</v>
      </c>
      <c r="E210">
        <v>5.71</v>
      </c>
      <c r="F210">
        <v>20.100000000000001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5.6</v>
      </c>
      <c r="E211">
        <v>5.2</v>
      </c>
      <c r="F211">
        <v>21.8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5.7</v>
      </c>
      <c r="E212">
        <v>7.4</v>
      </c>
      <c r="F212">
        <v>23.2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9.3000000000000007</v>
      </c>
      <c r="E213">
        <v>9.6</v>
      </c>
      <c r="F213">
        <v>26.4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46.3</v>
      </c>
      <c r="E220">
        <v>67.5</v>
      </c>
      <c r="F220">
        <v>54.6</v>
      </c>
      <c r="G220">
        <v>36.700000000000003</v>
      </c>
    </row>
    <row r="221" spans="1:7" x14ac:dyDescent="0.75">
      <c r="A221" s="1">
        <v>1</v>
      </c>
      <c r="B221">
        <v>0</v>
      </c>
      <c r="C221">
        <v>0.2</v>
      </c>
      <c r="D221">
        <v>55.51</v>
      </c>
      <c r="E221">
        <v>67</v>
      </c>
      <c r="F221">
        <v>55.9</v>
      </c>
      <c r="G221">
        <v>42.7</v>
      </c>
    </row>
    <row r="222" spans="1:7" x14ac:dyDescent="0.75">
      <c r="A222" s="1">
        <v>2</v>
      </c>
      <c r="B222">
        <v>0</v>
      </c>
      <c r="C222">
        <v>0.45</v>
      </c>
      <c r="D222">
        <v>53.5</v>
      </c>
      <c r="E222">
        <v>67</v>
      </c>
      <c r="F222">
        <v>55</v>
      </c>
      <c r="G222">
        <v>48.5</v>
      </c>
    </row>
    <row r="223" spans="1:7" x14ac:dyDescent="0.75">
      <c r="A223" s="1">
        <v>3</v>
      </c>
      <c r="B223">
        <v>0</v>
      </c>
      <c r="C223">
        <v>0.65</v>
      </c>
      <c r="D223">
        <v>52.2</v>
      </c>
      <c r="E223">
        <v>65.2</v>
      </c>
      <c r="F223">
        <v>56.9</v>
      </c>
      <c r="G223">
        <v>48.3</v>
      </c>
    </row>
    <row r="224" spans="1:7" x14ac:dyDescent="0.75">
      <c r="A224" s="1">
        <v>4</v>
      </c>
      <c r="B224">
        <v>0</v>
      </c>
      <c r="C224">
        <v>0.85</v>
      </c>
      <c r="D224">
        <v>52.02</v>
      </c>
      <c r="E224">
        <v>58.5</v>
      </c>
      <c r="F224">
        <v>56.2</v>
      </c>
      <c r="G224">
        <v>54.6</v>
      </c>
    </row>
    <row r="225" spans="1:7" x14ac:dyDescent="0.75">
      <c r="A225" s="1">
        <v>5</v>
      </c>
      <c r="B225">
        <v>5</v>
      </c>
      <c r="C225">
        <v>0</v>
      </c>
      <c r="D225">
        <v>42.9</v>
      </c>
      <c r="E225">
        <v>44.6</v>
      </c>
      <c r="F225">
        <v>11.9</v>
      </c>
      <c r="G225">
        <v>0.4</v>
      </c>
    </row>
    <row r="226" spans="1:7" x14ac:dyDescent="0.75">
      <c r="A226" s="1">
        <v>6</v>
      </c>
      <c r="B226">
        <v>5</v>
      </c>
      <c r="C226">
        <v>0.2</v>
      </c>
      <c r="D226">
        <v>44</v>
      </c>
      <c r="E226">
        <v>42.8</v>
      </c>
      <c r="F226">
        <v>13.9</v>
      </c>
      <c r="G226">
        <v>0.2</v>
      </c>
    </row>
    <row r="227" spans="1:7" x14ac:dyDescent="0.75">
      <c r="A227" s="1">
        <v>7</v>
      </c>
      <c r="B227">
        <v>5</v>
      </c>
      <c r="C227">
        <v>0.45</v>
      </c>
      <c r="D227">
        <v>47.5</v>
      </c>
      <c r="E227">
        <v>44</v>
      </c>
      <c r="F227">
        <v>14.1</v>
      </c>
      <c r="G227">
        <v>0.4</v>
      </c>
    </row>
    <row r="228" spans="1:7" x14ac:dyDescent="0.75">
      <c r="A228" s="1">
        <v>8</v>
      </c>
      <c r="B228">
        <v>5</v>
      </c>
      <c r="C228">
        <v>0.65</v>
      </c>
      <c r="D228">
        <v>48.9</v>
      </c>
      <c r="E228">
        <v>45.8</v>
      </c>
      <c r="F228">
        <v>16.100000000000001</v>
      </c>
      <c r="G228">
        <v>0.3</v>
      </c>
    </row>
    <row r="229" spans="1:7" x14ac:dyDescent="0.75">
      <c r="A229" s="1">
        <v>9</v>
      </c>
      <c r="B229">
        <v>5</v>
      </c>
      <c r="C229">
        <v>0.85</v>
      </c>
      <c r="D229">
        <v>53.07</v>
      </c>
      <c r="E229">
        <v>43.2</v>
      </c>
      <c r="F229">
        <v>17</v>
      </c>
      <c r="G229">
        <v>0.3</v>
      </c>
    </row>
    <row r="230" spans="1:7" x14ac:dyDescent="0.75">
      <c r="A230" s="1">
        <v>10</v>
      </c>
      <c r="B230">
        <v>10</v>
      </c>
      <c r="C230">
        <v>0</v>
      </c>
      <c r="D230">
        <v>73</v>
      </c>
      <c r="E230">
        <v>29</v>
      </c>
      <c r="F230">
        <v>10.199999999999999</v>
      </c>
      <c r="G230">
        <v>0</v>
      </c>
    </row>
    <row r="231" spans="1:7" x14ac:dyDescent="0.75">
      <c r="A231" s="1">
        <v>11</v>
      </c>
      <c r="B231">
        <v>10</v>
      </c>
      <c r="C231">
        <v>0.2</v>
      </c>
      <c r="D231">
        <v>72.599999999999994</v>
      </c>
      <c r="E231">
        <v>29.6</v>
      </c>
      <c r="F231">
        <v>11.3</v>
      </c>
      <c r="G231">
        <v>0.2</v>
      </c>
    </row>
    <row r="232" spans="1:7" x14ac:dyDescent="0.75">
      <c r="A232" s="1">
        <v>12</v>
      </c>
      <c r="B232">
        <v>10</v>
      </c>
      <c r="C232">
        <v>0.45</v>
      </c>
      <c r="D232">
        <v>75.2</v>
      </c>
      <c r="E232">
        <v>28.5</v>
      </c>
      <c r="F232">
        <v>10.5</v>
      </c>
      <c r="G232">
        <v>0.1</v>
      </c>
    </row>
    <row r="233" spans="1:7" x14ac:dyDescent="0.75">
      <c r="A233" s="1">
        <v>13</v>
      </c>
      <c r="B233">
        <v>10</v>
      </c>
      <c r="C233">
        <v>0.65</v>
      </c>
      <c r="D233">
        <v>76.3</v>
      </c>
      <c r="E233">
        <v>31.1</v>
      </c>
      <c r="F233">
        <v>10.9</v>
      </c>
      <c r="G233">
        <v>0.3</v>
      </c>
    </row>
    <row r="234" spans="1:7" x14ac:dyDescent="0.75">
      <c r="A234" s="1">
        <v>14</v>
      </c>
      <c r="B234">
        <v>10</v>
      </c>
      <c r="C234">
        <v>0.85</v>
      </c>
      <c r="D234">
        <v>74.400000000000006</v>
      </c>
      <c r="E234">
        <v>33.799999999999997</v>
      </c>
      <c r="F234">
        <v>11.5</v>
      </c>
      <c r="G234">
        <v>0.3</v>
      </c>
    </row>
    <row r="235" spans="1:7" x14ac:dyDescent="0.75">
      <c r="A235" s="1">
        <v>15</v>
      </c>
      <c r="B235">
        <v>20</v>
      </c>
      <c r="C235">
        <v>0</v>
      </c>
      <c r="D235">
        <v>81.900000000000006</v>
      </c>
      <c r="E235">
        <v>22.1</v>
      </c>
      <c r="F235">
        <v>8.3000000000000007</v>
      </c>
      <c r="G235">
        <v>0.9</v>
      </c>
    </row>
    <row r="236" spans="1:7" x14ac:dyDescent="0.75">
      <c r="A236" s="1">
        <v>16</v>
      </c>
      <c r="B236">
        <v>20</v>
      </c>
      <c r="C236">
        <v>0.2</v>
      </c>
      <c r="D236">
        <v>79.83</v>
      </c>
      <c r="E236">
        <v>21.7</v>
      </c>
      <c r="F236">
        <v>6.6</v>
      </c>
      <c r="G236">
        <v>1.6</v>
      </c>
    </row>
    <row r="237" spans="1:7" x14ac:dyDescent="0.75">
      <c r="A237" s="1">
        <v>17</v>
      </c>
      <c r="B237">
        <v>20</v>
      </c>
      <c r="C237">
        <v>0.45</v>
      </c>
      <c r="D237">
        <v>82</v>
      </c>
      <c r="E237">
        <v>22.9</v>
      </c>
      <c r="F237">
        <v>9.6</v>
      </c>
      <c r="G237">
        <v>1.7</v>
      </c>
    </row>
    <row r="238" spans="1:7" x14ac:dyDescent="0.75">
      <c r="A238" s="1">
        <v>18</v>
      </c>
      <c r="B238">
        <v>20</v>
      </c>
      <c r="C238">
        <v>0.65</v>
      </c>
      <c r="D238">
        <v>83</v>
      </c>
      <c r="E238">
        <v>26.1</v>
      </c>
      <c r="F238">
        <v>8.6999999999999993</v>
      </c>
      <c r="G238">
        <v>2.7</v>
      </c>
    </row>
    <row r="239" spans="1:7" x14ac:dyDescent="0.75">
      <c r="A239" s="1">
        <v>19</v>
      </c>
      <c r="B239">
        <v>20</v>
      </c>
      <c r="C239">
        <v>0.85</v>
      </c>
      <c r="D239">
        <v>83.9</v>
      </c>
      <c r="E239">
        <v>27.8</v>
      </c>
      <c r="F239">
        <v>8.1999999999999993</v>
      </c>
      <c r="G239">
        <v>3.1</v>
      </c>
    </row>
    <row r="240" spans="1:7" x14ac:dyDescent="0.75">
      <c r="A240" s="1">
        <v>20</v>
      </c>
      <c r="B240">
        <v>50</v>
      </c>
      <c r="C240">
        <v>0</v>
      </c>
      <c r="D240">
        <v>93.2</v>
      </c>
      <c r="E240">
        <v>23.02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93.7</v>
      </c>
      <c r="E241">
        <v>25.9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93.9</v>
      </c>
      <c r="E242">
        <v>25.2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94.3</v>
      </c>
      <c r="E243">
        <v>30.23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93.8</v>
      </c>
      <c r="E244">
        <v>34.200000000000003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3B9C-0C53-42A7-AD9A-1434FB0182F8}">
  <dimension ref="A1:AL249"/>
  <sheetViews>
    <sheetView topLeftCell="A212" zoomScale="79" workbookViewId="0">
      <selection activeCell="D22" sqref="D22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0.2</v>
      </c>
      <c r="F4">
        <v>1.3</v>
      </c>
      <c r="G4">
        <v>6.5</v>
      </c>
      <c r="I4">
        <f>_xlfn.STDEV.P(D4:G4)</f>
        <v>2.6448062310876383</v>
      </c>
      <c r="J4">
        <v>2</v>
      </c>
      <c r="K4">
        <f>_xlfn.STDEV.P(D4:G8)</f>
        <v>2.325962166502284</v>
      </c>
      <c r="L4">
        <f>_xlfn.STDEV.P(D4:G4,D9:G9,D14:G14,D19:G19,D24:G24,D29:G29)</f>
        <v>3.2477957268481856</v>
      </c>
      <c r="M4">
        <v>0</v>
      </c>
      <c r="N4">
        <f>AVERAGE(D4:G4)</f>
        <v>2</v>
      </c>
      <c r="P4" s="5">
        <f>_xlfn.STDEV.P(D4:D8)</f>
        <v>0</v>
      </c>
      <c r="Q4">
        <f>_xlfn.STDEV.P(D4,D9,D14,D19,D24,D29)</f>
        <v>0.32145502536643183</v>
      </c>
      <c r="R4" s="5">
        <f>_xlfn.STDEV.P(E4:E8)</f>
        <v>0.10198039027185572</v>
      </c>
      <c r="S4">
        <f>_xlfn.STDEV.P(E4,E9,E14,E19,E24,E29)</f>
        <v>2.9515062068186277</v>
      </c>
      <c r="T4" s="5">
        <f>_xlfn.STDEV.P(F4:F8)</f>
        <v>0.27276363393971603</v>
      </c>
      <c r="U4">
        <f>_xlfn.STDEV.P(F4,F9,F14,F19,F24,F29)</f>
        <v>2.8488301692683144</v>
      </c>
      <c r="V4" s="5">
        <f>_xlfn.STDEV.P(G4:G8)</f>
        <v>0.71105555338524995</v>
      </c>
      <c r="W4">
        <f>_xlfn.STDEV.P(G4,G9,G14,G19,G24,G29)</f>
        <v>1.6816823586978451</v>
      </c>
      <c r="AA4" t="s">
        <v>34</v>
      </c>
      <c r="AB4">
        <f>AVERAGE(P25,P61,P97,P169,P205)</f>
        <v>0.45417142857142867</v>
      </c>
      <c r="AC4">
        <f>AVERAGE(R25,R61,R97,R169,R205)</f>
        <v>0.67148571428571446</v>
      </c>
      <c r="AD4">
        <f>AVERAGE(T25,T61,T97,T169,T205)</f>
        <v>5.0285714285714579E-2</v>
      </c>
      <c r="AE4">
        <f>AVERAGE(V25,V61,V97,V169,V205)</f>
        <v>1.5087999999999999</v>
      </c>
      <c r="AF4">
        <f>AVERAGE(AB4:AE4)</f>
        <v>0.67118571428571439</v>
      </c>
      <c r="AG4">
        <f>_xlfn.STDEV.P(AB4:AE4)</f>
        <v>0.53249642999665603</v>
      </c>
      <c r="AH4" t="s">
        <v>40</v>
      </c>
      <c r="AI4">
        <f>AVERAGE(K26,K62,K98,K134,K170,K206,K242)</f>
        <v>0.36457721088435385</v>
      </c>
      <c r="AJ4">
        <f>AVERAGE(K12,K48,K84,K120,K156,K192,K228)</f>
        <v>-1.21047700670517E-2</v>
      </c>
      <c r="AK4">
        <f>AVERAGE(K26,K62,K98,K170,K206)</f>
        <v>0.50302380952380965</v>
      </c>
      <c r="AL4">
        <f>AVERAGE(K12,K48,K84,K156,K192)</f>
        <v>-0.15633678733721204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0.3</v>
      </c>
      <c r="F5">
        <v>1.6</v>
      </c>
      <c r="G5">
        <v>5</v>
      </c>
      <c r="I5">
        <f t="shared" ref="I5:I33" si="0">_xlfn.STDEV.P(D5:G5)</f>
        <v>1.9841559918514469</v>
      </c>
      <c r="J5">
        <v>5</v>
      </c>
      <c r="K5">
        <f>_xlfn.STDEV.P(D9:G13)</f>
        <v>3.6958456407160725</v>
      </c>
      <c r="L5">
        <f>_xlfn.STDEV.P(D5:G5,D10:G10,D15:G15,D20:G20,D25:G25,D30:G30)</f>
        <v>3.1269882563827385</v>
      </c>
      <c r="M5">
        <v>0.2</v>
      </c>
      <c r="N5">
        <f t="shared" ref="N5:N13" si="1">AVERAGE(D5:G5)</f>
        <v>1.7250000000000001</v>
      </c>
      <c r="P5" s="5">
        <f>_xlfn.STDEV.P(D9:D13)</f>
        <v>0</v>
      </c>
      <c r="Q5">
        <f t="shared" ref="Q5:Q8" si="2">_xlfn.STDEV.P(D5,D10,D15,D20,D25,D30)</f>
        <v>0.56691171172316501</v>
      </c>
      <c r="R5" s="5">
        <f>_xlfn.STDEV.P(E9:E13)</f>
        <v>0.34871191548325342</v>
      </c>
      <c r="S5">
        <f t="shared" ref="S5:S8" si="3">_xlfn.STDEV.P(E5,E10,E15,E20,E25,E30)</f>
        <v>2.2623119934163727</v>
      </c>
      <c r="T5" s="5">
        <f>_xlfn.STDEV.P(F9:F13)</f>
        <v>1.794435844492636</v>
      </c>
      <c r="U5">
        <f t="shared" ref="U5:U8" si="4">_xlfn.STDEV.P(F5,F10,F15,F20,F25,F30)</f>
        <v>3.1425396665047134</v>
      </c>
      <c r="V5" s="5">
        <f>_xlfn.STDEV.P(G9:G13)</f>
        <v>0.58172158288995945</v>
      </c>
      <c r="W5">
        <f t="shared" ref="W5:W8" si="5">_xlfn.STDEV.P(G5,G10,G15,G20,G25,G30)</f>
        <v>1.317404856357967</v>
      </c>
      <c r="AA5" t="s">
        <v>33</v>
      </c>
      <c r="AB5">
        <f>AVERAGE(Q25,Q61,Q97,Q169,Q205)</f>
        <v>0.25433333333333302</v>
      </c>
      <c r="AC5">
        <f>AVERAGE(S25,S61,S97,S169,S205)</f>
        <v>3.703333333333321E-2</v>
      </c>
      <c r="AD5">
        <f>AVERAGE(U25,U61,U97,U169,U205)</f>
        <v>-0.1433333333333334</v>
      </c>
      <c r="AE5">
        <f>AVERAGE(W25,W61,W97,W169,W205)</f>
        <v>0.37683333333333319</v>
      </c>
      <c r="AH5" t="s">
        <v>29</v>
      </c>
      <c r="AI5">
        <f>_xlfn.STDEV.P(K26,K62,K98,K134,K170,K206,K242)</f>
        <v>0.53533070846994357</v>
      </c>
      <c r="AJ5">
        <f>_xlfn.STDEV.P(K12,K48,K84,K120,K156,K192,K228)</f>
        <v>0.42726764469076339</v>
      </c>
      <c r="AK5">
        <f>_xlfn.STDEV.P(K26,K62,K98,K170,K206)</f>
        <v>0.16901642099776415</v>
      </c>
      <c r="AL5">
        <f>_xlfn.STDEV.P(K12,K48,K84,K156,K192)</f>
        <v>0.31764496603740394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0</v>
      </c>
      <c r="F6">
        <v>2.1</v>
      </c>
      <c r="G6">
        <v>5.9</v>
      </c>
      <c r="I6">
        <f t="shared" si="0"/>
        <v>2.4093567606313515</v>
      </c>
      <c r="J6">
        <v>10</v>
      </c>
      <c r="K6">
        <f>_xlfn.STDEV.P(D14:G18)</f>
        <v>2.8895458120611277</v>
      </c>
      <c r="L6">
        <f t="shared" ref="L6:L8" si="6">_xlfn.STDEV.P(D6:G6,D11:G11,D16:G16,D21:G21,D26:G26,D31:G31)</f>
        <v>3.214798680408395</v>
      </c>
      <c r="M6">
        <v>0.45</v>
      </c>
      <c r="N6">
        <f t="shared" si="1"/>
        <v>2</v>
      </c>
      <c r="P6" s="5">
        <f>_xlfn.STDEV.P(D14:D18)</f>
        <v>0</v>
      </c>
      <c r="Q6">
        <f t="shared" si="2"/>
        <v>0.56984403324262523</v>
      </c>
      <c r="R6" s="5">
        <f>_xlfn.STDEV.P(E14:E18)</f>
        <v>0.74565407529228933</v>
      </c>
      <c r="S6">
        <f t="shared" si="3"/>
        <v>2.2445613280896466</v>
      </c>
      <c r="T6" s="5">
        <f>_xlfn.STDEV.P(F14:F18)</f>
        <v>1.2884098726725126</v>
      </c>
      <c r="U6">
        <f t="shared" si="4"/>
        <v>2.9032548783888905</v>
      </c>
      <c r="V6" s="5">
        <f>_xlfn.STDEV.P(G14:G18)</f>
        <v>0.98873656754466077</v>
      </c>
      <c r="W6">
        <f t="shared" si="5"/>
        <v>1.5107025591499534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0.1</v>
      </c>
      <c r="F7">
        <v>1.5</v>
      </c>
      <c r="G7">
        <v>4.7</v>
      </c>
      <c r="I7">
        <f t="shared" si="0"/>
        <v>1.8991774535308699</v>
      </c>
      <c r="J7">
        <v>20</v>
      </c>
      <c r="K7">
        <f>_xlfn.STDEV.P(D19:G23)</f>
        <v>2.0653086936339573</v>
      </c>
      <c r="L7">
        <f t="shared" si="6"/>
        <v>2.8922424678881189</v>
      </c>
      <c r="M7">
        <v>0.65</v>
      </c>
      <c r="N7">
        <f t="shared" si="1"/>
        <v>1.5750000000000002</v>
      </c>
      <c r="P7" s="5">
        <f>_xlfn.STDEV.P(D19:D23)</f>
        <v>0.13564659966250561</v>
      </c>
      <c r="Q7">
        <f t="shared" si="2"/>
        <v>0.4618802153517006</v>
      </c>
      <c r="R7" s="5">
        <f>_xlfn.STDEV.P(E19:E23)</f>
        <v>0.36551333764994115</v>
      </c>
      <c r="S7">
        <f t="shared" si="3"/>
        <v>2.0597228778001511</v>
      </c>
      <c r="T7" s="5">
        <f>_xlfn.STDEV.P(F19:F23)</f>
        <v>0.96457244414299703</v>
      </c>
      <c r="U7">
        <f t="shared" si="4"/>
        <v>1.9428644374279502</v>
      </c>
      <c r="V7" s="5">
        <f>_xlfn.STDEV.P(G19:G23)</f>
        <v>0.48000000000000015</v>
      </c>
      <c r="W7">
        <f t="shared" si="5"/>
        <v>1.6617427264438052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0.1</v>
      </c>
      <c r="F8">
        <v>1.8</v>
      </c>
      <c r="G8">
        <v>6.3</v>
      </c>
      <c r="I8">
        <f t="shared" si="0"/>
        <v>2.5558755838264116</v>
      </c>
      <c r="J8">
        <v>50</v>
      </c>
      <c r="K8">
        <f>_xlfn.STDEV.P(D25:G28)</f>
        <v>2.9016630468577831</v>
      </c>
      <c r="L8">
        <f t="shared" si="6"/>
        <v>2.8471446466396624</v>
      </c>
      <c r="M8">
        <v>0.85</v>
      </c>
      <c r="N8">
        <f t="shared" si="1"/>
        <v>2.0499999999999998</v>
      </c>
      <c r="P8" s="5">
        <f>_xlfn.STDEV.P(D24:D28)</f>
        <v>0.27276363393971681</v>
      </c>
      <c r="Q8">
        <f t="shared" si="2"/>
        <v>0.43461349368017665</v>
      </c>
      <c r="R8" s="5">
        <f>_xlfn.STDEV.P(E24:E28)</f>
        <v>0.89755222689267722</v>
      </c>
      <c r="S8">
        <f t="shared" si="3"/>
        <v>1.9145640641032504</v>
      </c>
      <c r="T8" s="5">
        <f>_xlfn.STDEV.P(F24:F28)</f>
        <v>0.59665735560705113</v>
      </c>
      <c r="U8">
        <f t="shared" si="4"/>
        <v>1.6221556302922651</v>
      </c>
      <c r="V8" s="5">
        <f>_xlfn.STDEV.P(G24:G28)</f>
        <v>0.60991802727907629</v>
      </c>
      <c r="W8">
        <f t="shared" si="5"/>
        <v>1.2618328820498459</v>
      </c>
      <c r="AH8" t="s">
        <v>40</v>
      </c>
      <c r="AI8">
        <f>AVERAGE(L26,L62,L98,L134,L170,L206,L242)</f>
        <v>0.10821049783549792</v>
      </c>
      <c r="AJ8">
        <f>AVERAGE(L12,L48,L84,L120,L156,L192,L228)</f>
        <v>7.0412726078955629E-2</v>
      </c>
      <c r="AK8">
        <f>AVERAGE(L26,L62,L98,L170,L206)</f>
        <v>0.1328113636363637</v>
      </c>
      <c r="AL8">
        <f>AVERAGE(L12,L48,L84,L156,L192)</f>
        <v>7.0635340677461134E-2</v>
      </c>
    </row>
    <row r="9" spans="1:38" x14ac:dyDescent="0.75">
      <c r="A9" s="7">
        <v>5</v>
      </c>
      <c r="B9">
        <v>5</v>
      </c>
      <c r="C9">
        <v>0</v>
      </c>
      <c r="D9">
        <v>0</v>
      </c>
      <c r="E9">
        <v>3.5</v>
      </c>
      <c r="F9">
        <v>10</v>
      </c>
      <c r="G9">
        <v>7.3</v>
      </c>
      <c r="I9">
        <f t="shared" si="0"/>
        <v>3.7874793728811245</v>
      </c>
      <c r="J9">
        <v>100</v>
      </c>
      <c r="K9">
        <f>_xlfn.STDEV.P(D29:G33)</f>
        <v>2.9823756889432946</v>
      </c>
      <c r="L9">
        <f>AVERAGE((L8-L7), (L7-L6), (L6-L5), (L5-L4))</f>
        <v>-0.10016277005213081</v>
      </c>
      <c r="N9">
        <f t="shared" si="1"/>
        <v>5.2</v>
      </c>
      <c r="P9" s="5">
        <f>_xlfn.STDEV.P(D29:D33)</f>
        <v>0.26381811916545855</v>
      </c>
      <c r="R9" s="5">
        <f>_xlfn.STDEV.P(E29:E33)</f>
        <v>1.3469135087302333</v>
      </c>
      <c r="T9" s="5">
        <f>_xlfn.STDEV.P(F29:F33)</f>
        <v>0.32619012860600177</v>
      </c>
      <c r="V9" s="5">
        <f>_xlfn.STDEV.P(G29:G33)</f>
        <v>0.53516352641038623</v>
      </c>
      <c r="AH9" t="s">
        <v>29</v>
      </c>
      <c r="AI9">
        <f>_xlfn.STDEV.P(L26,L62,L98,L134,L170,L206,L242)</f>
        <v>0.2051331391584412</v>
      </c>
      <c r="AJ9">
        <f>_xlfn.STDEV.P(L12,L48,L84,L120,L156,L192,L228)</f>
        <v>0.1559712268218765</v>
      </c>
      <c r="AK9">
        <f>_xlfn.STDEV.P(L26,L62,L98,L170,L206)</f>
        <v>0.21051052550849383</v>
      </c>
      <c r="AL9">
        <f>_xlfn.STDEV.P(L12,L48,L84,L156,L192)</f>
        <v>0.13289515577056543</v>
      </c>
    </row>
    <row r="10" spans="1:38" x14ac:dyDescent="0.75">
      <c r="A10" s="7">
        <v>6</v>
      </c>
      <c r="B10">
        <v>5</v>
      </c>
      <c r="C10">
        <v>0.2</v>
      </c>
      <c r="D10">
        <v>0</v>
      </c>
      <c r="E10">
        <v>3.1</v>
      </c>
      <c r="F10">
        <v>11.2</v>
      </c>
      <c r="G10">
        <v>7</v>
      </c>
      <c r="I10">
        <f t="shared" si="0"/>
        <v>4.2020084483494324</v>
      </c>
      <c r="K10">
        <f>AVERAGE(K4:K9)</f>
        <v>2.8101168414524196</v>
      </c>
      <c r="N10">
        <f t="shared" si="1"/>
        <v>5.3249999999999993</v>
      </c>
      <c r="P10" s="5">
        <f>AVERAGE(P4:P9)</f>
        <v>0.11203805879461348</v>
      </c>
      <c r="Q10">
        <f>AVERAGE(Q4:Q8)</f>
        <v>0.4709408958728199</v>
      </c>
      <c r="R10" s="5">
        <f>AVERAGE(R4:R9)</f>
        <v>0.63438757572004167</v>
      </c>
      <c r="S10">
        <f>AVERAGE(S4:S8)</f>
        <v>2.28653329404561</v>
      </c>
      <c r="T10" s="5">
        <f>AVERAGE(T4:T9)</f>
        <v>0.87383821324348576</v>
      </c>
      <c r="U10">
        <f>AVERAGE(U4:U8)</f>
        <v>2.4919289563764271</v>
      </c>
      <c r="V10" s="5">
        <f>AVERAGE(V4:V9)</f>
        <v>0.65109920958488876</v>
      </c>
      <c r="W10">
        <f>AVERAGE(W4:W8)</f>
        <v>1.4866730765398832</v>
      </c>
    </row>
    <row r="11" spans="1:38" x14ac:dyDescent="0.75">
      <c r="A11" s="7">
        <v>7</v>
      </c>
      <c r="B11">
        <v>5</v>
      </c>
      <c r="C11">
        <v>0.45</v>
      </c>
      <c r="D11">
        <v>0</v>
      </c>
      <c r="E11">
        <v>3.5</v>
      </c>
      <c r="F11">
        <v>9.8000000000000007</v>
      </c>
      <c r="G11">
        <v>8.6</v>
      </c>
      <c r="I11">
        <f t="shared" si="0"/>
        <v>3.9480216564755573</v>
      </c>
      <c r="N11">
        <f t="shared" si="1"/>
        <v>5.4749999999999996</v>
      </c>
      <c r="P11" s="5">
        <f>_xlfn.STDEV.P(P4:P9)</f>
        <v>0.12047464483534033</v>
      </c>
      <c r="Q11">
        <f>_xlfn.STDEV.P(Q4:Q8)</f>
        <v>9.245542670843683E-2</v>
      </c>
      <c r="R11" s="5">
        <f>_xlfn.STDEV.P(R4:R9)</f>
        <v>0.41366057394766725</v>
      </c>
      <c r="S11">
        <f>_xlfn.STDEV.P(S4:S8)</f>
        <v>0.35618572823558053</v>
      </c>
      <c r="T11" s="5">
        <f>_xlfn.STDEV.P(T4:T9)</f>
        <v>0.54246976297494942</v>
      </c>
      <c r="U11">
        <f>_xlfn.STDEV.P(U4:U8)</f>
        <v>0.59629510659611495</v>
      </c>
      <c r="V11" s="5">
        <f>_xlfn.STDEV.P(V4:V9)</f>
        <v>0.16674277379025054</v>
      </c>
      <c r="W11">
        <f>_xlfn.STDEV.P(W4:W8)</f>
        <v>0.1723138194699568</v>
      </c>
    </row>
    <row r="12" spans="1:38" x14ac:dyDescent="0.75">
      <c r="A12" s="7">
        <v>8</v>
      </c>
      <c r="B12">
        <v>5</v>
      </c>
      <c r="C12">
        <v>0.65</v>
      </c>
      <c r="D12">
        <v>0</v>
      </c>
      <c r="E12">
        <v>2.9</v>
      </c>
      <c r="F12">
        <v>7.9</v>
      </c>
      <c r="G12">
        <v>7.7</v>
      </c>
      <c r="I12">
        <f t="shared" si="0"/>
        <v>3.3371956790095489</v>
      </c>
      <c r="K12" cm="1">
        <f t="array" ref="K12">INDEX(LINEST(K4:K9),1)</f>
        <v>2.1509346343718807E-3</v>
      </c>
      <c r="L12" cm="1">
        <f t="array" ref="L12">INDEX(LINEST(L4:L8),1)</f>
        <v>-0.1036047948911666</v>
      </c>
      <c r="N12">
        <f t="shared" si="1"/>
        <v>4.625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</v>
      </c>
      <c r="E13">
        <v>2.6</v>
      </c>
      <c r="F13">
        <v>6.1</v>
      </c>
      <c r="G13">
        <v>7.1</v>
      </c>
      <c r="I13">
        <f t="shared" si="0"/>
        <v>2.8271009886454359</v>
      </c>
      <c r="N13">
        <f t="shared" si="1"/>
        <v>3.9499999999999997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0</v>
      </c>
      <c r="E14">
        <v>5</v>
      </c>
      <c r="F14">
        <v>7</v>
      </c>
      <c r="G14">
        <v>4.4000000000000004</v>
      </c>
      <c r="I14">
        <f t="shared" si="0"/>
        <v>2.5553864678361276</v>
      </c>
      <c r="N14">
        <f t="shared" ref="N14:N18" si="8">AVERAGEIF(D14:G14, "&lt;&gt;0", D14:G14)</f>
        <v>5.4666666666666659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2.8000000000000003</v>
      </c>
      <c r="AD14">
        <f t="shared" ref="AD14:AF29" si="9">AVERAGE(E4,E40,E76,E112,E148,E184,E220)</f>
        <v>4.6428571428571432</v>
      </c>
      <c r="AE14">
        <f t="shared" si="9"/>
        <v>2.7857142857142856</v>
      </c>
      <c r="AF14">
        <f t="shared" si="9"/>
        <v>2.5714285714285716</v>
      </c>
    </row>
    <row r="15" spans="1:38" x14ac:dyDescent="0.75">
      <c r="A15" s="7">
        <v>11</v>
      </c>
      <c r="B15">
        <v>10</v>
      </c>
      <c r="C15">
        <v>0.2</v>
      </c>
      <c r="D15">
        <v>0</v>
      </c>
      <c r="E15">
        <v>4.3</v>
      </c>
      <c r="F15">
        <v>8.1999999999999993</v>
      </c>
      <c r="G15">
        <v>5.3</v>
      </c>
      <c r="I15">
        <f t="shared" si="0"/>
        <v>2.9415132160165447</v>
      </c>
      <c r="J15" s="2"/>
      <c r="K15" t="s">
        <v>26</v>
      </c>
      <c r="L15" t="s">
        <v>27</v>
      </c>
      <c r="N15">
        <f t="shared" si="8"/>
        <v>5.9333333333333336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F30" si="10">AVERAGE(D5,D41,D77,D113,D149,D185,D221)</f>
        <v>2.7285714285714282</v>
      </c>
      <c r="AD15">
        <f t="shared" si="9"/>
        <v>5.2142857142857144</v>
      </c>
      <c r="AE15">
        <f t="shared" si="9"/>
        <v>3</v>
      </c>
      <c r="AF15">
        <f t="shared" si="9"/>
        <v>2.1285714285714286</v>
      </c>
    </row>
    <row r="16" spans="1:38" x14ac:dyDescent="0.75">
      <c r="A16" s="7">
        <v>12</v>
      </c>
      <c r="B16">
        <v>10</v>
      </c>
      <c r="C16">
        <v>0.45</v>
      </c>
      <c r="D16">
        <v>0</v>
      </c>
      <c r="E16">
        <v>4</v>
      </c>
      <c r="F16">
        <v>9.3000000000000007</v>
      </c>
      <c r="G16">
        <v>6.3</v>
      </c>
      <c r="I16">
        <f t="shared" si="0"/>
        <v>3.3963215395483384</v>
      </c>
      <c r="J16">
        <v>2</v>
      </c>
      <c r="K16">
        <f>AVERAGE(D4:G8)</f>
        <v>1.8699999999999999</v>
      </c>
      <c r="L16">
        <f>AVERAGE(D4:G4,D9:G9,D14:G14,D19:G19,D24:G24,D29:G29)</f>
        <v>4.2374999999999998</v>
      </c>
      <c r="M16">
        <v>0</v>
      </c>
      <c r="N16">
        <f t="shared" si="8"/>
        <v>6.5333333333333341</v>
      </c>
      <c r="P16" s="5">
        <f>AVERAGE(D4:D8)</f>
        <v>0</v>
      </c>
      <c r="Q16">
        <f>AVERAGE(D4,D9,D14,D19,D24,D29)</f>
        <v>0.3</v>
      </c>
      <c r="R16" s="5">
        <f>AVERAGE(E4:E8)</f>
        <v>0.13999999999999999</v>
      </c>
      <c r="S16">
        <f>AVERAGE(E4,E9,E14,E19,E24,E29)</f>
        <v>5.1833333333333327</v>
      </c>
      <c r="T16" s="5">
        <f>AVERAGE(F4:F8)</f>
        <v>1.6600000000000001</v>
      </c>
      <c r="U16">
        <f>AVERAGE(F4,F9,F14,F19,F24,F29)</f>
        <v>4.8500000000000005</v>
      </c>
      <c r="V16" s="5">
        <f>AVERAGE(G4:G8)</f>
        <v>5.68</v>
      </c>
      <c r="W16">
        <f>AVERAGE(G4,G9,G14,G19,G24,G29)</f>
        <v>6.6166666666666671</v>
      </c>
      <c r="Z16" s="7">
        <v>2</v>
      </c>
      <c r="AA16">
        <v>2</v>
      </c>
      <c r="AB16">
        <v>0.45</v>
      </c>
      <c r="AC16">
        <f t="shared" si="10"/>
        <v>3.1285714285714286</v>
      </c>
      <c r="AD16">
        <f t="shared" si="9"/>
        <v>5.2714285714285714</v>
      </c>
      <c r="AE16">
        <f t="shared" si="9"/>
        <v>3.0142857142857147</v>
      </c>
      <c r="AF16">
        <f t="shared" si="9"/>
        <v>2.6285714285714286</v>
      </c>
    </row>
    <row r="17" spans="1:32" x14ac:dyDescent="0.75">
      <c r="A17" s="7">
        <v>13</v>
      </c>
      <c r="B17">
        <v>10</v>
      </c>
      <c r="C17">
        <v>0.65</v>
      </c>
      <c r="D17">
        <v>0</v>
      </c>
      <c r="E17">
        <v>4</v>
      </c>
      <c r="F17">
        <v>5.9</v>
      </c>
      <c r="G17">
        <v>6.3</v>
      </c>
      <c r="I17">
        <f t="shared" si="0"/>
        <v>2.4944939366532846</v>
      </c>
      <c r="J17">
        <v>5</v>
      </c>
      <c r="K17">
        <f>AVERAGE(D9:G13)</f>
        <v>4.915</v>
      </c>
      <c r="L17">
        <f t="shared" ref="L17:L20" si="11">AVERAGE(D5:G5,D10:G10,D15:G15,D20:G20,D25:G25,D30:G30)</f>
        <v>4.3166666666666673</v>
      </c>
      <c r="M17">
        <v>0.2</v>
      </c>
      <c r="N17">
        <f t="shared" si="8"/>
        <v>5.3999999999999995</v>
      </c>
      <c r="P17" s="5">
        <f>AVERAGE(D9:D13)</f>
        <v>0</v>
      </c>
      <c r="Q17">
        <f t="shared" ref="Q17:Q20" si="12">AVERAGE(D5,D10,D15,D20,D25,D30)</f>
        <v>0.48333333333333334</v>
      </c>
      <c r="R17" s="5">
        <f>AVERAGE(E9:E13)</f>
        <v>3.12</v>
      </c>
      <c r="S17">
        <f t="shared" ref="S17:S20" si="13">AVERAGE(E5,E10,E15,E20,E25,E30)</f>
        <v>4.3833333333333329</v>
      </c>
      <c r="T17" s="5">
        <f>AVERAGE(F9:F13)</f>
        <v>9</v>
      </c>
      <c r="U17">
        <f t="shared" ref="U17:U20" si="14">AVERAGE(F5,F10,F15,F20,F25,F30)</f>
        <v>5.833333333333333</v>
      </c>
      <c r="V17" s="5">
        <f>AVERAGE(G9:G13)</f>
        <v>7.5399999999999991</v>
      </c>
      <c r="W17">
        <f t="shared" ref="W17:W20" si="15">AVERAGE(G5,G10,G15,G20,G25,G30)</f>
        <v>6.5666666666666664</v>
      </c>
      <c r="Z17" s="7">
        <v>3</v>
      </c>
      <c r="AA17">
        <v>2</v>
      </c>
      <c r="AB17">
        <v>0.65</v>
      </c>
      <c r="AC17">
        <f t="shared" si="10"/>
        <v>3.4571428571428577</v>
      </c>
      <c r="AD17">
        <f t="shared" si="9"/>
        <v>5.1285714285714281</v>
      </c>
      <c r="AE17">
        <f t="shared" si="9"/>
        <v>3.4142857142857141</v>
      </c>
      <c r="AF17">
        <f t="shared" si="9"/>
        <v>2.3571428571428572</v>
      </c>
    </row>
    <row r="18" spans="1:32" x14ac:dyDescent="0.75">
      <c r="A18" s="7">
        <v>14</v>
      </c>
      <c r="B18">
        <v>10</v>
      </c>
      <c r="C18">
        <v>0.85</v>
      </c>
      <c r="D18">
        <v>0</v>
      </c>
      <c r="E18">
        <v>2.7</v>
      </c>
      <c r="F18">
        <v>6.1</v>
      </c>
      <c r="G18">
        <v>7.3</v>
      </c>
      <c r="I18">
        <f t="shared" si="0"/>
        <v>2.8717372790699351</v>
      </c>
      <c r="J18">
        <v>10</v>
      </c>
      <c r="K18">
        <f>AVERAGE(D14:G18)</f>
        <v>4.3049999999999997</v>
      </c>
      <c r="L18">
        <f t="shared" si="11"/>
        <v>4.4083333333333332</v>
      </c>
      <c r="M18">
        <v>0.45</v>
      </c>
      <c r="N18">
        <f t="shared" si="8"/>
        <v>5.3666666666666671</v>
      </c>
      <c r="P18" s="5">
        <f>AVERAGE(D14:D18)</f>
        <v>0</v>
      </c>
      <c r="Q18">
        <f t="shared" si="12"/>
        <v>0.51666666666666672</v>
      </c>
      <c r="R18" s="5">
        <f>AVERAGE(E14:E18)</f>
        <v>4</v>
      </c>
      <c r="S18">
        <f t="shared" si="13"/>
        <v>4.083333333333333</v>
      </c>
      <c r="T18" s="5">
        <f>AVERAGE(F14:F18)</f>
        <v>7.3</v>
      </c>
      <c r="U18">
        <f t="shared" si="14"/>
        <v>5.7666666666666666</v>
      </c>
      <c r="V18" s="5">
        <f>AVERAGE(G14:G18)</f>
        <v>5.92</v>
      </c>
      <c r="W18">
        <f t="shared" si="15"/>
        <v>7.2666666666666666</v>
      </c>
      <c r="Z18" s="7">
        <v>4</v>
      </c>
      <c r="AA18">
        <v>2</v>
      </c>
      <c r="AB18">
        <v>0.85</v>
      </c>
      <c r="AC18">
        <f t="shared" si="10"/>
        <v>3.9185714285714286</v>
      </c>
      <c r="AD18">
        <f t="shared" si="9"/>
        <v>5.6000000000000005</v>
      </c>
      <c r="AE18">
        <f t="shared" si="9"/>
        <v>3.7714285714285714</v>
      </c>
      <c r="AF18">
        <f t="shared" si="9"/>
        <v>2.8857142857142857</v>
      </c>
    </row>
    <row r="19" spans="1:32" x14ac:dyDescent="0.75">
      <c r="A19" s="7">
        <v>15</v>
      </c>
      <c r="B19">
        <v>20</v>
      </c>
      <c r="C19">
        <v>0</v>
      </c>
      <c r="D19">
        <v>0.4</v>
      </c>
      <c r="E19">
        <v>5.5</v>
      </c>
      <c r="F19">
        <v>3.3</v>
      </c>
      <c r="G19">
        <v>4.5</v>
      </c>
      <c r="I19">
        <f t="shared" si="0"/>
        <v>1.9122957407263139</v>
      </c>
      <c r="J19">
        <v>20</v>
      </c>
      <c r="K19">
        <f>AVERAGE(D19:G23)</f>
        <v>3.8499999999999992</v>
      </c>
      <c r="L19">
        <f t="shared" si="11"/>
        <v>4.0379166666666668</v>
      </c>
      <c r="M19">
        <v>0.65</v>
      </c>
      <c r="N19">
        <f>AVERAGEIF(D19:G19, "&lt;&gt;0", D19:G19)</f>
        <v>3.4249999999999998</v>
      </c>
      <c r="P19" s="5">
        <f>AVERAGE(D19:D23)</f>
        <v>0.43999999999999995</v>
      </c>
      <c r="Q19">
        <f t="shared" si="12"/>
        <v>0.40000000000000008</v>
      </c>
      <c r="R19" s="5">
        <f>AVERAGE(E19:E23)</f>
        <v>4.9799999999999995</v>
      </c>
      <c r="S19">
        <f t="shared" si="13"/>
        <v>3.9849999999999999</v>
      </c>
      <c r="T19" s="5">
        <f>AVERAGE(F19:F23)</f>
        <v>4.6400000000000006</v>
      </c>
      <c r="U19">
        <f t="shared" si="14"/>
        <v>4.7833333333333332</v>
      </c>
      <c r="V19" s="5">
        <f>AVERAGE(G19:G23)</f>
        <v>5.34</v>
      </c>
      <c r="W19">
        <f t="shared" si="15"/>
        <v>6.9833333333333334</v>
      </c>
      <c r="Z19" s="7">
        <v>5</v>
      </c>
      <c r="AA19">
        <v>5</v>
      </c>
      <c r="AB19">
        <v>0</v>
      </c>
      <c r="AC19">
        <f t="shared" si="10"/>
        <v>3.5857142857142859</v>
      </c>
      <c r="AD19">
        <f t="shared" si="9"/>
        <v>10.1</v>
      </c>
      <c r="AE19">
        <f t="shared" si="9"/>
        <v>10.071428571428571</v>
      </c>
      <c r="AF19">
        <f t="shared" si="9"/>
        <v>12.200000000000001</v>
      </c>
    </row>
    <row r="20" spans="1:32" x14ac:dyDescent="0.75">
      <c r="A20" s="7">
        <v>16</v>
      </c>
      <c r="B20">
        <v>20</v>
      </c>
      <c r="C20">
        <v>0.2</v>
      </c>
      <c r="D20">
        <v>0.4</v>
      </c>
      <c r="E20">
        <v>5.2</v>
      </c>
      <c r="F20">
        <v>6</v>
      </c>
      <c r="G20">
        <v>5.7</v>
      </c>
      <c r="I20">
        <f t="shared" si="0"/>
        <v>2.2840479417035007</v>
      </c>
      <c r="J20">
        <v>50</v>
      </c>
      <c r="K20">
        <f>AVERAGE(D24:G28)</f>
        <v>5.1199999999999992</v>
      </c>
      <c r="L20">
        <f t="shared" si="11"/>
        <v>3.8958333333333335</v>
      </c>
      <c r="M20">
        <v>0.85</v>
      </c>
      <c r="N20">
        <f t="shared" ref="N20:N33" si="16">AVERAGEIF(D20:G20, "&lt;&gt;0", D20:G20)</f>
        <v>4.3250000000000002</v>
      </c>
      <c r="P20" s="5">
        <f>AVERAGE(D24:D28)</f>
        <v>0.96000000000000019</v>
      </c>
      <c r="Q20">
        <f t="shared" si="12"/>
        <v>0.3666666666666667</v>
      </c>
      <c r="R20" s="5">
        <f>AVERAGE(E24:E28)</f>
        <v>5.72</v>
      </c>
      <c r="S20">
        <f t="shared" si="13"/>
        <v>3.4666666666666668</v>
      </c>
      <c r="T20" s="5">
        <f>AVERAGE(F24:F28)</f>
        <v>4.8</v>
      </c>
      <c r="U20">
        <f t="shared" si="14"/>
        <v>4.4833333333333334</v>
      </c>
      <c r="V20" s="5">
        <f>AVERAGE(G24:G28)</f>
        <v>9</v>
      </c>
      <c r="W20">
        <f t="shared" si="15"/>
        <v>7.2666666666666666</v>
      </c>
      <c r="Z20" s="7">
        <v>6</v>
      </c>
      <c r="AA20">
        <v>5</v>
      </c>
      <c r="AB20">
        <v>0.2</v>
      </c>
      <c r="AC20">
        <f t="shared" si="10"/>
        <v>4.0142857142857142</v>
      </c>
      <c r="AD20">
        <f t="shared" si="9"/>
        <v>10.157142857142858</v>
      </c>
      <c r="AE20">
        <f t="shared" si="9"/>
        <v>10.88</v>
      </c>
      <c r="AF20">
        <f t="shared" si="9"/>
        <v>12.8</v>
      </c>
    </row>
    <row r="21" spans="1:32" x14ac:dyDescent="0.75">
      <c r="A21" s="7">
        <v>17</v>
      </c>
      <c r="B21">
        <v>20</v>
      </c>
      <c r="C21">
        <v>0.45</v>
      </c>
      <c r="D21">
        <v>0.7</v>
      </c>
      <c r="E21">
        <v>4.9000000000000004</v>
      </c>
      <c r="F21">
        <v>5.4</v>
      </c>
      <c r="G21">
        <v>5.3</v>
      </c>
      <c r="I21">
        <f t="shared" si="0"/>
        <v>1.9575175605853461</v>
      </c>
      <c r="J21">
        <v>100</v>
      </c>
      <c r="K21">
        <f>AVERAGE(D29:G33)</f>
        <v>5.0155000000000012</v>
      </c>
      <c r="L21">
        <f>AVERAGE((L20-L19), (L19-L18), (L18-L17), (L17-L16))</f>
        <v>-8.5416666666666585E-2</v>
      </c>
      <c r="N21">
        <f t="shared" si="16"/>
        <v>4.0750000000000002</v>
      </c>
      <c r="P21" s="5">
        <f>AVERAGE(D29:D33)</f>
        <v>1.08</v>
      </c>
      <c r="R21" s="5">
        <f>AVERAGE(E29:E33)</f>
        <v>7.3620000000000001</v>
      </c>
      <c r="T21" s="5">
        <f>AVERAGE(F29:F33)</f>
        <v>3.46</v>
      </c>
      <c r="V21" s="5">
        <f>AVERAGE(G29:G33)</f>
        <v>8.16</v>
      </c>
      <c r="Z21" s="7">
        <v>7</v>
      </c>
      <c r="AA21">
        <v>5</v>
      </c>
      <c r="AB21">
        <v>0.45</v>
      </c>
      <c r="AC21">
        <f t="shared" si="10"/>
        <v>4.015714285714286</v>
      </c>
      <c r="AD21">
        <f t="shared" si="9"/>
        <v>10.742857142857144</v>
      </c>
      <c r="AE21">
        <f t="shared" si="9"/>
        <v>10.714285714285714</v>
      </c>
      <c r="AF21">
        <f t="shared" si="9"/>
        <v>14.72857142857143</v>
      </c>
    </row>
    <row r="22" spans="1:32" x14ac:dyDescent="0.75">
      <c r="A22" s="7">
        <v>18</v>
      </c>
      <c r="B22">
        <v>20</v>
      </c>
      <c r="C22">
        <v>0.65</v>
      </c>
      <c r="D22">
        <v>0.4</v>
      </c>
      <c r="E22">
        <v>4.9000000000000004</v>
      </c>
      <c r="F22">
        <v>4.5</v>
      </c>
      <c r="G22">
        <v>5.9</v>
      </c>
      <c r="I22">
        <f t="shared" si="0"/>
        <v>2.0980645843252774</v>
      </c>
      <c r="K22">
        <f>AVERAGE(K16:K21)</f>
        <v>4.1792499999999997</v>
      </c>
      <c r="N22">
        <f t="shared" si="16"/>
        <v>3.9250000000000003</v>
      </c>
      <c r="P22" s="5">
        <f>AVERAGE(P16:P21)</f>
        <v>0.41333333333333339</v>
      </c>
      <c r="Q22">
        <f>AVERAGE(Q16:Q20)</f>
        <v>0.41333333333333339</v>
      </c>
      <c r="R22" s="5">
        <f>AVERAGE(R16:R21)</f>
        <v>4.2203333333333326</v>
      </c>
      <c r="S22">
        <f>AVERAGE(S16:S20)</f>
        <v>4.2203333333333335</v>
      </c>
      <c r="T22" s="5">
        <f>AVERAGE(T16:T21)</f>
        <v>5.1433333333333335</v>
      </c>
      <c r="U22">
        <f>AVERAGE(U16:U20)</f>
        <v>5.1433333333333335</v>
      </c>
      <c r="V22" s="5">
        <f>AVERAGE(V16:V21)</f>
        <v>6.94</v>
      </c>
      <c r="W22">
        <f>AVERAGE(W16:W20)</f>
        <v>6.94</v>
      </c>
      <c r="Z22" s="7">
        <v>8</v>
      </c>
      <c r="AA22">
        <v>5</v>
      </c>
      <c r="AB22">
        <v>0.65</v>
      </c>
      <c r="AC22">
        <f t="shared" si="10"/>
        <v>4.4142857142857137</v>
      </c>
      <c r="AD22">
        <f t="shared" si="9"/>
        <v>10.442857142857141</v>
      </c>
      <c r="AE22">
        <f t="shared" si="9"/>
        <v>9.9428571428571413</v>
      </c>
      <c r="AF22">
        <f t="shared" si="9"/>
        <v>13.857142857142856</v>
      </c>
    </row>
    <row r="23" spans="1:32" x14ac:dyDescent="0.75">
      <c r="A23" s="7">
        <v>19</v>
      </c>
      <c r="B23">
        <v>20</v>
      </c>
      <c r="C23">
        <v>0.85</v>
      </c>
      <c r="D23">
        <v>0.3</v>
      </c>
      <c r="E23">
        <v>4.4000000000000004</v>
      </c>
      <c r="F23">
        <v>4</v>
      </c>
      <c r="G23">
        <v>5.3</v>
      </c>
      <c r="I23">
        <f t="shared" si="0"/>
        <v>1.9065675964937623</v>
      </c>
      <c r="N23">
        <f t="shared" si="16"/>
        <v>3.5</v>
      </c>
      <c r="P23" s="5">
        <f>_xlfn.STDEV.P(P16:P21)</f>
        <v>0.45762672804614701</v>
      </c>
      <c r="Q23">
        <f>_xlfn.STDEV.P(Q16:Q20)</f>
        <v>7.8457348639598593E-2</v>
      </c>
      <c r="R23" s="5">
        <f>_xlfn.STDEV.P(R16:R21)</f>
        <v>2.2584863416800993</v>
      </c>
      <c r="S23">
        <f>_xlfn.STDEV.P(S16:S20)</f>
        <v>0.56499596852052214</v>
      </c>
      <c r="T23" s="5">
        <f>_xlfn.STDEV.P(T16:T21)</f>
        <v>2.4105163116828074</v>
      </c>
      <c r="U23">
        <f>_xlfn.STDEV.P(U16:U20)</f>
        <v>0.5506158168612425</v>
      </c>
      <c r="V23" s="5">
        <f>_xlfn.STDEV.P(V16:V21)</f>
        <v>1.3711309200802071</v>
      </c>
      <c r="W23">
        <f>_xlfn.STDEV.P(W16:W20)</f>
        <v>0.30305848353815212</v>
      </c>
      <c r="Z23" s="7">
        <v>9</v>
      </c>
      <c r="AA23">
        <v>5</v>
      </c>
      <c r="AB23">
        <v>0.85</v>
      </c>
      <c r="AC23">
        <f t="shared" si="10"/>
        <v>4.6571428571428566</v>
      </c>
      <c r="AD23">
        <f t="shared" si="9"/>
        <v>11.657142857142858</v>
      </c>
      <c r="AE23">
        <f t="shared" si="9"/>
        <v>9.3571428571428577</v>
      </c>
      <c r="AF23">
        <f t="shared" si="9"/>
        <v>13.657142857142857</v>
      </c>
    </row>
    <row r="24" spans="1:32" x14ac:dyDescent="0.75">
      <c r="A24" s="7">
        <v>20</v>
      </c>
      <c r="B24">
        <v>50</v>
      </c>
      <c r="C24">
        <v>0</v>
      </c>
      <c r="D24">
        <v>0.6</v>
      </c>
      <c r="E24">
        <v>7.2</v>
      </c>
      <c r="F24">
        <v>4</v>
      </c>
      <c r="G24">
        <v>8.5</v>
      </c>
      <c r="I24">
        <f t="shared" si="0"/>
        <v>3.0589009464185</v>
      </c>
      <c r="N24">
        <f t="shared" si="16"/>
        <v>5.0750000000000002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10"/>
        <v>3.0785714285714287</v>
      </c>
      <c r="AD24">
        <f t="shared" si="9"/>
        <v>10.142857142857142</v>
      </c>
      <c r="AE24">
        <f t="shared" si="9"/>
        <v>8.0714285714285712</v>
      </c>
      <c r="AF24">
        <f t="shared" si="9"/>
        <v>7.7142857142857153</v>
      </c>
    </row>
    <row r="25" spans="1:32" x14ac:dyDescent="0.75">
      <c r="A25" s="7">
        <v>21</v>
      </c>
      <c r="B25">
        <v>50</v>
      </c>
      <c r="C25">
        <v>0.2</v>
      </c>
      <c r="D25">
        <v>1.4</v>
      </c>
      <c r="E25">
        <v>6</v>
      </c>
      <c r="F25">
        <v>4.3</v>
      </c>
      <c r="G25">
        <v>8.4</v>
      </c>
      <c r="I25">
        <f t="shared" si="0"/>
        <v>2.5498774480354931</v>
      </c>
      <c r="N25">
        <f t="shared" si="16"/>
        <v>5.0250000000000004</v>
      </c>
      <c r="P25" s="5" cm="1">
        <f t="array" ref="P25">INDEX(LINEST(P16:P21), 1)</f>
        <v>0.24914285714285719</v>
      </c>
      <c r="Q25" s="5" cm="1">
        <f t="array" ref="Q25">INDEX(LINEST(Q16:Q20), 1)</f>
        <v>5.0000000000000192E-3</v>
      </c>
      <c r="R25" s="5" cm="1">
        <f t="array" ref="R25">INDEX(LINEST(R16:R21), 1)</f>
        <v>1.2825714285714289</v>
      </c>
      <c r="S25" s="5" cm="1">
        <f t="array" ref="S25">INDEX(LINEST(S16:S20), 1)</f>
        <v>-0.38316666666666638</v>
      </c>
      <c r="T25" s="5" cm="1">
        <f t="array" ref="T25">INDEX(LINEST(T16:T21), 1)</f>
        <v>-0.17885714285714249</v>
      </c>
      <c r="U25" s="5" cm="1">
        <f t="array" ref="U25">INDEX(LINEST(U16:U20), 1)</f>
        <v>-0.17833333333333337</v>
      </c>
      <c r="V25" s="5" cm="1">
        <f t="array" ref="V25">INDEX(LINEST(V16:V20), 1)</f>
        <v>0.44400000000000001</v>
      </c>
      <c r="W25" s="5" cm="1">
        <f t="array" ref="W25">INDEX(LINEST(W16:W20), 1)</f>
        <v>0.17166666666666655</v>
      </c>
      <c r="Z25" s="7">
        <v>11</v>
      </c>
      <c r="AA25">
        <v>10</v>
      </c>
      <c r="AB25">
        <v>0.2</v>
      </c>
      <c r="AC25">
        <f t="shared" si="10"/>
        <v>2.9285714285714284</v>
      </c>
      <c r="AD25">
        <f t="shared" si="9"/>
        <v>9.6142857142857139</v>
      </c>
      <c r="AE25">
        <f t="shared" si="9"/>
        <v>9.1714285714285726</v>
      </c>
      <c r="AF25">
        <f t="shared" si="9"/>
        <v>8.5857142857142854</v>
      </c>
    </row>
    <row r="26" spans="1:32" x14ac:dyDescent="0.75">
      <c r="A26" s="7">
        <v>22</v>
      </c>
      <c r="B26">
        <v>50</v>
      </c>
      <c r="C26">
        <v>0.45</v>
      </c>
      <c r="D26">
        <v>0.9</v>
      </c>
      <c r="E26">
        <v>4.5</v>
      </c>
      <c r="F26">
        <v>5</v>
      </c>
      <c r="G26">
        <v>9.4</v>
      </c>
      <c r="I26">
        <f t="shared" si="0"/>
        <v>3.0170349683091184</v>
      </c>
      <c r="K26" cm="1">
        <f t="array" ref="K26">INDEX(LINEST(K16:K21),1)</f>
        <v>0.45392857142857163</v>
      </c>
      <c r="L26" cm="1">
        <f t="array" ref="L26">INDEX(LINEST(L16:L20),1)</f>
        <v>-9.6208333333333285E-2</v>
      </c>
      <c r="N26">
        <f t="shared" si="16"/>
        <v>4.95</v>
      </c>
      <c r="Z26" s="7">
        <v>12</v>
      </c>
      <c r="AA26">
        <v>10</v>
      </c>
      <c r="AB26">
        <v>0.45</v>
      </c>
      <c r="AC26">
        <f t="shared" si="10"/>
        <v>3.0571428571428569</v>
      </c>
      <c r="AD26">
        <f t="shared" si="9"/>
        <v>10.157142857142858</v>
      </c>
      <c r="AE26">
        <f t="shared" si="9"/>
        <v>8.8000000000000007</v>
      </c>
      <c r="AF26">
        <f t="shared" si="9"/>
        <v>9.5285714285714285</v>
      </c>
    </row>
    <row r="27" spans="1:32" x14ac:dyDescent="0.75">
      <c r="A27" s="7">
        <v>23</v>
      </c>
      <c r="B27">
        <v>50</v>
      </c>
      <c r="C27">
        <v>0.65</v>
      </c>
      <c r="D27">
        <v>0.8</v>
      </c>
      <c r="E27">
        <v>5.7</v>
      </c>
      <c r="F27">
        <v>5</v>
      </c>
      <c r="G27">
        <v>10</v>
      </c>
      <c r="I27">
        <f t="shared" si="0"/>
        <v>3.2621886824645809</v>
      </c>
      <c r="N27">
        <f t="shared" si="16"/>
        <v>5.375</v>
      </c>
      <c r="Z27" s="7">
        <v>13</v>
      </c>
      <c r="AA27">
        <v>10</v>
      </c>
      <c r="AB27">
        <v>0.65</v>
      </c>
      <c r="AC27">
        <f t="shared" si="10"/>
        <v>3.2714285714285718</v>
      </c>
      <c r="AD27">
        <f t="shared" si="9"/>
        <v>10.014285714285714</v>
      </c>
      <c r="AE27">
        <f t="shared" si="9"/>
        <v>8.0857142857142854</v>
      </c>
      <c r="AF27">
        <f t="shared" si="9"/>
        <v>9.7714285714285705</v>
      </c>
    </row>
    <row r="28" spans="1:32" x14ac:dyDescent="0.75">
      <c r="A28" s="7">
        <v>24</v>
      </c>
      <c r="B28">
        <v>50</v>
      </c>
      <c r="C28">
        <v>0.85</v>
      </c>
      <c r="D28">
        <v>1.1000000000000001</v>
      </c>
      <c r="E28">
        <v>5.2</v>
      </c>
      <c r="F28">
        <v>5.7</v>
      </c>
      <c r="G28">
        <v>8.6999999999999993</v>
      </c>
      <c r="I28">
        <f t="shared" si="0"/>
        <v>2.7068200900687884</v>
      </c>
      <c r="N28">
        <f t="shared" si="16"/>
        <v>5.1749999999999998</v>
      </c>
      <c r="Z28" s="7">
        <v>14</v>
      </c>
      <c r="AA28">
        <v>10</v>
      </c>
      <c r="AB28">
        <v>0.85</v>
      </c>
      <c r="AC28">
        <f t="shared" si="10"/>
        <v>3.3999999999999995</v>
      </c>
      <c r="AD28">
        <f t="shared" si="9"/>
        <v>10.257142857142856</v>
      </c>
      <c r="AE28">
        <f t="shared" si="9"/>
        <v>7.8142857142857141</v>
      </c>
      <c r="AF28">
        <f t="shared" si="9"/>
        <v>10.885714285714286</v>
      </c>
    </row>
    <row r="29" spans="1:32" x14ac:dyDescent="0.75">
      <c r="A29" s="7">
        <v>25</v>
      </c>
      <c r="B29">
        <v>100</v>
      </c>
      <c r="C29">
        <v>0</v>
      </c>
      <c r="D29">
        <v>0.8</v>
      </c>
      <c r="E29">
        <v>9.6999999999999993</v>
      </c>
      <c r="F29">
        <v>3.5</v>
      </c>
      <c r="G29">
        <v>8.5</v>
      </c>
      <c r="I29">
        <f t="shared" si="0"/>
        <v>3.6286188832667445</v>
      </c>
      <c r="N29">
        <f t="shared" si="16"/>
        <v>5.625</v>
      </c>
      <c r="Z29" s="7">
        <v>15</v>
      </c>
      <c r="AA29">
        <v>20</v>
      </c>
      <c r="AB29">
        <v>0</v>
      </c>
      <c r="AC29">
        <f t="shared" si="10"/>
        <v>4.0571428571428578</v>
      </c>
      <c r="AD29">
        <f t="shared" si="9"/>
        <v>10.428571428571429</v>
      </c>
      <c r="AE29">
        <f t="shared" si="9"/>
        <v>5.1428571428571432</v>
      </c>
      <c r="AF29">
        <f t="shared" si="9"/>
        <v>10.571428571428571</v>
      </c>
    </row>
    <row r="30" spans="1:32" x14ac:dyDescent="0.75">
      <c r="A30" s="7">
        <v>26</v>
      </c>
      <c r="B30">
        <v>100</v>
      </c>
      <c r="C30">
        <v>0.2</v>
      </c>
      <c r="D30">
        <v>1.1000000000000001</v>
      </c>
      <c r="E30">
        <v>7.4</v>
      </c>
      <c r="F30">
        <v>3.7</v>
      </c>
      <c r="G30">
        <v>8</v>
      </c>
      <c r="I30">
        <f t="shared" si="0"/>
        <v>2.8129166358070421</v>
      </c>
      <c r="N30">
        <f t="shared" si="16"/>
        <v>5.05</v>
      </c>
      <c r="Z30" s="7">
        <v>16</v>
      </c>
      <c r="AA30">
        <v>20</v>
      </c>
      <c r="AB30">
        <v>0.2</v>
      </c>
      <c r="AC30">
        <f t="shared" si="10"/>
        <v>4.2142857142857144</v>
      </c>
      <c r="AD30">
        <f t="shared" si="10"/>
        <v>9.6428571428571423</v>
      </c>
      <c r="AE30">
        <f t="shared" si="10"/>
        <v>6.3142857142857149</v>
      </c>
      <c r="AF30">
        <f t="shared" si="10"/>
        <v>11.685714285714287</v>
      </c>
    </row>
    <row r="31" spans="1:32" x14ac:dyDescent="0.75">
      <c r="A31" s="7">
        <v>27</v>
      </c>
      <c r="B31">
        <v>100</v>
      </c>
      <c r="C31">
        <v>0.45</v>
      </c>
      <c r="D31">
        <v>1.5</v>
      </c>
      <c r="E31">
        <v>7.6</v>
      </c>
      <c r="F31">
        <v>3</v>
      </c>
      <c r="G31">
        <v>8.1</v>
      </c>
      <c r="I31">
        <f t="shared" si="0"/>
        <v>2.8552583070538473</v>
      </c>
      <c r="N31">
        <f t="shared" si="16"/>
        <v>5.05</v>
      </c>
      <c r="Z31" s="7">
        <v>17</v>
      </c>
      <c r="AA31">
        <v>20</v>
      </c>
      <c r="AB31">
        <v>0.45</v>
      </c>
      <c r="AC31">
        <f t="shared" ref="AC31:AF43" si="17">AVERAGE(D21,D57,D93,D129,D165,D201,D237)</f>
        <v>4.8714285714285719</v>
      </c>
      <c r="AD31">
        <f t="shared" si="17"/>
        <v>10.044285714285715</v>
      </c>
      <c r="AE31">
        <f t="shared" si="17"/>
        <v>6.5142857142857142</v>
      </c>
      <c r="AF31">
        <f t="shared" si="17"/>
        <v>11.542857142857143</v>
      </c>
    </row>
    <row r="32" spans="1:32" x14ac:dyDescent="0.75">
      <c r="A32" s="7">
        <v>28</v>
      </c>
      <c r="B32">
        <v>100</v>
      </c>
      <c r="C32">
        <v>0.65</v>
      </c>
      <c r="D32">
        <v>1.2</v>
      </c>
      <c r="E32">
        <v>6.31</v>
      </c>
      <c r="F32">
        <v>3.9</v>
      </c>
      <c r="G32">
        <v>7.3</v>
      </c>
      <c r="I32">
        <f t="shared" si="0"/>
        <v>2.3579692003925738</v>
      </c>
      <c r="N32">
        <f t="shared" si="16"/>
        <v>4.6775000000000002</v>
      </c>
      <c r="Z32" s="7">
        <v>18</v>
      </c>
      <c r="AA32">
        <v>20</v>
      </c>
      <c r="AB32">
        <v>0.65</v>
      </c>
      <c r="AC32">
        <f t="shared" si="17"/>
        <v>4.5428571428571427</v>
      </c>
      <c r="AD32">
        <f t="shared" si="17"/>
        <v>10</v>
      </c>
      <c r="AE32">
        <f t="shared" si="17"/>
        <v>6.2000000000000011</v>
      </c>
      <c r="AF32">
        <f t="shared" si="17"/>
        <v>8.8285714285714292</v>
      </c>
    </row>
    <row r="33" spans="1:32" x14ac:dyDescent="0.75">
      <c r="A33" s="7">
        <v>29</v>
      </c>
      <c r="B33">
        <v>100</v>
      </c>
      <c r="C33">
        <v>0.85</v>
      </c>
      <c r="D33">
        <v>0.8</v>
      </c>
      <c r="E33">
        <v>5.8</v>
      </c>
      <c r="F33">
        <v>3.2</v>
      </c>
      <c r="G33">
        <v>8.9</v>
      </c>
      <c r="I33">
        <f t="shared" si="0"/>
        <v>3.0127852562039661</v>
      </c>
      <c r="N33">
        <f t="shared" si="16"/>
        <v>4.6750000000000007</v>
      </c>
      <c r="Z33" s="7">
        <v>19</v>
      </c>
      <c r="AA33">
        <v>20</v>
      </c>
      <c r="AB33">
        <v>0.85</v>
      </c>
      <c r="AC33">
        <f t="shared" si="17"/>
        <v>4.8</v>
      </c>
      <c r="AD33">
        <f t="shared" si="17"/>
        <v>10.742857142857144</v>
      </c>
      <c r="AE33">
        <f t="shared" si="17"/>
        <v>6.5714285714285712</v>
      </c>
      <c r="AF33">
        <f t="shared" si="17"/>
        <v>9.7285714285714278</v>
      </c>
    </row>
    <row r="34" spans="1:32" x14ac:dyDescent="0.75">
      <c r="Z34" s="7">
        <v>20</v>
      </c>
      <c r="AA34">
        <v>50</v>
      </c>
      <c r="AB34">
        <v>0</v>
      </c>
      <c r="AC34">
        <f t="shared" si="17"/>
        <v>3.8957142857142855</v>
      </c>
      <c r="AD34">
        <f t="shared" si="17"/>
        <v>10.842857142857142</v>
      </c>
      <c r="AE34">
        <f t="shared" si="17"/>
        <v>5.4428571428571431</v>
      </c>
      <c r="AF34">
        <f t="shared" si="17"/>
        <v>5.1857142857142859</v>
      </c>
    </row>
    <row r="35" spans="1:32" x14ac:dyDescent="0.75">
      <c r="Z35" s="7">
        <v>21</v>
      </c>
      <c r="AA35">
        <v>50</v>
      </c>
      <c r="AB35">
        <v>0.2</v>
      </c>
      <c r="AC35">
        <f t="shared" si="17"/>
        <v>4.3142857142857149</v>
      </c>
      <c r="AD35">
        <f t="shared" si="17"/>
        <v>9.7142857142857135</v>
      </c>
      <c r="AE35">
        <f t="shared" si="17"/>
        <v>5.7142857142857144</v>
      </c>
      <c r="AF35">
        <f t="shared" si="17"/>
        <v>5.4</v>
      </c>
    </row>
    <row r="36" spans="1:32" x14ac:dyDescent="0.75">
      <c r="Z36" s="7">
        <v>22</v>
      </c>
      <c r="AA36">
        <v>50</v>
      </c>
      <c r="AB36">
        <v>0.45</v>
      </c>
      <c r="AC36">
        <f t="shared" si="17"/>
        <v>4.3142857142857141</v>
      </c>
      <c r="AD36">
        <f t="shared" si="17"/>
        <v>9.4857142857142858</v>
      </c>
      <c r="AE36">
        <f t="shared" si="17"/>
        <v>5.5285714285714294</v>
      </c>
      <c r="AF36">
        <f t="shared" si="17"/>
        <v>5.757142857142858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7"/>
        <v>5.1857142857142851</v>
      </c>
      <c r="AD37">
        <f t="shared" si="17"/>
        <v>9.0142857142857142</v>
      </c>
      <c r="AE37">
        <f t="shared" si="17"/>
        <v>5.1428571428571432</v>
      </c>
      <c r="AF37">
        <f t="shared" si="17"/>
        <v>5.8428571428571425</v>
      </c>
    </row>
    <row r="38" spans="1:32" x14ac:dyDescent="0.75">
      <c r="Z38" s="7">
        <v>24</v>
      </c>
      <c r="AA38">
        <v>50</v>
      </c>
      <c r="AB38">
        <v>0.85</v>
      </c>
      <c r="AC38">
        <f t="shared" si="17"/>
        <v>5.0142857142857133</v>
      </c>
      <c r="AD38">
        <f t="shared" si="17"/>
        <v>9.9428571428571448</v>
      </c>
      <c r="AE38">
        <f t="shared" si="17"/>
        <v>4.8428571428571425</v>
      </c>
      <c r="AF38">
        <f t="shared" si="17"/>
        <v>5.6714285714285708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7"/>
        <v>4.0428571428571427</v>
      </c>
      <c r="AD39">
        <f t="shared" si="17"/>
        <v>10.171428571428569</v>
      </c>
      <c r="AE39">
        <f t="shared" si="17"/>
        <v>5.1285714285714281</v>
      </c>
      <c r="AF39">
        <f t="shared" si="17"/>
        <v>5.9142857142857137</v>
      </c>
    </row>
    <row r="40" spans="1:32" x14ac:dyDescent="0.75">
      <c r="A40" s="7">
        <v>0</v>
      </c>
      <c r="B40">
        <v>0</v>
      </c>
      <c r="C40">
        <v>0</v>
      </c>
      <c r="D40">
        <v>0</v>
      </c>
      <c r="E40">
        <v>0.5</v>
      </c>
      <c r="F40">
        <v>0</v>
      </c>
      <c r="G40">
        <v>0</v>
      </c>
      <c r="I40">
        <f>_xlfn.STDEV.P(D40:G40)</f>
        <v>0.21650635094610965</v>
      </c>
      <c r="J40">
        <v>2</v>
      </c>
      <c r="K40">
        <f>_xlfn.STDEV.P(D40:G44)</f>
        <v>0.34292856398964494</v>
      </c>
      <c r="L40">
        <f>_xlfn.STDEV.P(D40:G40,D45:G45,D50:G50,D55:G55,D60:G60,D65:G65)</f>
        <v>4.7373790661785407</v>
      </c>
      <c r="M40">
        <v>0</v>
      </c>
      <c r="N40">
        <f>AVERAGE(D40:G40)</f>
        <v>0.125</v>
      </c>
      <c r="P40" s="5">
        <f>_xlfn.STDEV.P(D40:D44)</f>
        <v>0.04</v>
      </c>
      <c r="Q40">
        <f>_xlfn.STDEV.P(D40,D45,D50,D55,D60,D65)</f>
        <v>1.5137334272879386</v>
      </c>
      <c r="R40" s="5">
        <f>_xlfn.STDEV.P(E40:E44)</f>
        <v>0.19390719429665312</v>
      </c>
      <c r="S40">
        <f>_xlfn.STDEV.P(E40,E45,E50,E55,E60,E65)</f>
        <v>4.3302873910271682</v>
      </c>
      <c r="T40" s="5">
        <f>_xlfn.STDEV.P(F40:F44)</f>
        <v>9.7979589711327142E-2</v>
      </c>
      <c r="U40">
        <f>_xlfn.STDEV.P(F40,F45,F50,F55,F60,F65)</f>
        <v>3.0710566404559994</v>
      </c>
      <c r="V40" s="5">
        <f>_xlfn.STDEV.P(G40:G44)</f>
        <v>0</v>
      </c>
      <c r="W40">
        <f>_xlfn.STDEV.P(G40,G45,G50,G55,G60,G65)</f>
        <v>4.4172641105351849</v>
      </c>
      <c r="Z40" s="7">
        <v>26</v>
      </c>
      <c r="AA40">
        <v>100</v>
      </c>
      <c r="AB40">
        <v>0.2</v>
      </c>
      <c r="AC40">
        <f t="shared" si="17"/>
        <v>3.9285714285714284</v>
      </c>
      <c r="AD40">
        <f t="shared" si="17"/>
        <v>9.3714285714285719</v>
      </c>
      <c r="AE40">
        <f t="shared" si="17"/>
        <v>4.8285714285714283</v>
      </c>
      <c r="AF40">
        <f t="shared" si="17"/>
        <v>5.6142857142857139</v>
      </c>
    </row>
    <row r="41" spans="1:32" x14ac:dyDescent="0.75">
      <c r="A41" s="7">
        <v>1</v>
      </c>
      <c r="B41">
        <v>0</v>
      </c>
      <c r="C41">
        <v>0.2</v>
      </c>
      <c r="D41">
        <v>0</v>
      </c>
      <c r="E41">
        <v>0.6</v>
      </c>
      <c r="F41">
        <v>0.2</v>
      </c>
      <c r="G41">
        <v>0</v>
      </c>
      <c r="I41">
        <f t="shared" ref="I41:I69" si="18">_xlfn.STDEV.P(D41:G41)</f>
        <v>0.2449489742783178</v>
      </c>
      <c r="J41">
        <v>5</v>
      </c>
      <c r="K41">
        <f>_xlfn.STDEV.P(D45:G49)</f>
        <v>6.5521752113324867</v>
      </c>
      <c r="L41">
        <f>_xlfn.STDEV.P(D41:G41,D46:G46,D51:G51,D56:G56,D61:G61,D66:G66)</f>
        <v>4.6618408828129976</v>
      </c>
      <c r="M41">
        <v>0.2</v>
      </c>
      <c r="N41">
        <f t="shared" ref="N41:N69" si="19">AVERAGE(D41:G41)</f>
        <v>0.2</v>
      </c>
      <c r="P41" s="5">
        <f>_xlfn.STDEV.P(D45:D49)</f>
        <v>0.08</v>
      </c>
      <c r="Q41">
        <f t="shared" ref="Q41:Q44" si="20">_xlfn.STDEV.P(D41,D46,D51,D56,D61,D66)</f>
        <v>1.6506732633147669</v>
      </c>
      <c r="R41" s="5">
        <f>_xlfn.STDEV.P(E45:E49)</f>
        <v>0.64000000000000024</v>
      </c>
      <c r="S41">
        <f t="shared" ref="S41:S44" si="21">_xlfn.STDEV.P(E41,E46,E51,E56,E61,E66)</f>
        <v>3.8796119508127225</v>
      </c>
      <c r="T41" s="5">
        <f>_xlfn.STDEV.P(F45:F49)</f>
        <v>0.8522910301065133</v>
      </c>
      <c r="U41">
        <f t="shared" ref="U41:U44" si="22">_xlfn.STDEV.P(F41,F46,F51,F56,F61,F66)</f>
        <v>3.1577506058726197</v>
      </c>
      <c r="V41" s="5">
        <f>_xlfn.STDEV.P(G45:G49)</f>
        <v>2.1784398086704275</v>
      </c>
      <c r="W41">
        <f t="shared" ref="W41:W44" si="23">_xlfn.STDEV.P(G41,G46,G51,G56,G61,G66)</f>
        <v>5.1418760087043029</v>
      </c>
      <c r="Z41" s="7">
        <v>27</v>
      </c>
      <c r="AA41">
        <v>100</v>
      </c>
      <c r="AB41">
        <v>0.45</v>
      </c>
      <c r="AC41">
        <f t="shared" si="17"/>
        <v>4.5</v>
      </c>
      <c r="AD41">
        <f t="shared" si="17"/>
        <v>9.514285714285716</v>
      </c>
      <c r="AE41">
        <f t="shared" si="17"/>
        <v>4.8285714285714283</v>
      </c>
      <c r="AF41">
        <f t="shared" si="17"/>
        <v>6.0571428571428569</v>
      </c>
    </row>
    <row r="42" spans="1:32" x14ac:dyDescent="0.75">
      <c r="A42" s="7">
        <v>2</v>
      </c>
      <c r="B42">
        <v>0</v>
      </c>
      <c r="C42">
        <v>0.45</v>
      </c>
      <c r="D42">
        <v>0.1</v>
      </c>
      <c r="E42">
        <v>0.9</v>
      </c>
      <c r="F42">
        <v>0.2</v>
      </c>
      <c r="G42">
        <v>0</v>
      </c>
      <c r="I42">
        <f t="shared" si="18"/>
        <v>0.35355339059327379</v>
      </c>
      <c r="J42">
        <v>10</v>
      </c>
      <c r="K42">
        <f>_xlfn.STDEV.P(D50:G54)</f>
        <v>3.7491165626051131</v>
      </c>
      <c r="L42">
        <f t="shared" ref="L42:L44" si="24">_xlfn.STDEV.P(D42:G42,D47:G47,D52:G52,D57:G57,D62:G62,D67:G67)</f>
        <v>4.8944909507186383</v>
      </c>
      <c r="M42">
        <v>0.45</v>
      </c>
      <c r="N42">
        <f t="shared" si="19"/>
        <v>0.3</v>
      </c>
      <c r="P42" s="5">
        <f>_xlfn.STDEV.P(D50:D54)</f>
        <v>6.3245553203367597E-2</v>
      </c>
      <c r="Q42">
        <f t="shared" si="20"/>
        <v>1.8463928798245153</v>
      </c>
      <c r="R42" s="5">
        <f>_xlfn.STDEV.P(E50:E54)</f>
        <v>1.1349008767288853</v>
      </c>
      <c r="S42">
        <f t="shared" si="21"/>
        <v>3.8374253521512731</v>
      </c>
      <c r="T42" s="5">
        <f>_xlfn.STDEV.P(F50:F54)</f>
        <v>1.4615060725156068</v>
      </c>
      <c r="U42">
        <f t="shared" si="22"/>
        <v>2.7883188881873293</v>
      </c>
      <c r="V42" s="5">
        <f>_xlfn.STDEV.P(G50:G54)</f>
        <v>1.3296616110875701</v>
      </c>
      <c r="W42">
        <f t="shared" si="23"/>
        <v>5.85360762455276</v>
      </c>
      <c r="Z42" s="7">
        <v>28</v>
      </c>
      <c r="AA42">
        <v>100</v>
      </c>
      <c r="AB42">
        <v>0.65</v>
      </c>
      <c r="AC42">
        <f t="shared" si="17"/>
        <v>4.7571428571428571</v>
      </c>
      <c r="AD42">
        <f t="shared" si="17"/>
        <v>8.33</v>
      </c>
      <c r="AE42">
        <f t="shared" si="17"/>
        <v>4.4857142857142858</v>
      </c>
      <c r="AF42">
        <f t="shared" si="17"/>
        <v>5.4428571428571431</v>
      </c>
    </row>
    <row r="43" spans="1:32" x14ac:dyDescent="0.75">
      <c r="A43" s="7">
        <v>3</v>
      </c>
      <c r="B43">
        <v>0</v>
      </c>
      <c r="C43">
        <v>0.65</v>
      </c>
      <c r="D43">
        <v>0</v>
      </c>
      <c r="E43">
        <v>1</v>
      </c>
      <c r="F43">
        <v>0</v>
      </c>
      <c r="G43">
        <v>0</v>
      </c>
      <c r="I43">
        <f t="shared" si="18"/>
        <v>0.4330127018922193</v>
      </c>
      <c r="J43">
        <v>20</v>
      </c>
      <c r="K43">
        <f>_xlfn.STDEV.P(D55:G59)</f>
        <v>3.7640769120728637</v>
      </c>
      <c r="L43">
        <f t="shared" si="24"/>
        <v>4.5574953525910367</v>
      </c>
      <c r="M43">
        <v>0.65</v>
      </c>
      <c r="N43">
        <f t="shared" si="19"/>
        <v>0.25</v>
      </c>
      <c r="P43" s="5">
        <f>_xlfn.STDEV.P(D55:D59)</f>
        <v>0.86579443287653601</v>
      </c>
      <c r="Q43">
        <f t="shared" si="20"/>
        <v>2.6083200212652842</v>
      </c>
      <c r="R43" s="5">
        <f>_xlfn.STDEV.P(E55:E59)</f>
        <v>1.3711309200802089</v>
      </c>
      <c r="S43">
        <f t="shared" si="21"/>
        <v>3.4570780854485901</v>
      </c>
      <c r="T43" s="5">
        <f>_xlfn.STDEV.P(F55:F59)</f>
        <v>0.78230428862431378</v>
      </c>
      <c r="U43">
        <f t="shared" si="22"/>
        <v>2.3499408976019422</v>
      </c>
      <c r="V43" s="5">
        <f>_xlfn.STDEV.P(G55:G59)</f>
        <v>0.78128099938498463</v>
      </c>
      <c r="W43">
        <f t="shared" si="23"/>
        <v>5.7362637859692462</v>
      </c>
      <c r="Z43" s="7">
        <v>29</v>
      </c>
      <c r="AA43">
        <v>100</v>
      </c>
      <c r="AB43">
        <v>0.85</v>
      </c>
      <c r="AC43">
        <f t="shared" si="17"/>
        <v>4.7542857142857144</v>
      </c>
      <c r="AD43">
        <f t="shared" si="17"/>
        <v>8.9857142857142858</v>
      </c>
      <c r="AE43">
        <f t="shared" si="17"/>
        <v>4.2428571428571429</v>
      </c>
      <c r="AF43">
        <f t="shared" si="17"/>
        <v>6.7428571428571429</v>
      </c>
    </row>
    <row r="44" spans="1:32" x14ac:dyDescent="0.75">
      <c r="A44" s="7">
        <v>4</v>
      </c>
      <c r="B44">
        <v>0</v>
      </c>
      <c r="C44">
        <v>0.85</v>
      </c>
      <c r="D44">
        <v>0</v>
      </c>
      <c r="E44">
        <v>0.9</v>
      </c>
      <c r="F44">
        <v>0</v>
      </c>
      <c r="G44">
        <v>0</v>
      </c>
      <c r="I44">
        <f t="shared" si="18"/>
        <v>0.38971143170299738</v>
      </c>
      <c r="J44">
        <v>50</v>
      </c>
      <c r="K44">
        <f>_xlfn.STDEV.P(D61:G64)</f>
        <v>1.6995863467326369</v>
      </c>
      <c r="L44">
        <f t="shared" si="24"/>
        <v>4.7522198760158387</v>
      </c>
      <c r="M44">
        <v>0.85</v>
      </c>
      <c r="N44">
        <f t="shared" si="19"/>
        <v>0.22500000000000001</v>
      </c>
      <c r="P44" s="5">
        <f>_xlfn.STDEV.P(D60:D64)</f>
        <v>1.1038115781237268</v>
      </c>
      <c r="Q44">
        <f t="shared" si="20"/>
        <v>2.6202205165893115</v>
      </c>
      <c r="R44" s="5">
        <f>_xlfn.STDEV.P(E60:E64)</f>
        <v>1.4305243793798175</v>
      </c>
      <c r="S44">
        <f t="shared" si="21"/>
        <v>3.9940580867083071</v>
      </c>
      <c r="T44" s="5">
        <f>_xlfn.STDEV.P(F60:F64)</f>
        <v>1.2083045973594573</v>
      </c>
      <c r="U44">
        <f t="shared" si="22"/>
        <v>2.2691163233490013</v>
      </c>
      <c r="V44" s="5">
        <f>_xlfn.STDEV.P(G60:G64)</f>
        <v>0.32863353450309973</v>
      </c>
      <c r="W44">
        <f t="shared" si="23"/>
        <v>5.4365021434333656</v>
      </c>
    </row>
    <row r="45" spans="1:32" x14ac:dyDescent="0.75">
      <c r="A45" s="7">
        <v>5</v>
      </c>
      <c r="B45">
        <v>5</v>
      </c>
      <c r="C45">
        <v>0</v>
      </c>
      <c r="D45">
        <v>0.2</v>
      </c>
      <c r="E45">
        <v>12.8</v>
      </c>
      <c r="F45">
        <v>8.5</v>
      </c>
      <c r="G45">
        <v>13.7</v>
      </c>
      <c r="I45">
        <f t="shared" si="18"/>
        <v>5.3399438199291938</v>
      </c>
      <c r="J45">
        <v>100</v>
      </c>
      <c r="K45">
        <f>_xlfn.STDEV.P(D65:G69)</f>
        <v>2.9270932680732922</v>
      </c>
      <c r="N45">
        <f t="shared" si="19"/>
        <v>8.8000000000000007</v>
      </c>
      <c r="P45" s="5">
        <f>_xlfn.STDEV.P(D65:D69)</f>
        <v>1.1081516141756054</v>
      </c>
      <c r="R45" s="5">
        <f>_xlfn.STDEV.P(E65:E69)</f>
        <v>1.2181953866272908</v>
      </c>
      <c r="T45" s="5">
        <f>_xlfn.STDEV.P(F65:F69)</f>
        <v>0.45607017003965533</v>
      </c>
      <c r="V45" s="5">
        <f>_xlfn.STDEV.P(G65:G69)</f>
        <v>0.90774445743282539</v>
      </c>
    </row>
    <row r="46" spans="1:32" x14ac:dyDescent="0.75">
      <c r="A46" s="7">
        <v>6</v>
      </c>
      <c r="B46">
        <v>5</v>
      </c>
      <c r="C46">
        <v>0.2</v>
      </c>
      <c r="D46">
        <v>0.2</v>
      </c>
      <c r="E46">
        <v>12.5</v>
      </c>
      <c r="F46">
        <v>8.4</v>
      </c>
      <c r="G46">
        <v>16.3</v>
      </c>
      <c r="I46">
        <f t="shared" si="18"/>
        <v>5.9759936412282073</v>
      </c>
      <c r="K46">
        <f>AVERAGE(K40:K45)</f>
        <v>3.1724961441343393</v>
      </c>
      <c r="N46">
        <f t="shared" si="19"/>
        <v>9.3500000000000014</v>
      </c>
      <c r="P46" s="5">
        <f>AVERAGE(P40:P45)</f>
        <v>0.54350052972987262</v>
      </c>
      <c r="Q46">
        <f>AVERAGE(Q40:Q44)</f>
        <v>2.0478680216563632</v>
      </c>
      <c r="R46" s="5">
        <f>AVERAGE(R40:R45)</f>
        <v>0.99810979285214263</v>
      </c>
      <c r="S46">
        <f>AVERAGE(S40:S44)</f>
        <v>3.8996921732296115</v>
      </c>
      <c r="T46" s="5">
        <f>AVERAGE(T40:T45)</f>
        <v>0.80974262472614555</v>
      </c>
      <c r="U46">
        <f>AVERAGE(U40:U44)</f>
        <v>2.7272366710933786</v>
      </c>
      <c r="V46" s="5">
        <f>AVERAGE(V40:V45)</f>
        <v>0.92096006851315115</v>
      </c>
      <c r="W46">
        <f>AVERAGE(W40:W44)</f>
        <v>5.3171027346389721</v>
      </c>
    </row>
    <row r="47" spans="1:32" x14ac:dyDescent="0.75">
      <c r="A47" s="7">
        <v>7</v>
      </c>
      <c r="B47">
        <v>5</v>
      </c>
      <c r="C47">
        <v>0.45</v>
      </c>
      <c r="D47">
        <v>0.2</v>
      </c>
      <c r="E47">
        <v>13.1</v>
      </c>
      <c r="F47">
        <v>8.4</v>
      </c>
      <c r="G47">
        <v>19.5</v>
      </c>
      <c r="I47">
        <f t="shared" si="18"/>
        <v>7.0374000881007177</v>
      </c>
      <c r="N47">
        <f t="shared" si="19"/>
        <v>10.3</v>
      </c>
      <c r="P47" s="5">
        <f>_xlfn.STDEV.P(P40:P45)</f>
        <v>0.48915625402320423</v>
      </c>
      <c r="Q47">
        <f>_xlfn.STDEV.P(Q40:Q44)</f>
        <v>0.47441532354107968</v>
      </c>
      <c r="R47" s="5">
        <f>_xlfn.STDEV.P(R40:R45)</f>
        <v>0.44125975881105356</v>
      </c>
      <c r="S47">
        <f>_xlfn.STDEV.P(S40:S44)</f>
        <v>0.28089313635563729</v>
      </c>
      <c r="T47" s="5">
        <f>_xlfn.STDEV.P(T40:T45)</f>
        <v>0.45053695560772905</v>
      </c>
      <c r="U47">
        <f>_xlfn.STDEV.P(U40:U44)</f>
        <v>0.36318364785013679</v>
      </c>
      <c r="V47" s="5">
        <f>_xlfn.STDEV.P(V40:V45)</f>
        <v>0.70320638426490989</v>
      </c>
      <c r="W47">
        <f>_xlfn.STDEV.P(W40:W44)</f>
        <v>0.51345957145328158</v>
      </c>
    </row>
    <row r="48" spans="1:32" x14ac:dyDescent="0.75">
      <c r="A48" s="7">
        <v>8</v>
      </c>
      <c r="B48">
        <v>5</v>
      </c>
      <c r="C48">
        <v>0.65</v>
      </c>
      <c r="D48">
        <v>0</v>
      </c>
      <c r="E48">
        <v>12.7</v>
      </c>
      <c r="F48">
        <v>6.6</v>
      </c>
      <c r="G48">
        <v>19.3</v>
      </c>
      <c r="I48">
        <f t="shared" si="18"/>
        <v>7.1562909387475324</v>
      </c>
      <c r="K48" cm="1">
        <f t="array" ref="K48">INDEX(LINEST(K40:K45),1)</f>
        <v>-4.6342363540387448E-2</v>
      </c>
      <c r="L48" cm="1">
        <f t="array" ref="L48">INDEX(LINEST(L40:L44),1)</f>
        <v>-7.4663910547364803E-3</v>
      </c>
      <c r="N48">
        <f t="shared" si="19"/>
        <v>9.6499999999999986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0.2</v>
      </c>
      <c r="E49">
        <v>14.3</v>
      </c>
      <c r="F49">
        <v>6.8</v>
      </c>
      <c r="G49">
        <v>18.3</v>
      </c>
      <c r="I49">
        <f t="shared" si="18"/>
        <v>6.9573701928242988</v>
      </c>
      <c r="N49">
        <f t="shared" si="19"/>
        <v>9.9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0.1</v>
      </c>
      <c r="E50">
        <v>11.5</v>
      </c>
      <c r="F50">
        <v>6.5</v>
      </c>
      <c r="G50">
        <v>6.4</v>
      </c>
      <c r="I50">
        <f t="shared" si="18"/>
        <v>4.0437451700125715</v>
      </c>
      <c r="N50">
        <f t="shared" si="19"/>
        <v>6.125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0.1</v>
      </c>
      <c r="E51">
        <v>9.1</v>
      </c>
      <c r="F51">
        <v>9.1999999999999993</v>
      </c>
      <c r="G51">
        <v>6.8</v>
      </c>
      <c r="I51">
        <f t="shared" si="18"/>
        <v>3.7060760920412843</v>
      </c>
      <c r="J51" s="2"/>
      <c r="K51" t="s">
        <v>26</v>
      </c>
      <c r="L51" t="s">
        <v>27</v>
      </c>
      <c r="N51">
        <f t="shared" si="19"/>
        <v>6.3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0.1</v>
      </c>
      <c r="E52">
        <v>9.5</v>
      </c>
      <c r="F52">
        <v>6</v>
      </c>
      <c r="G52">
        <v>8.1999999999999993</v>
      </c>
      <c r="I52">
        <f t="shared" si="18"/>
        <v>3.6017356926904021</v>
      </c>
      <c r="J52">
        <v>2</v>
      </c>
      <c r="K52">
        <f>AVERAGE(D40:G44)</f>
        <v>0.22000000000000003</v>
      </c>
      <c r="L52">
        <f>AVERAGE(D40:G40,D45:G45,D50:G50,D55:G55,D60:G60,D65:G65)</f>
        <v>6.1875</v>
      </c>
      <c r="M52">
        <v>0</v>
      </c>
      <c r="N52">
        <f t="shared" si="19"/>
        <v>5.9499999999999993</v>
      </c>
      <c r="P52" s="5">
        <f>AVERAGE(D40:D44)</f>
        <v>0.02</v>
      </c>
      <c r="Q52">
        <f>AVERAGE(D40,D45,D50,D55,D60,D65)</f>
        <v>1.5833333333333333</v>
      </c>
      <c r="R52" s="5">
        <f>AVERAGE(E40:E44)</f>
        <v>0.78</v>
      </c>
      <c r="S52">
        <f>AVERAGE(E40,E45,E50,E55,E60,E65)</f>
        <v>10.116666666666667</v>
      </c>
      <c r="T52" s="5">
        <f>AVERAGE(F40:F44)</f>
        <v>0.08</v>
      </c>
      <c r="U52">
        <f>AVERAGE(F40,F45,F50,F55,F60,F65)</f>
        <v>5.3166666666666664</v>
      </c>
      <c r="V52" s="5">
        <f>AVERAGE(G40:G44)</f>
        <v>0</v>
      </c>
      <c r="W52">
        <f>AVERAGE(G40,G45,G50,G55,G60,G65)</f>
        <v>7.7333333333333343</v>
      </c>
    </row>
    <row r="53" spans="1:32" x14ac:dyDescent="0.75">
      <c r="A53" s="7">
        <v>13</v>
      </c>
      <c r="B53">
        <v>10</v>
      </c>
      <c r="C53">
        <v>0.65</v>
      </c>
      <c r="D53">
        <v>0</v>
      </c>
      <c r="E53">
        <v>8.1999999999999993</v>
      </c>
      <c r="F53">
        <v>4.8</v>
      </c>
      <c r="G53">
        <v>9.4</v>
      </c>
      <c r="I53">
        <f t="shared" si="18"/>
        <v>3.6469165057620949</v>
      </c>
      <c r="J53">
        <v>5</v>
      </c>
      <c r="K53">
        <f>AVERAGE(D45:G49)</f>
        <v>9.6000000000000032</v>
      </c>
      <c r="L53">
        <f>AVERAGE(D41:G41,D46:G46,D51:G51,D56:G56,D61:G61,D66:G66)</f>
        <v>6.1875</v>
      </c>
      <c r="M53">
        <v>0.2</v>
      </c>
      <c r="N53">
        <f t="shared" si="19"/>
        <v>5.6</v>
      </c>
      <c r="P53" s="5">
        <f>AVERAGE(D45:D49)</f>
        <v>0.16</v>
      </c>
      <c r="Q53">
        <f t="shared" ref="Q53:Q56" si="25">AVERAGE(D41,D46,D51,D56,D61,D66)</f>
        <v>1.5833333333333333</v>
      </c>
      <c r="R53" s="5">
        <f>AVERAGE(E45:E49)</f>
        <v>13.079999999999998</v>
      </c>
      <c r="S53">
        <f t="shared" ref="S53:S56" si="26">AVERAGE(E41,E46,E51,E56,E61,E66)</f>
        <v>8.8166666666666664</v>
      </c>
      <c r="T53" s="5">
        <f>AVERAGE(F45:F49)</f>
        <v>7.7399999999999993</v>
      </c>
      <c r="U53">
        <f t="shared" ref="U53:U56" si="27">AVERAGE(F41,F46,F51,F56,F61,F66)</f>
        <v>6.0166666666666657</v>
      </c>
      <c r="V53" s="5">
        <f>AVERAGE(G45:G49)</f>
        <v>17.419999999999998</v>
      </c>
      <c r="W53">
        <f t="shared" ref="W53:W56" si="28">AVERAGE(G41,G46,G51,G56,G61,G66)</f>
        <v>8.3333333333333339</v>
      </c>
    </row>
    <row r="54" spans="1:32" x14ac:dyDescent="0.75">
      <c r="A54" s="7">
        <v>14</v>
      </c>
      <c r="B54">
        <v>10</v>
      </c>
      <c r="C54">
        <v>0.85</v>
      </c>
      <c r="D54">
        <v>0.2</v>
      </c>
      <c r="E54">
        <v>8.6999999999999993</v>
      </c>
      <c r="F54">
        <v>6</v>
      </c>
      <c r="G54">
        <v>9.6999999999999993</v>
      </c>
      <c r="I54">
        <f t="shared" si="18"/>
        <v>3.6922215534824026</v>
      </c>
      <c r="J54">
        <v>10</v>
      </c>
      <c r="K54">
        <f>AVERAGE(D50:G54)</f>
        <v>6.0250000000000012</v>
      </c>
      <c r="L54">
        <f t="shared" ref="L54:L56" si="29">AVERAGE(D42:G42,D47:G47,D52:G52,D57:G57,D62:G62,D67:G67)</f>
        <v>6.4250000000000007</v>
      </c>
      <c r="M54">
        <v>0.45</v>
      </c>
      <c r="N54">
        <f t="shared" si="19"/>
        <v>6.1499999999999995</v>
      </c>
      <c r="P54" s="5">
        <f>AVERAGE(D50:D54)</f>
        <v>0.1</v>
      </c>
      <c r="Q54">
        <f t="shared" si="25"/>
        <v>1.95</v>
      </c>
      <c r="R54" s="5">
        <f>AVERAGE(E50:E54)</f>
        <v>9.4</v>
      </c>
      <c r="S54">
        <f t="shared" si="26"/>
        <v>8.9500000000000011</v>
      </c>
      <c r="T54" s="5">
        <f>AVERAGE(F50:F54)</f>
        <v>6.5</v>
      </c>
      <c r="U54">
        <f t="shared" si="27"/>
        <v>5.4833333333333334</v>
      </c>
      <c r="V54" s="5">
        <f>AVERAGE(G50:G54)</f>
        <v>8.1</v>
      </c>
      <c r="W54">
        <f t="shared" si="28"/>
        <v>9.3166666666666682</v>
      </c>
    </row>
    <row r="55" spans="1:32" x14ac:dyDescent="0.75">
      <c r="A55" s="7">
        <v>15</v>
      </c>
      <c r="B55">
        <v>20</v>
      </c>
      <c r="C55">
        <v>0</v>
      </c>
      <c r="D55">
        <v>2.5</v>
      </c>
      <c r="E55">
        <v>11.8</v>
      </c>
      <c r="F55">
        <v>3.2</v>
      </c>
      <c r="G55">
        <v>12.1</v>
      </c>
      <c r="I55">
        <f t="shared" si="18"/>
        <v>4.5579600700313287</v>
      </c>
      <c r="J55">
        <v>20</v>
      </c>
      <c r="K55">
        <f>AVERAGE(D55:G59)</f>
        <v>7.1350000000000007</v>
      </c>
      <c r="L55">
        <f t="shared" si="29"/>
        <v>5.8916666666666666</v>
      </c>
      <c r="M55">
        <v>0.65</v>
      </c>
      <c r="N55">
        <f t="shared" si="19"/>
        <v>7.4</v>
      </c>
      <c r="P55" s="5">
        <f>AVERAGE(D55:D59)</f>
        <v>3.1799999999999997</v>
      </c>
      <c r="Q55">
        <f t="shared" si="25"/>
        <v>2.4</v>
      </c>
      <c r="R55" s="5">
        <f>AVERAGE(E55:E59)</f>
        <v>9.3000000000000007</v>
      </c>
      <c r="S55">
        <f t="shared" si="26"/>
        <v>7.6166666666666663</v>
      </c>
      <c r="T55" s="5">
        <f>AVERAGE(F55:F59)</f>
        <v>4.1000000000000005</v>
      </c>
      <c r="U55">
        <f t="shared" si="27"/>
        <v>4.6333333333333337</v>
      </c>
      <c r="V55" s="5">
        <f>AVERAGE(G55:G59)</f>
        <v>11.959999999999999</v>
      </c>
      <c r="W55">
        <f t="shared" si="28"/>
        <v>8.9166666666666661</v>
      </c>
    </row>
    <row r="56" spans="1:32" x14ac:dyDescent="0.75">
      <c r="A56" s="7">
        <v>16</v>
      </c>
      <c r="B56">
        <v>20</v>
      </c>
      <c r="C56">
        <v>0.2</v>
      </c>
      <c r="D56">
        <v>2.2000000000000002</v>
      </c>
      <c r="E56">
        <v>9</v>
      </c>
      <c r="F56">
        <v>4.9000000000000004</v>
      </c>
      <c r="G56">
        <v>12.8</v>
      </c>
      <c r="I56">
        <f t="shared" si="18"/>
        <v>4.027638886494171</v>
      </c>
      <c r="J56">
        <v>50</v>
      </c>
      <c r="K56">
        <f>AVERAGE(D60:G64)</f>
        <v>7.4700000000000006</v>
      </c>
      <c r="L56">
        <f t="shared" si="29"/>
        <v>6.2875000000000005</v>
      </c>
      <c r="M56">
        <v>0.85</v>
      </c>
      <c r="N56">
        <f t="shared" si="19"/>
        <v>7.2250000000000005</v>
      </c>
      <c r="P56" s="5">
        <f>AVERAGE(D60:D64)</f>
        <v>4.9400000000000004</v>
      </c>
      <c r="Q56">
        <f t="shared" si="25"/>
        <v>2.7333333333333329</v>
      </c>
      <c r="R56" s="5">
        <f>AVERAGE(E60:E64)</f>
        <v>9.6399999999999988</v>
      </c>
      <c r="S56">
        <f t="shared" si="26"/>
        <v>8.7499999999999982</v>
      </c>
      <c r="T56" s="5">
        <f>AVERAGE(F60:F64)</f>
        <v>7.8</v>
      </c>
      <c r="U56">
        <f t="shared" si="27"/>
        <v>4.2333333333333334</v>
      </c>
      <c r="V56" s="5">
        <f>AVERAGE(G60:G64)</f>
        <v>7.5</v>
      </c>
      <c r="W56">
        <f t="shared" si="28"/>
        <v>9.4333333333333318</v>
      </c>
    </row>
    <row r="57" spans="1:32" x14ac:dyDescent="0.75">
      <c r="A57" s="7">
        <v>17</v>
      </c>
      <c r="B57">
        <v>20</v>
      </c>
      <c r="C57">
        <v>0.45</v>
      </c>
      <c r="D57">
        <v>3.3</v>
      </c>
      <c r="E57">
        <v>8.9</v>
      </c>
      <c r="F57">
        <v>4.5999999999999996</v>
      </c>
      <c r="G57">
        <v>12.4</v>
      </c>
      <c r="I57">
        <f t="shared" si="18"/>
        <v>3.6006943774777698</v>
      </c>
      <c r="J57">
        <v>100</v>
      </c>
      <c r="K57">
        <f>AVERAGE(D65:G69)</f>
        <v>6.7250000000000014</v>
      </c>
      <c r="L57">
        <f>AVERAGE((L56-L55), (L55-L54), (L54-L53), (L53-L52))</f>
        <v>2.5000000000000133E-2</v>
      </c>
      <c r="N57">
        <f t="shared" si="19"/>
        <v>7.2999999999999989</v>
      </c>
      <c r="P57" s="5">
        <f>AVERAGE(D65:D69)</f>
        <v>3.9</v>
      </c>
      <c r="R57" s="5">
        <f>AVERAGE(E65:E69)</f>
        <v>10.9</v>
      </c>
      <c r="T57" s="5">
        <f>AVERAGE(F65:F69)</f>
        <v>4.5999999999999996</v>
      </c>
      <c r="V57" s="5">
        <f>AVERAGE(G65:G69)</f>
        <v>7.5</v>
      </c>
    </row>
    <row r="58" spans="1:32" x14ac:dyDescent="0.75">
      <c r="A58" s="7">
        <v>18</v>
      </c>
      <c r="B58">
        <v>20</v>
      </c>
      <c r="C58">
        <v>0.65</v>
      </c>
      <c r="D58">
        <v>3.2</v>
      </c>
      <c r="E58">
        <v>7.6</v>
      </c>
      <c r="F58">
        <v>4.7</v>
      </c>
      <c r="G58">
        <v>10.5</v>
      </c>
      <c r="I58">
        <f t="shared" si="18"/>
        <v>2.7991070004556811</v>
      </c>
      <c r="K58">
        <f>AVERAGE(K52:K57)</f>
        <v>6.1958333333333355</v>
      </c>
      <c r="N58">
        <f t="shared" si="19"/>
        <v>6.5</v>
      </c>
      <c r="P58" s="5">
        <f>AVERAGE(P52:P57)</f>
        <v>2.0500000000000003</v>
      </c>
      <c r="Q58">
        <f>AVERAGE(Q52:Q56)</f>
        <v>2.0499999999999998</v>
      </c>
      <c r="R58" s="5">
        <f>AVERAGE(R52:R57)</f>
        <v>8.85</v>
      </c>
      <c r="S58">
        <f>AVERAGE(S52:S56)</f>
        <v>8.85</v>
      </c>
      <c r="T58" s="5">
        <f>AVERAGE(T52:T57)</f>
        <v>5.1366666666666667</v>
      </c>
      <c r="U58">
        <f>AVERAGE(U52:U56)</f>
        <v>5.1366666666666667</v>
      </c>
      <c r="V58" s="5">
        <f>AVERAGE(V52:V57)</f>
        <v>8.7466666666666661</v>
      </c>
      <c r="W58">
        <f>AVERAGE(W52:W56)</f>
        <v>8.7466666666666661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4.7</v>
      </c>
      <c r="E59">
        <v>9.1999999999999993</v>
      </c>
      <c r="F59">
        <v>3.1</v>
      </c>
      <c r="G59">
        <v>12</v>
      </c>
      <c r="I59">
        <f t="shared" si="18"/>
        <v>3.5387144558440986</v>
      </c>
      <c r="N59">
        <f t="shared" si="19"/>
        <v>7.25</v>
      </c>
      <c r="P59" s="5">
        <f>_xlfn.STDEV.P(P52:P57)</f>
        <v>2.0226632608189297</v>
      </c>
      <c r="Q59">
        <f>_xlfn.STDEV.P(Q52:Q56)</f>
        <v>0.45497252664309418</v>
      </c>
      <c r="R59" s="5">
        <f>_xlfn.STDEV.P(R52:R57)</f>
        <v>3.8373037409097548</v>
      </c>
      <c r="S59">
        <f>_xlfn.STDEV.P(S52:S56)</f>
        <v>0.79330532163432133</v>
      </c>
      <c r="T59" s="5">
        <f>_xlfn.STDEV.P(T52:T57)</f>
        <v>2.6665187458973967</v>
      </c>
      <c r="U59">
        <f>_xlfn.STDEV.P(U52:U56)</f>
        <v>0.6318755151662887</v>
      </c>
      <c r="V59" s="5">
        <f>_xlfn.STDEV.P(V52:V57)</f>
        <v>5.2532994922767884</v>
      </c>
      <c r="W59">
        <f>_xlfn.STDEV.P(W52:W56)</f>
        <v>0.63608175575156956</v>
      </c>
      <c r="Z59" s="7">
        <v>0</v>
      </c>
      <c r="AA59">
        <v>2</v>
      </c>
      <c r="AB59">
        <v>0</v>
      </c>
      <c r="AC59">
        <f>AVERAGE(D4,D40,D76,D148,D220)</f>
        <v>1.24</v>
      </c>
      <c r="AD59">
        <f t="shared" ref="AD59:AF74" si="30">AVERAGE(E4,E40,E76,E148,E220)</f>
        <v>3.62</v>
      </c>
      <c r="AE59">
        <f t="shared" si="30"/>
        <v>1.7600000000000002</v>
      </c>
      <c r="AF59">
        <f t="shared" si="30"/>
        <v>3.5799999999999996</v>
      </c>
    </row>
    <row r="60" spans="1:32" x14ac:dyDescent="0.75">
      <c r="A60" s="7">
        <v>20</v>
      </c>
      <c r="B60">
        <v>50</v>
      </c>
      <c r="C60">
        <v>0</v>
      </c>
      <c r="D60">
        <v>3.5</v>
      </c>
      <c r="E60">
        <v>11.5</v>
      </c>
      <c r="F60">
        <v>8.8000000000000007</v>
      </c>
      <c r="G60">
        <v>7</v>
      </c>
      <c r="I60">
        <f t="shared" si="18"/>
        <v>2.906028217344077</v>
      </c>
      <c r="N60">
        <f t="shared" si="19"/>
        <v>7.7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1">AVERAGE(D5,D41,D77,D149,D221)</f>
        <v>0.97999999999999987</v>
      </c>
      <c r="AD60">
        <f t="shared" si="30"/>
        <v>4.46</v>
      </c>
      <c r="AE60">
        <f t="shared" si="30"/>
        <v>1.9400000000000002</v>
      </c>
      <c r="AF60">
        <f t="shared" si="30"/>
        <v>2.98</v>
      </c>
    </row>
    <row r="61" spans="1:32" x14ac:dyDescent="0.75">
      <c r="A61" s="7">
        <v>21</v>
      </c>
      <c r="B61">
        <v>50</v>
      </c>
      <c r="C61">
        <v>0.2</v>
      </c>
      <c r="D61">
        <v>4.5</v>
      </c>
      <c r="E61">
        <v>10.199999999999999</v>
      </c>
      <c r="F61">
        <v>8.6999999999999993</v>
      </c>
      <c r="G61">
        <v>7.3</v>
      </c>
      <c r="I61">
        <f t="shared" si="18"/>
        <v>2.100446381129494</v>
      </c>
      <c r="N61">
        <f t="shared" si="19"/>
        <v>7.6749999999999998</v>
      </c>
      <c r="P61" s="5" cm="1">
        <f t="array" ref="P61">INDEX(LINEST(P52:P57), 1)</f>
        <v>1.052</v>
      </c>
      <c r="Q61" s="5" cm="1">
        <f t="array" ref="Q61">INDEX(LINEST(Q52:Q56), 1)</f>
        <v>0.31166666666666648</v>
      </c>
      <c r="R61" s="5" cm="1">
        <f t="array" ref="R61">INDEX(LINEST(R52:R57), 1)</f>
        <v>1.1480000000000006</v>
      </c>
      <c r="S61" s="5" cm="1">
        <f t="array" ref="S61">INDEX(LINEST(S52:S56), 1)</f>
        <v>-0.3933333333333337</v>
      </c>
      <c r="T61" s="5" cm="1">
        <f t="array" ref="T61">INDEX(LINEST(T52:T57), 1)</f>
        <v>0.58228571428571441</v>
      </c>
      <c r="U61" s="5" cm="1">
        <f t="array" ref="U61">INDEX(LINEST(U52:U56), 1)</f>
        <v>-0.35499999999999965</v>
      </c>
      <c r="V61" s="5" cm="1">
        <f t="array" ref="V61">INDEX(LINEST(V52:V56), 1)</f>
        <v>0.95400000000000018</v>
      </c>
      <c r="W61" s="5" cm="1">
        <f t="array" ref="W61">INDEX(LINEST(W52:W56), 1)</f>
        <v>0.39833333333333276</v>
      </c>
      <c r="Z61" s="7">
        <v>2</v>
      </c>
      <c r="AA61">
        <v>2</v>
      </c>
      <c r="AB61">
        <v>0.45</v>
      </c>
      <c r="AC61">
        <f t="shared" si="31"/>
        <v>1.34</v>
      </c>
      <c r="AD61">
        <f t="shared" si="30"/>
        <v>4.2</v>
      </c>
      <c r="AE61">
        <f t="shared" si="30"/>
        <v>2.1</v>
      </c>
      <c r="AF61">
        <f t="shared" si="30"/>
        <v>3.66</v>
      </c>
    </row>
    <row r="62" spans="1:32" x14ac:dyDescent="0.75">
      <c r="A62" s="7">
        <v>22</v>
      </c>
      <c r="B62">
        <v>50</v>
      </c>
      <c r="C62">
        <v>0.45</v>
      </c>
      <c r="D62">
        <v>4.4000000000000004</v>
      </c>
      <c r="E62">
        <v>10.3</v>
      </c>
      <c r="F62">
        <v>8.5</v>
      </c>
      <c r="G62">
        <v>7.5</v>
      </c>
      <c r="I62">
        <f t="shared" si="18"/>
        <v>2.1405314760591576</v>
      </c>
      <c r="K62" cm="1">
        <f t="array" ref="K62">INDEX(LINEST(K52:K57),1)</f>
        <v>0.77842857142857158</v>
      </c>
      <c r="L62" cm="1">
        <f t="array" ref="L62">INDEX(LINEST(L52:L56),1)</f>
        <v>-9.5833333333332302E-3</v>
      </c>
      <c r="N62">
        <f t="shared" si="19"/>
        <v>7.6750000000000007</v>
      </c>
      <c r="Z62" s="7">
        <v>3</v>
      </c>
      <c r="AA62">
        <v>2</v>
      </c>
      <c r="AB62">
        <v>0.65</v>
      </c>
      <c r="AC62">
        <f t="shared" si="31"/>
        <v>1.52</v>
      </c>
      <c r="AD62">
        <f t="shared" si="30"/>
        <v>3.9599999999999995</v>
      </c>
      <c r="AE62">
        <f t="shared" si="30"/>
        <v>2.48</v>
      </c>
      <c r="AF62">
        <f t="shared" si="30"/>
        <v>3.3</v>
      </c>
    </row>
    <row r="63" spans="1:32" x14ac:dyDescent="0.75">
      <c r="A63" s="7">
        <v>23</v>
      </c>
      <c r="B63">
        <v>50</v>
      </c>
      <c r="C63">
        <v>0.65</v>
      </c>
      <c r="D63">
        <v>6.7</v>
      </c>
      <c r="E63">
        <v>7.3</v>
      </c>
      <c r="F63">
        <v>7.4</v>
      </c>
      <c r="G63">
        <v>7.9</v>
      </c>
      <c r="I63">
        <f t="shared" si="18"/>
        <v>0.42646805273079957</v>
      </c>
      <c r="N63">
        <f t="shared" si="19"/>
        <v>7.3249999999999993</v>
      </c>
      <c r="Z63" s="7">
        <v>4</v>
      </c>
      <c r="AA63">
        <v>2</v>
      </c>
      <c r="AB63">
        <v>0.85</v>
      </c>
      <c r="AC63">
        <f t="shared" si="31"/>
        <v>1.9460000000000002</v>
      </c>
      <c r="AD63">
        <f t="shared" si="30"/>
        <v>4.42</v>
      </c>
      <c r="AE63">
        <f t="shared" si="30"/>
        <v>2.8</v>
      </c>
      <c r="AF63">
        <f t="shared" si="30"/>
        <v>4.04</v>
      </c>
    </row>
    <row r="64" spans="1:32" x14ac:dyDescent="0.75">
      <c r="A64" s="7">
        <v>24</v>
      </c>
      <c r="B64">
        <v>50</v>
      </c>
      <c r="C64">
        <v>0.85</v>
      </c>
      <c r="D64">
        <v>5.6</v>
      </c>
      <c r="E64">
        <v>8.9</v>
      </c>
      <c r="F64">
        <v>5.6</v>
      </c>
      <c r="G64">
        <v>7.8</v>
      </c>
      <c r="I64">
        <f t="shared" si="18"/>
        <v>1.4289419162443229</v>
      </c>
      <c r="N64">
        <f t="shared" si="19"/>
        <v>6.9750000000000005</v>
      </c>
      <c r="Z64" s="7">
        <v>5</v>
      </c>
      <c r="AA64">
        <v>5</v>
      </c>
      <c r="AB64">
        <v>0</v>
      </c>
      <c r="AC64">
        <f t="shared" si="31"/>
        <v>2.08</v>
      </c>
      <c r="AD64">
        <f t="shared" si="30"/>
        <v>10.4</v>
      </c>
      <c r="AE64">
        <f t="shared" si="30"/>
        <v>9.1399999999999988</v>
      </c>
      <c r="AF64">
        <f t="shared" si="30"/>
        <v>13.38</v>
      </c>
    </row>
    <row r="65" spans="1:32" x14ac:dyDescent="0.75">
      <c r="A65" s="7">
        <v>25</v>
      </c>
      <c r="B65">
        <v>100</v>
      </c>
      <c r="C65">
        <v>0</v>
      </c>
      <c r="D65">
        <v>3.2</v>
      </c>
      <c r="E65">
        <v>12.6</v>
      </c>
      <c r="F65">
        <v>4.9000000000000004</v>
      </c>
      <c r="G65">
        <v>7.2</v>
      </c>
      <c r="I65">
        <f t="shared" si="18"/>
        <v>3.5442735503908263</v>
      </c>
      <c r="N65">
        <f t="shared" si="19"/>
        <v>6.9750000000000005</v>
      </c>
      <c r="Z65" s="7">
        <v>6</v>
      </c>
      <c r="AA65">
        <v>5</v>
      </c>
      <c r="AB65">
        <v>0.2</v>
      </c>
      <c r="AC65">
        <f t="shared" si="31"/>
        <v>2.5</v>
      </c>
      <c r="AD65">
        <f t="shared" si="30"/>
        <v>10.32</v>
      </c>
      <c r="AE65">
        <f t="shared" si="30"/>
        <v>10.132</v>
      </c>
      <c r="AF65">
        <f t="shared" si="30"/>
        <v>13.580000000000002</v>
      </c>
    </row>
    <row r="66" spans="1:32" x14ac:dyDescent="0.75">
      <c r="A66" s="7">
        <v>26</v>
      </c>
      <c r="B66">
        <v>100</v>
      </c>
      <c r="C66">
        <v>0.2</v>
      </c>
      <c r="D66">
        <v>2.5</v>
      </c>
      <c r="E66">
        <v>11.5</v>
      </c>
      <c r="F66">
        <v>4.7</v>
      </c>
      <c r="G66">
        <v>6.8</v>
      </c>
      <c r="I66">
        <f t="shared" si="18"/>
        <v>3.3266912991740001</v>
      </c>
      <c r="N66">
        <f t="shared" si="19"/>
        <v>6.375</v>
      </c>
      <c r="Z66" s="7">
        <v>7</v>
      </c>
      <c r="AA66">
        <v>5</v>
      </c>
      <c r="AB66">
        <v>0.45</v>
      </c>
      <c r="AC66">
        <f t="shared" si="31"/>
        <v>2.4</v>
      </c>
      <c r="AD66">
        <f t="shared" si="30"/>
        <v>11.18</v>
      </c>
      <c r="AE66">
        <f t="shared" si="30"/>
        <v>9.6</v>
      </c>
      <c r="AF66">
        <f t="shared" si="30"/>
        <v>16.04</v>
      </c>
    </row>
    <row r="67" spans="1:32" x14ac:dyDescent="0.75">
      <c r="A67" s="7">
        <v>27</v>
      </c>
      <c r="B67">
        <v>100</v>
      </c>
      <c r="C67">
        <v>0.45</v>
      </c>
      <c r="D67">
        <v>3.6</v>
      </c>
      <c r="E67">
        <v>11</v>
      </c>
      <c r="F67">
        <v>5.2</v>
      </c>
      <c r="G67">
        <v>8.3000000000000007</v>
      </c>
      <c r="I67">
        <f t="shared" si="18"/>
        <v>2.8498903487678251</v>
      </c>
      <c r="N67">
        <f t="shared" si="19"/>
        <v>7.0250000000000004</v>
      </c>
      <c r="Z67" s="7">
        <v>8</v>
      </c>
      <c r="AA67">
        <v>5</v>
      </c>
      <c r="AB67">
        <v>0.65</v>
      </c>
      <c r="AC67">
        <f t="shared" si="31"/>
        <v>2.76</v>
      </c>
      <c r="AD67">
        <f t="shared" si="30"/>
        <v>10.760000000000002</v>
      </c>
      <c r="AE67">
        <f t="shared" si="30"/>
        <v>8.9599999999999991</v>
      </c>
      <c r="AF67">
        <f t="shared" si="30"/>
        <v>15.4</v>
      </c>
    </row>
    <row r="68" spans="1:32" x14ac:dyDescent="0.75">
      <c r="A68" s="7">
        <v>28</v>
      </c>
      <c r="B68">
        <v>100</v>
      </c>
      <c r="C68">
        <v>0.65</v>
      </c>
      <c r="D68">
        <v>4.5</v>
      </c>
      <c r="E68">
        <v>8.9</v>
      </c>
      <c r="F68">
        <v>4.3</v>
      </c>
      <c r="G68">
        <v>6.4</v>
      </c>
      <c r="I68">
        <f t="shared" si="18"/>
        <v>1.8511820547963409</v>
      </c>
      <c r="N68">
        <f t="shared" si="19"/>
        <v>6.0250000000000004</v>
      </c>
      <c r="Z68" s="7">
        <v>9</v>
      </c>
      <c r="AA68">
        <v>5</v>
      </c>
      <c r="AB68">
        <v>0.85</v>
      </c>
      <c r="AC68">
        <f t="shared" si="31"/>
        <v>2.82</v>
      </c>
      <c r="AD68">
        <f t="shared" si="30"/>
        <v>12</v>
      </c>
      <c r="AE68">
        <f t="shared" si="30"/>
        <v>8.2799999999999994</v>
      </c>
      <c r="AF68">
        <f t="shared" si="30"/>
        <v>15.2</v>
      </c>
    </row>
    <row r="69" spans="1:32" x14ac:dyDescent="0.75">
      <c r="A69" s="7">
        <v>29</v>
      </c>
      <c r="B69">
        <v>100</v>
      </c>
      <c r="C69">
        <v>0.85</v>
      </c>
      <c r="D69">
        <v>5.7</v>
      </c>
      <c r="E69">
        <v>10.5</v>
      </c>
      <c r="F69">
        <v>3.9</v>
      </c>
      <c r="G69">
        <v>8.8000000000000007</v>
      </c>
      <c r="I69">
        <f t="shared" si="18"/>
        <v>2.5781534089343898</v>
      </c>
      <c r="N69">
        <f t="shared" si="19"/>
        <v>7.2249999999999996</v>
      </c>
      <c r="Z69" s="7">
        <v>10</v>
      </c>
      <c r="AA69">
        <v>10</v>
      </c>
      <c r="AB69">
        <v>0</v>
      </c>
      <c r="AC69">
        <f t="shared" si="31"/>
        <v>1.1599999999999999</v>
      </c>
      <c r="AD69">
        <f t="shared" si="30"/>
        <v>10.1</v>
      </c>
      <c r="AE69">
        <f t="shared" si="30"/>
        <v>7.56</v>
      </c>
      <c r="AF69">
        <f t="shared" si="30"/>
        <v>8.120000000000001</v>
      </c>
    </row>
    <row r="70" spans="1:32" x14ac:dyDescent="0.75">
      <c r="Z70" s="7">
        <v>11</v>
      </c>
      <c r="AA70">
        <v>10</v>
      </c>
      <c r="AB70">
        <v>0.2</v>
      </c>
      <c r="AC70">
        <f t="shared" si="31"/>
        <v>0.9</v>
      </c>
      <c r="AD70">
        <f t="shared" si="30"/>
        <v>9.26</v>
      </c>
      <c r="AE70">
        <f t="shared" si="30"/>
        <v>8.5</v>
      </c>
      <c r="AF70">
        <f t="shared" si="30"/>
        <v>9.120000000000001</v>
      </c>
    </row>
    <row r="71" spans="1:32" x14ac:dyDescent="0.75">
      <c r="Z71" s="7">
        <v>12</v>
      </c>
      <c r="AA71">
        <v>10</v>
      </c>
      <c r="AB71">
        <v>0.45</v>
      </c>
      <c r="AC71">
        <f t="shared" si="31"/>
        <v>0.96</v>
      </c>
      <c r="AD71">
        <f t="shared" si="30"/>
        <v>9.7200000000000006</v>
      </c>
      <c r="AE71">
        <f t="shared" si="30"/>
        <v>7.74</v>
      </c>
      <c r="AF71">
        <f t="shared" si="30"/>
        <v>10.26</v>
      </c>
    </row>
    <row r="72" spans="1:32" x14ac:dyDescent="0.75">
      <c r="Z72" s="7">
        <v>13</v>
      </c>
      <c r="AA72">
        <v>10</v>
      </c>
      <c r="AB72">
        <v>0.65</v>
      </c>
      <c r="AC72">
        <f t="shared" si="31"/>
        <v>1.1199999999999999</v>
      </c>
      <c r="AD72">
        <f t="shared" si="30"/>
        <v>9.5999999999999979</v>
      </c>
      <c r="AE72">
        <f t="shared" si="30"/>
        <v>7.0199999999999987</v>
      </c>
      <c r="AF72">
        <f t="shared" si="30"/>
        <v>10.56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1"/>
        <v>1.1400000000000001</v>
      </c>
      <c r="AD73">
        <f t="shared" si="30"/>
        <v>9.879999999999999</v>
      </c>
      <c r="AE73">
        <f t="shared" si="30"/>
        <v>6.92</v>
      </c>
      <c r="AF73">
        <f t="shared" si="30"/>
        <v>12.02</v>
      </c>
    </row>
    <row r="74" spans="1:32" x14ac:dyDescent="0.75">
      <c r="Z74" s="7">
        <v>15</v>
      </c>
      <c r="AA74">
        <v>20</v>
      </c>
      <c r="AB74">
        <v>0</v>
      </c>
      <c r="AC74">
        <f t="shared" si="31"/>
        <v>1.6600000000000001</v>
      </c>
      <c r="AD74">
        <f t="shared" si="30"/>
        <v>10.4</v>
      </c>
      <c r="AE74">
        <f t="shared" si="30"/>
        <v>4.5999999999999996</v>
      </c>
      <c r="AF74">
        <f t="shared" si="30"/>
        <v>11.139999999999999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1"/>
        <v>1.3800000000000001</v>
      </c>
      <c r="AD75">
        <f t="shared" si="31"/>
        <v>9.4</v>
      </c>
      <c r="AE75">
        <f t="shared" si="31"/>
        <v>6.16</v>
      </c>
      <c r="AF75">
        <f t="shared" si="31"/>
        <v>11.9</v>
      </c>
    </row>
    <row r="76" spans="1:32" x14ac:dyDescent="0.75">
      <c r="A76" s="7">
        <v>0</v>
      </c>
      <c r="B76">
        <v>0</v>
      </c>
      <c r="C76">
        <v>0</v>
      </c>
      <c r="D76">
        <v>0.3</v>
      </c>
      <c r="E76">
        <v>0</v>
      </c>
      <c r="F76">
        <v>0.4</v>
      </c>
      <c r="G76">
        <v>0</v>
      </c>
      <c r="I76">
        <f>_xlfn.STDEV.P(D76:G76)</f>
        <v>0.17853571071357124</v>
      </c>
      <c r="J76">
        <v>2</v>
      </c>
      <c r="K76">
        <f>_xlfn.STDEV.P(D76:G80)</f>
        <v>0.11521718621802914</v>
      </c>
      <c r="L76">
        <f>_xlfn.STDEV.P(D76:G76,D81:G81,D86:G86,D91:G91,D96:G96,D101:G101)</f>
        <v>5.7423862635667424</v>
      </c>
      <c r="M76">
        <v>0</v>
      </c>
      <c r="N76">
        <f>AVERAGE(D76:G76)</f>
        <v>0.17499999999999999</v>
      </c>
      <c r="P76" s="5">
        <f>_xlfn.STDEV.P(D76:D80)</f>
        <v>0.10198039027185569</v>
      </c>
      <c r="Q76">
        <f>_xlfn.STDEV.P(D76,D81,D86,D91,D96,D101)</f>
        <v>0.48562674281111562</v>
      </c>
      <c r="R76" s="5">
        <f>_xlfn.STDEV.P(E76:E80)</f>
        <v>0</v>
      </c>
      <c r="S76">
        <f>_xlfn.STDEV.P(E76,E81,E86,E91,E96,E101)</f>
        <v>4.5274778360093073</v>
      </c>
      <c r="T76" s="5">
        <f>_xlfn.STDEV.P(F76:F80)</f>
        <v>0.16</v>
      </c>
      <c r="U76">
        <f>_xlfn.STDEV.P(F76,F81,F86,F91,F96,F101)</f>
        <v>2.8493664013055406</v>
      </c>
      <c r="V76" s="5">
        <f>_xlfn.STDEV.P(G76:G80)</f>
        <v>0</v>
      </c>
      <c r="W76">
        <f>_xlfn.STDEV.P(G76,G81,G86,G91,G96,G101)</f>
        <v>6.000462945103112</v>
      </c>
      <c r="Z76" s="7">
        <v>17</v>
      </c>
      <c r="AA76">
        <v>20</v>
      </c>
      <c r="AB76">
        <v>0.45</v>
      </c>
      <c r="AC76">
        <f t="shared" ref="AC76:AF88" si="32">AVERAGE(D21,D57,D93,D165,D237)</f>
        <v>2.3600000000000003</v>
      </c>
      <c r="AD76">
        <f t="shared" si="32"/>
        <v>9.4820000000000011</v>
      </c>
      <c r="AE76">
        <f t="shared" si="32"/>
        <v>5.9799999999999995</v>
      </c>
      <c r="AF76">
        <f t="shared" si="32"/>
        <v>11.940000000000001</v>
      </c>
    </row>
    <row r="77" spans="1:32" x14ac:dyDescent="0.75">
      <c r="A77" s="7">
        <v>1</v>
      </c>
      <c r="B77">
        <v>0</v>
      </c>
      <c r="C77">
        <v>0.2</v>
      </c>
      <c r="D77">
        <v>0.1</v>
      </c>
      <c r="E77">
        <v>0</v>
      </c>
      <c r="F77">
        <v>0</v>
      </c>
      <c r="G77">
        <v>0</v>
      </c>
      <c r="I77">
        <f t="shared" ref="I77:I105" si="33">_xlfn.STDEV.P(D77:G77)</f>
        <v>4.330127018922194E-2</v>
      </c>
      <c r="J77">
        <v>5</v>
      </c>
      <c r="K77">
        <f>_xlfn.STDEV.P(D81:G85)</f>
        <v>6.9660175136156504</v>
      </c>
      <c r="L77">
        <f>_xlfn.STDEV.P(D77:G77,D82:G82,D87:G87,D92:G92,D97:G97,D102:G102)</f>
        <v>5.7493477890974738</v>
      </c>
      <c r="M77">
        <v>0.2</v>
      </c>
      <c r="N77">
        <f t="shared" ref="N77:N105" si="34">AVERAGE(D77:G77)</f>
        <v>2.5000000000000001E-2</v>
      </c>
      <c r="P77" s="5">
        <f>_xlfn.STDEV.P(D81:D85)</f>
        <v>0.08</v>
      </c>
      <c r="Q77">
        <f t="shared" ref="Q77:Q80" si="35">_xlfn.STDEV.P(D77,D82,D87,D92,D97,D102)</f>
        <v>0.2560381915956203</v>
      </c>
      <c r="R77" s="5">
        <f>_xlfn.STDEV.P(E81:E85)</f>
        <v>1.3585286158193359</v>
      </c>
      <c r="S77">
        <f t="shared" ref="S77:S80" si="36">_xlfn.STDEV.P(E77,E82,E87,E92,E97,E102)</f>
        <v>4.3683520920365391</v>
      </c>
      <c r="T77" s="5">
        <f>_xlfn.STDEV.P(F81:F85)</f>
        <v>0.78638413005350005</v>
      </c>
      <c r="U77">
        <f t="shared" ref="U77:U80" si="37">_xlfn.STDEV.P(F77,F82,F87,F92,F97,F102)</f>
        <v>3.3683164274687076</v>
      </c>
      <c r="V77" s="5">
        <f>_xlfn.STDEV.P(G81:G85)</f>
        <v>0.95414883535012462</v>
      </c>
      <c r="W77">
        <f t="shared" ref="W77:W80" si="38">_xlfn.STDEV.P(G77,G82,G87,G92,G97,G102)</f>
        <v>5.8118891554773811</v>
      </c>
      <c r="Z77" s="7">
        <v>18</v>
      </c>
      <c r="AA77">
        <v>20</v>
      </c>
      <c r="AB77">
        <v>0.65</v>
      </c>
      <c r="AC77">
        <f t="shared" si="32"/>
        <v>1.8399999999999999</v>
      </c>
      <c r="AD77">
        <f t="shared" si="32"/>
        <v>9.2200000000000006</v>
      </c>
      <c r="AE77">
        <f t="shared" si="32"/>
        <v>5.86</v>
      </c>
      <c r="AF77">
        <f t="shared" si="32"/>
        <v>8.42</v>
      </c>
    </row>
    <row r="78" spans="1:32" x14ac:dyDescent="0.75">
      <c r="A78" s="7">
        <v>2</v>
      </c>
      <c r="B78">
        <v>0</v>
      </c>
      <c r="C78">
        <v>0.45</v>
      </c>
      <c r="D78">
        <v>0.2</v>
      </c>
      <c r="E78">
        <v>0</v>
      </c>
      <c r="F78">
        <v>0.2</v>
      </c>
      <c r="G78">
        <v>0</v>
      </c>
      <c r="I78">
        <f t="shared" si="33"/>
        <v>0.1</v>
      </c>
      <c r="J78">
        <v>10</v>
      </c>
      <c r="K78">
        <f>_xlfn.STDEV.P(D86:G90)</f>
        <v>6.208016994177771</v>
      </c>
      <c r="L78">
        <f t="shared" ref="L78:L80" si="39">_xlfn.STDEV.P(D78:G78,D83:G83,D88:G88,D93:G93,D98:G98,D103:G103)</f>
        <v>6.1245861538193376</v>
      </c>
      <c r="M78">
        <v>0.45</v>
      </c>
      <c r="N78">
        <f t="shared" si="34"/>
        <v>0.1</v>
      </c>
      <c r="P78" s="5">
        <f>_xlfn.STDEV.P(D86:D90)</f>
        <v>4.8989794855663557E-2</v>
      </c>
      <c r="Q78">
        <f t="shared" si="35"/>
        <v>0.49469406932186094</v>
      </c>
      <c r="R78" s="5">
        <f>_xlfn.STDEV.P(E86:E90)</f>
        <v>0.87315519811772269</v>
      </c>
      <c r="S78">
        <f t="shared" si="36"/>
        <v>4.7061720703301511</v>
      </c>
      <c r="T78" s="5">
        <f>_xlfn.STDEV.P(F86:F90)</f>
        <v>0.54626001134990665</v>
      </c>
      <c r="U78">
        <f t="shared" si="37"/>
        <v>3.1471768654179932</v>
      </c>
      <c r="V78" s="5">
        <f>_xlfn.STDEV.P(G86:G90)</f>
        <v>2.4830626250660792</v>
      </c>
      <c r="W78">
        <f t="shared" si="38"/>
        <v>6.3236109585865243</v>
      </c>
      <c r="Z78" s="7">
        <v>19</v>
      </c>
      <c r="AA78">
        <v>20</v>
      </c>
      <c r="AB78">
        <v>0.85</v>
      </c>
      <c r="AC78">
        <f t="shared" si="32"/>
        <v>2.2999999999999998</v>
      </c>
      <c r="AD78">
        <f t="shared" si="32"/>
        <v>10.219999999999999</v>
      </c>
      <c r="AE78">
        <f t="shared" si="32"/>
        <v>6.0200000000000005</v>
      </c>
      <c r="AF78">
        <f t="shared" si="32"/>
        <v>9.36</v>
      </c>
    </row>
    <row r="79" spans="1:32" x14ac:dyDescent="0.75">
      <c r="A79" s="7">
        <v>3</v>
      </c>
      <c r="B79">
        <v>0</v>
      </c>
      <c r="C79">
        <v>0.65</v>
      </c>
      <c r="D79">
        <v>0.1</v>
      </c>
      <c r="E79">
        <v>0</v>
      </c>
      <c r="F79">
        <v>0</v>
      </c>
      <c r="G79">
        <v>0</v>
      </c>
      <c r="I79">
        <f t="shared" si="33"/>
        <v>4.330127018922194E-2</v>
      </c>
      <c r="J79">
        <v>20</v>
      </c>
      <c r="K79">
        <f>_xlfn.STDEV.P(D91:G95)</f>
        <v>6.1217215715842572</v>
      </c>
      <c r="L79">
        <f t="shared" si="39"/>
        <v>6.0346208916182587</v>
      </c>
      <c r="M79">
        <v>0.65</v>
      </c>
      <c r="N79">
        <f t="shared" si="34"/>
        <v>2.5000000000000001E-2</v>
      </c>
      <c r="P79" s="5">
        <f>_xlfn.STDEV.P(D91:D95)</f>
        <v>0.36660605559646714</v>
      </c>
      <c r="Q79">
        <f t="shared" si="35"/>
        <v>0.29860788111948194</v>
      </c>
      <c r="R79" s="5">
        <f>_xlfn.STDEV.P(E91:E95)</f>
        <v>0.73047929470998674</v>
      </c>
      <c r="S79">
        <f t="shared" si="36"/>
        <v>4.7758652502859507</v>
      </c>
      <c r="T79" s="5">
        <f>_xlfn.STDEV.P(F91:F95)</f>
        <v>0.64930732322991769</v>
      </c>
      <c r="U79">
        <f t="shared" si="37"/>
        <v>3.3206425081099398</v>
      </c>
      <c r="V79" s="5">
        <f>_xlfn.STDEV.P(G91:G95)</f>
        <v>1.1320777358467924</v>
      </c>
      <c r="W79">
        <f t="shared" si="38"/>
        <v>5.9915681493986952</v>
      </c>
      <c r="Z79" s="7">
        <v>20</v>
      </c>
      <c r="AA79">
        <v>50</v>
      </c>
      <c r="AB79">
        <v>0</v>
      </c>
      <c r="AC79">
        <f t="shared" si="32"/>
        <v>1.7600000000000002</v>
      </c>
      <c r="AD79">
        <f t="shared" si="32"/>
        <v>10.959999999999999</v>
      </c>
      <c r="AE79">
        <f t="shared" si="32"/>
        <v>4.7</v>
      </c>
      <c r="AF79">
        <f t="shared" si="32"/>
        <v>6.3400000000000007</v>
      </c>
    </row>
    <row r="80" spans="1:32" x14ac:dyDescent="0.75">
      <c r="A80" s="7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  <c r="I80">
        <f t="shared" si="33"/>
        <v>0</v>
      </c>
      <c r="J80">
        <v>50</v>
      </c>
      <c r="K80">
        <f>_xlfn.STDEV.P(D97:G100)</f>
        <v>4.1133737673593425</v>
      </c>
      <c r="L80">
        <f t="shared" si="39"/>
        <v>6.7821136802786048</v>
      </c>
      <c r="M80">
        <v>0.85</v>
      </c>
      <c r="N80">
        <f t="shared" si="34"/>
        <v>0</v>
      </c>
      <c r="P80" s="5">
        <f>_xlfn.STDEV.P(D96:D100)</f>
        <v>0.17435595774162721</v>
      </c>
      <c r="Q80">
        <f t="shared" si="35"/>
        <v>0.49916597106239785</v>
      </c>
      <c r="R80" s="5">
        <f>_xlfn.STDEV.P(E96:E100)</f>
        <v>0.9325234581499815</v>
      </c>
      <c r="S80">
        <f t="shared" si="36"/>
        <v>5.3651395342732933</v>
      </c>
      <c r="T80" s="5">
        <f>_xlfn.STDEV.P(F96:F100)</f>
        <v>0.34985711369071898</v>
      </c>
      <c r="U80">
        <f t="shared" si="37"/>
        <v>2.7151836442904225</v>
      </c>
      <c r="V80" s="5">
        <f>_xlfn.STDEV.P(G96:G100)</f>
        <v>0.6000000000000002</v>
      </c>
      <c r="W80">
        <f t="shared" si="38"/>
        <v>6.6750156054748881</v>
      </c>
      <c r="Z80" s="7">
        <v>21</v>
      </c>
      <c r="AA80">
        <v>50</v>
      </c>
      <c r="AB80">
        <v>0.2</v>
      </c>
      <c r="AC80">
        <f t="shared" si="32"/>
        <v>2.2200000000000002</v>
      </c>
      <c r="AD80">
        <f t="shared" si="32"/>
        <v>9.42</v>
      </c>
      <c r="AE80">
        <f t="shared" si="32"/>
        <v>4.8600000000000003</v>
      </c>
      <c r="AF80">
        <f t="shared" si="32"/>
        <v>6.44</v>
      </c>
    </row>
    <row r="81" spans="1:32" x14ac:dyDescent="0.75">
      <c r="A81" s="7">
        <v>5</v>
      </c>
      <c r="B81">
        <v>5</v>
      </c>
      <c r="C81">
        <v>0</v>
      </c>
      <c r="D81">
        <v>0</v>
      </c>
      <c r="E81">
        <v>13.6</v>
      </c>
      <c r="F81">
        <v>9.1</v>
      </c>
      <c r="G81">
        <v>19.399999999999999</v>
      </c>
      <c r="I81">
        <f t="shared" si="33"/>
        <v>7.0892083479045809</v>
      </c>
      <c r="J81">
        <v>100</v>
      </c>
      <c r="K81">
        <f>_xlfn.STDEV.P(D101:G105)</f>
        <v>3.9168705620686524</v>
      </c>
      <c r="N81">
        <f t="shared" si="34"/>
        <v>10.524999999999999</v>
      </c>
      <c r="P81" s="5">
        <f>_xlfn.STDEV.P(D101:D105)</f>
        <v>0.22271057451320073</v>
      </c>
      <c r="R81" s="5">
        <f>_xlfn.STDEV.P(E101:E105)</f>
        <v>0.60199667773169674</v>
      </c>
      <c r="T81" s="5">
        <f>_xlfn.STDEV.P(F101:F105)</f>
        <v>0.93680307429043008</v>
      </c>
      <c r="V81" s="5">
        <f>_xlfn.STDEV.P(G101:G105)</f>
        <v>0.89576782706234792</v>
      </c>
      <c r="Z81" s="7">
        <v>22</v>
      </c>
      <c r="AA81">
        <v>50</v>
      </c>
      <c r="AB81">
        <v>0.45</v>
      </c>
      <c r="AC81">
        <f t="shared" si="32"/>
        <v>2.14</v>
      </c>
      <c r="AD81">
        <f t="shared" si="32"/>
        <v>9.16</v>
      </c>
      <c r="AE81">
        <f t="shared" si="32"/>
        <v>4.76</v>
      </c>
      <c r="AF81">
        <f t="shared" si="32"/>
        <v>6.82</v>
      </c>
    </row>
    <row r="82" spans="1:32" x14ac:dyDescent="0.75">
      <c r="A82" s="7">
        <v>6</v>
      </c>
      <c r="B82">
        <v>5</v>
      </c>
      <c r="C82">
        <v>0.2</v>
      </c>
      <c r="D82">
        <v>0.2</v>
      </c>
      <c r="E82">
        <v>13.6</v>
      </c>
      <c r="F82">
        <v>10.7</v>
      </c>
      <c r="G82">
        <v>16.8</v>
      </c>
      <c r="I82">
        <f t="shared" si="33"/>
        <v>6.2311214881432067</v>
      </c>
      <c r="K82">
        <f>AVERAGE(K76:K81)</f>
        <v>4.5735362658372836</v>
      </c>
      <c r="N82">
        <f t="shared" si="34"/>
        <v>10.324999999999999</v>
      </c>
      <c r="P82" s="5">
        <f>AVERAGE(P76:P81)</f>
        <v>0.16577379549646906</v>
      </c>
      <c r="Q82">
        <f>AVERAGE(Q76:Q80)</f>
        <v>0.40682657118209525</v>
      </c>
      <c r="R82" s="5">
        <f>AVERAGE(R76:R81)</f>
        <v>0.74944720742145388</v>
      </c>
      <c r="S82">
        <f>AVERAGE(S76:S80)</f>
        <v>4.7486013565870477</v>
      </c>
      <c r="T82" s="5">
        <f>AVERAGE(T76:T81)</f>
        <v>0.57143527543574557</v>
      </c>
      <c r="U82">
        <f>AVERAGE(U76:U80)</f>
        <v>3.0801371693185202</v>
      </c>
      <c r="V82" s="5">
        <f>AVERAGE(V76:V81)</f>
        <v>1.0108428372208909</v>
      </c>
      <c r="W82">
        <f>AVERAGE(W76:W80)</f>
        <v>6.1605093628081207</v>
      </c>
      <c r="Z82" s="7">
        <v>23</v>
      </c>
      <c r="AA82">
        <v>50</v>
      </c>
      <c r="AB82">
        <v>0.65</v>
      </c>
      <c r="AC82">
        <f t="shared" si="32"/>
        <v>2.9400000000000004</v>
      </c>
      <c r="AD82">
        <f t="shared" si="32"/>
        <v>8.5400000000000009</v>
      </c>
      <c r="AE82">
        <f t="shared" si="32"/>
        <v>4.32</v>
      </c>
      <c r="AF82">
        <f t="shared" si="32"/>
        <v>7.06</v>
      </c>
    </row>
    <row r="83" spans="1:32" x14ac:dyDescent="0.75">
      <c r="A83" s="7">
        <v>7</v>
      </c>
      <c r="B83">
        <v>5</v>
      </c>
      <c r="C83">
        <v>0.45</v>
      </c>
      <c r="D83">
        <v>0</v>
      </c>
      <c r="E83">
        <v>15.2</v>
      </c>
      <c r="F83">
        <v>9.9</v>
      </c>
      <c r="G83">
        <v>19.3</v>
      </c>
      <c r="I83">
        <f t="shared" si="33"/>
        <v>7.2232264259124506</v>
      </c>
      <c r="N83">
        <f t="shared" si="34"/>
        <v>11.100000000000001</v>
      </c>
      <c r="P83" s="5">
        <f>_xlfn.STDEV.P(P76:P81)</f>
        <v>0.10701580285186006</v>
      </c>
      <c r="Q83">
        <f>_xlfn.STDEV.P(Q76:Q80)</f>
        <v>0.10668190975563029</v>
      </c>
      <c r="R83" s="5">
        <f>_xlfn.STDEV.P(R76:R81)</f>
        <v>0.40897703678998615</v>
      </c>
      <c r="S83">
        <f>_xlfn.STDEV.P(S76:S80)</f>
        <v>0.33945485806524212</v>
      </c>
      <c r="T83" s="5">
        <f>_xlfn.STDEV.P(T76:T81)</f>
        <v>0.25973395231981899</v>
      </c>
      <c r="U83">
        <f>_xlfn.STDEV.P(U76:U80)</f>
        <v>0.25761624423471918</v>
      </c>
      <c r="V83" s="5">
        <f>_xlfn.STDEV.P(V76:V81)</f>
        <v>0.75157396515971364</v>
      </c>
      <c r="W83">
        <f>_xlfn.STDEV.P(W76:W80)</f>
        <v>0.30561768360365521</v>
      </c>
      <c r="Z83" s="7">
        <v>24</v>
      </c>
      <c r="AA83">
        <v>50</v>
      </c>
      <c r="AB83">
        <v>0.85</v>
      </c>
      <c r="AC83">
        <f t="shared" si="32"/>
        <v>3.08</v>
      </c>
      <c r="AD83">
        <f t="shared" si="32"/>
        <v>9.5</v>
      </c>
      <c r="AE83">
        <f t="shared" si="32"/>
        <v>3.9200000000000004</v>
      </c>
      <c r="AF83">
        <f t="shared" si="32"/>
        <v>6.88</v>
      </c>
    </row>
    <row r="84" spans="1:32" x14ac:dyDescent="0.75">
      <c r="A84" s="7">
        <v>8</v>
      </c>
      <c r="B84">
        <v>5</v>
      </c>
      <c r="C84">
        <v>0.65</v>
      </c>
      <c r="D84">
        <v>0</v>
      </c>
      <c r="E84">
        <v>14.9</v>
      </c>
      <c r="F84">
        <v>10.4</v>
      </c>
      <c r="G84">
        <v>18.2</v>
      </c>
      <c r="I84">
        <f t="shared" si="33"/>
        <v>6.8619876857948379</v>
      </c>
      <c r="K84" cm="1">
        <f t="array" ref="K84">INDEX(LINEST(K76:K81),1)</f>
        <v>0.29611543479687685</v>
      </c>
      <c r="L84" cm="1">
        <f t="array" ref="L84">INDEX(LINEST(L76:L80),1)</f>
        <v>0.23647279359445089</v>
      </c>
      <c r="N84">
        <f t="shared" si="34"/>
        <v>10.875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2"/>
        <v>1.6</v>
      </c>
      <c r="AD84">
        <f t="shared" si="32"/>
        <v>9.18</v>
      </c>
      <c r="AE84">
        <f t="shared" si="32"/>
        <v>3.6</v>
      </c>
      <c r="AF84">
        <f t="shared" si="32"/>
        <v>6.26</v>
      </c>
    </row>
    <row r="85" spans="1:32" x14ac:dyDescent="0.75">
      <c r="A85" s="7">
        <v>9</v>
      </c>
      <c r="B85">
        <v>5</v>
      </c>
      <c r="C85">
        <v>0.85</v>
      </c>
      <c r="D85">
        <v>0</v>
      </c>
      <c r="E85">
        <v>17.3</v>
      </c>
      <c r="F85">
        <v>8.6</v>
      </c>
      <c r="G85">
        <v>18</v>
      </c>
      <c r="I85">
        <f t="shared" si="33"/>
        <v>7.3390649949431577</v>
      </c>
      <c r="N85">
        <f t="shared" si="34"/>
        <v>10.975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2"/>
        <v>1.48</v>
      </c>
      <c r="AD85">
        <f t="shared" si="32"/>
        <v>8.18</v>
      </c>
      <c r="AE85">
        <f t="shared" si="32"/>
        <v>3.38</v>
      </c>
      <c r="AF85">
        <f t="shared" si="32"/>
        <v>5.9599999999999991</v>
      </c>
    </row>
    <row r="86" spans="1:32" x14ac:dyDescent="0.75">
      <c r="A86" s="7">
        <v>10</v>
      </c>
      <c r="B86">
        <v>10</v>
      </c>
      <c r="C86">
        <v>0</v>
      </c>
      <c r="D86">
        <v>0</v>
      </c>
      <c r="E86">
        <v>12.5</v>
      </c>
      <c r="F86">
        <v>5.0999999999999996</v>
      </c>
      <c r="G86">
        <v>11.8</v>
      </c>
      <c r="I86">
        <f t="shared" si="33"/>
        <v>5.1334686129360909</v>
      </c>
      <c r="N86">
        <f t="shared" si="34"/>
        <v>7.3500000000000005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2"/>
        <v>1.86</v>
      </c>
      <c r="AD86">
        <f t="shared" si="32"/>
        <v>8.34</v>
      </c>
      <c r="AE86">
        <f t="shared" si="32"/>
        <v>3.2199999999999998</v>
      </c>
      <c r="AF86">
        <f t="shared" si="32"/>
        <v>6.8</v>
      </c>
    </row>
    <row r="87" spans="1:32" x14ac:dyDescent="0.75">
      <c r="A87" s="7">
        <v>11</v>
      </c>
      <c r="B87">
        <v>10</v>
      </c>
      <c r="C87">
        <v>0.2</v>
      </c>
      <c r="D87">
        <v>0</v>
      </c>
      <c r="E87">
        <v>11.4</v>
      </c>
      <c r="F87">
        <v>6.2</v>
      </c>
      <c r="G87">
        <v>14.5</v>
      </c>
      <c r="I87">
        <f t="shared" si="33"/>
        <v>5.5010794395282083</v>
      </c>
      <c r="J87" s="2"/>
      <c r="K87" t="s">
        <v>26</v>
      </c>
      <c r="L87" t="s">
        <v>27</v>
      </c>
      <c r="N87">
        <f t="shared" si="34"/>
        <v>8.0250000000000004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2"/>
        <v>2.08</v>
      </c>
      <c r="AD87">
        <f t="shared" si="32"/>
        <v>7.0020000000000007</v>
      </c>
      <c r="AE87">
        <f t="shared" si="32"/>
        <v>2.9799999999999995</v>
      </c>
      <c r="AF87">
        <f t="shared" si="32"/>
        <v>5.94</v>
      </c>
    </row>
    <row r="88" spans="1:32" x14ac:dyDescent="0.75">
      <c r="A88" s="7">
        <v>12</v>
      </c>
      <c r="B88">
        <v>10</v>
      </c>
      <c r="C88">
        <v>0.45</v>
      </c>
      <c r="D88">
        <v>0.1</v>
      </c>
      <c r="E88">
        <v>11.6</v>
      </c>
      <c r="F88">
        <v>5.7</v>
      </c>
      <c r="G88">
        <v>16.3</v>
      </c>
      <c r="I88">
        <f t="shared" si="33"/>
        <v>6.0997438470807923</v>
      </c>
      <c r="J88">
        <v>2</v>
      </c>
      <c r="K88">
        <f>AVERAGE(D76:G80)</f>
        <v>6.5000000000000002E-2</v>
      </c>
      <c r="L88">
        <f>AVERAGE(D76:G76,D81:G81,D86:G86,D91:G91,D96:G96,D101:G101)</f>
        <v>6.0999999999999988</v>
      </c>
      <c r="M88">
        <v>0</v>
      </c>
      <c r="N88">
        <f t="shared" si="34"/>
        <v>8.4250000000000007</v>
      </c>
      <c r="P88" s="5">
        <f>AVERAGE(D76:D80)</f>
        <v>0.14000000000000001</v>
      </c>
      <c r="Q88">
        <f>AVERAGE(D76,D81,D86,D91,D96,D101)</f>
        <v>0.54999999999999993</v>
      </c>
      <c r="R88" s="5">
        <f>AVERAGE(E76:E80)</f>
        <v>0</v>
      </c>
      <c r="S88">
        <f>AVERAGE(E76,E81,E86,E91,E96,E101)</f>
        <v>9.4833333333333343</v>
      </c>
      <c r="T88" s="5">
        <f>AVERAGE(F76:F80)</f>
        <v>0.12000000000000002</v>
      </c>
      <c r="U88">
        <f>AVERAGE(F76,F81,F86,F91,F96,F101)</f>
        <v>3.8333333333333335</v>
      </c>
      <c r="V88" s="5">
        <f>AVERAGE(G76:G80)</f>
        <v>0</v>
      </c>
      <c r="W88">
        <f>AVERAGE(G76,G81,G86,G91,G96,G101)</f>
        <v>10.533333333333333</v>
      </c>
      <c r="Z88" s="7">
        <v>29</v>
      </c>
      <c r="AA88">
        <v>100</v>
      </c>
      <c r="AB88">
        <v>0.85</v>
      </c>
      <c r="AC88">
        <f t="shared" si="32"/>
        <v>2.34</v>
      </c>
      <c r="AD88">
        <f t="shared" si="32"/>
        <v>7.6599999999999993</v>
      </c>
      <c r="AE88">
        <f t="shared" si="32"/>
        <v>2.68</v>
      </c>
      <c r="AF88">
        <f t="shared" si="32"/>
        <v>7.4600000000000009</v>
      </c>
    </row>
    <row r="89" spans="1:32" x14ac:dyDescent="0.75">
      <c r="A89" s="7">
        <v>13</v>
      </c>
      <c r="B89">
        <v>10</v>
      </c>
      <c r="C89">
        <v>0.65</v>
      </c>
      <c r="D89">
        <v>0.1</v>
      </c>
      <c r="E89">
        <v>13.1</v>
      </c>
      <c r="F89">
        <v>5.6</v>
      </c>
      <c r="G89">
        <v>16.100000000000001</v>
      </c>
      <c r="I89">
        <f t="shared" si="33"/>
        <v>6.2786841774371798</v>
      </c>
      <c r="J89">
        <v>5</v>
      </c>
      <c r="K89">
        <f>AVERAGE(D81:G85)</f>
        <v>10.76</v>
      </c>
      <c r="L89">
        <f>AVERAGE(D77:G77,D82:G82,D87:G87,D92:G92,D97:G97,D102:G102)</f>
        <v>6.1499999999999995</v>
      </c>
      <c r="M89">
        <v>0.2</v>
      </c>
      <c r="N89">
        <f t="shared" si="34"/>
        <v>8.7249999999999996</v>
      </c>
      <c r="P89" s="5">
        <f>AVERAGE(D81:D85)</f>
        <v>0.04</v>
      </c>
      <c r="Q89">
        <f t="shared" ref="Q89:Q92" si="40">AVERAGE(D77,D82,D87,D92,D97,D102)</f>
        <v>0.33333333333333331</v>
      </c>
      <c r="R89" s="5">
        <f>AVERAGE(E81:E85)</f>
        <v>14.919999999999998</v>
      </c>
      <c r="S89">
        <f t="shared" ref="S89:S92" si="41">AVERAGE(E77,E82,E87,E92,E97,E102)</f>
        <v>9.0499999999999989</v>
      </c>
      <c r="T89" s="5">
        <f>AVERAGE(F81:F85)</f>
        <v>9.7399999999999984</v>
      </c>
      <c r="U89">
        <f t="shared" ref="U89:U92" si="42">AVERAGE(F77,F82,F87,F92,F97,F102)</f>
        <v>4.333333333333333</v>
      </c>
      <c r="V89" s="5">
        <f>AVERAGE(G81:G85)</f>
        <v>18.34</v>
      </c>
      <c r="W89">
        <f t="shared" ref="W89:W92" si="43">AVERAGE(G77,G82,G87,G92,G97,G102)</f>
        <v>10.883333333333333</v>
      </c>
    </row>
    <row r="90" spans="1:32" x14ac:dyDescent="0.75">
      <c r="A90" s="7">
        <v>14</v>
      </c>
      <c r="B90">
        <v>10</v>
      </c>
      <c r="C90">
        <v>0.85</v>
      </c>
      <c r="D90">
        <v>0.1</v>
      </c>
      <c r="E90">
        <v>13.7</v>
      </c>
      <c r="F90">
        <v>4.5999999999999996</v>
      </c>
      <c r="G90">
        <v>19.399999999999999</v>
      </c>
      <c r="I90">
        <f t="shared" si="33"/>
        <v>7.55</v>
      </c>
      <c r="J90">
        <v>10</v>
      </c>
      <c r="K90">
        <f>AVERAGE(D86:G90)</f>
        <v>8.3949999999999996</v>
      </c>
      <c r="L90">
        <f t="shared" ref="L90:L92" si="44">AVERAGE(D78:G78,D83:G83,D88:G88,D93:G93,D98:G98,D103:G103)</f>
        <v>6.3666666666666671</v>
      </c>
      <c r="M90">
        <v>0.45</v>
      </c>
      <c r="N90">
        <f t="shared" si="34"/>
        <v>9.4499999999999993</v>
      </c>
      <c r="P90" s="5">
        <f>AVERAGE(D86:D90)</f>
        <v>6.0000000000000012E-2</v>
      </c>
      <c r="Q90">
        <f t="shared" si="40"/>
        <v>0.51666666666666672</v>
      </c>
      <c r="R90" s="5">
        <f>AVERAGE(E86:E90)</f>
        <v>12.459999999999999</v>
      </c>
      <c r="S90">
        <f t="shared" si="41"/>
        <v>9.3833333333333329</v>
      </c>
      <c r="T90" s="5">
        <f>AVERAGE(F86:F90)</f>
        <v>5.44</v>
      </c>
      <c r="U90">
        <f t="shared" si="42"/>
        <v>3.8833333333333333</v>
      </c>
      <c r="V90" s="5">
        <f>AVERAGE(G86:G90)</f>
        <v>15.62</v>
      </c>
      <c r="W90">
        <f t="shared" si="43"/>
        <v>11.683333333333332</v>
      </c>
    </row>
    <row r="91" spans="1:32" x14ac:dyDescent="0.75">
      <c r="A91" s="7">
        <v>15</v>
      </c>
      <c r="B91">
        <v>20</v>
      </c>
      <c r="C91">
        <v>0</v>
      </c>
      <c r="D91">
        <v>0.8</v>
      </c>
      <c r="E91">
        <v>12.1</v>
      </c>
      <c r="F91">
        <v>2.1</v>
      </c>
      <c r="G91">
        <v>14.7</v>
      </c>
      <c r="I91">
        <f t="shared" si="33"/>
        <v>6.0627448404167561</v>
      </c>
      <c r="J91">
        <v>20</v>
      </c>
      <c r="K91">
        <f>AVERAGE(D91:G95)</f>
        <v>7.9049999999999985</v>
      </c>
      <c r="L91">
        <f t="shared" si="44"/>
        <v>6.2791666666666659</v>
      </c>
      <c r="M91">
        <v>0.65</v>
      </c>
      <c r="N91">
        <f t="shared" si="34"/>
        <v>7.4249999999999998</v>
      </c>
      <c r="P91" s="5">
        <f>AVERAGE(D91:D95)</f>
        <v>0.96</v>
      </c>
      <c r="Q91">
        <f t="shared" si="40"/>
        <v>0.35000000000000003</v>
      </c>
      <c r="R91" s="5">
        <f>AVERAGE(E91:E95)</f>
        <v>11.82</v>
      </c>
      <c r="S91">
        <f t="shared" si="41"/>
        <v>9.4333333333333336</v>
      </c>
      <c r="T91" s="5">
        <f>AVERAGE(F91:F95)</f>
        <v>3.12</v>
      </c>
      <c r="U91">
        <f t="shared" si="42"/>
        <v>4</v>
      </c>
      <c r="V91" s="5">
        <f>AVERAGE(G91:G95)</f>
        <v>15.719999999999999</v>
      </c>
      <c r="W91">
        <f t="shared" si="43"/>
        <v>11.333333333333334</v>
      </c>
    </row>
    <row r="92" spans="1:32" x14ac:dyDescent="0.75">
      <c r="A92" s="7">
        <v>16</v>
      </c>
      <c r="B92">
        <v>20</v>
      </c>
      <c r="C92">
        <v>0.2</v>
      </c>
      <c r="D92">
        <v>0.6</v>
      </c>
      <c r="E92">
        <v>11.5</v>
      </c>
      <c r="F92">
        <v>2.9</v>
      </c>
      <c r="G92">
        <v>16.100000000000001</v>
      </c>
      <c r="I92">
        <f t="shared" si="33"/>
        <v>6.2933993199224219</v>
      </c>
      <c r="J92">
        <v>50</v>
      </c>
      <c r="K92">
        <f>AVERAGE(D96:G100)</f>
        <v>5.36</v>
      </c>
      <c r="L92">
        <f t="shared" si="44"/>
        <v>6.9041666666666677</v>
      </c>
      <c r="M92">
        <v>0.85</v>
      </c>
      <c r="N92">
        <f t="shared" si="34"/>
        <v>7.7750000000000004</v>
      </c>
      <c r="P92" s="5">
        <f>AVERAGE(D96:D100)</f>
        <v>0.55999999999999994</v>
      </c>
      <c r="Q92">
        <f t="shared" si="40"/>
        <v>0.45</v>
      </c>
      <c r="R92" s="5">
        <f>AVERAGE(E96:E100)</f>
        <v>8.92</v>
      </c>
      <c r="S92">
        <f t="shared" si="41"/>
        <v>10.883333333333333</v>
      </c>
      <c r="T92" s="5">
        <f>AVERAGE(F96:F100)</f>
        <v>2.1599999999999997</v>
      </c>
      <c r="U92">
        <f t="shared" si="42"/>
        <v>3.5333333333333332</v>
      </c>
      <c r="V92" s="5">
        <f>AVERAGE(G96:G100)</f>
        <v>9.7999999999999989</v>
      </c>
      <c r="W92">
        <f t="shared" si="43"/>
        <v>12.75</v>
      </c>
    </row>
    <row r="93" spans="1:32" x14ac:dyDescent="0.75">
      <c r="A93" s="7">
        <v>17</v>
      </c>
      <c r="B93">
        <v>20</v>
      </c>
      <c r="C93">
        <v>0.45</v>
      </c>
      <c r="D93">
        <v>1.4</v>
      </c>
      <c r="E93">
        <v>11.4</v>
      </c>
      <c r="F93">
        <v>3</v>
      </c>
      <c r="G93">
        <v>15.5</v>
      </c>
      <c r="I93">
        <f t="shared" si="33"/>
        <v>5.8362552206016485</v>
      </c>
      <c r="J93">
        <v>100</v>
      </c>
      <c r="K93">
        <f>AVERAGE(D101:G105)</f>
        <v>5.6749999999999998</v>
      </c>
      <c r="L93">
        <f>AVERAGE((L92-L91), (L91-L90), (L90-L89), (L89-L88))</f>
        <v>0.20104166666666723</v>
      </c>
      <c r="N93">
        <f t="shared" si="34"/>
        <v>7.8250000000000002</v>
      </c>
      <c r="P93" s="5">
        <f>AVERAGE(D101:D105)</f>
        <v>0.88000000000000012</v>
      </c>
      <c r="R93" s="5">
        <f>AVERAGE(E101:E105)</f>
        <v>9.76</v>
      </c>
      <c r="T93" s="5">
        <f>AVERAGE(F101:F105)</f>
        <v>2.92</v>
      </c>
      <c r="V93" s="5">
        <f>AVERAGE(G101:G105)</f>
        <v>9.1399999999999988</v>
      </c>
    </row>
    <row r="94" spans="1:32" x14ac:dyDescent="0.75">
      <c r="A94" s="7">
        <v>18</v>
      </c>
      <c r="B94">
        <v>20</v>
      </c>
      <c r="C94">
        <v>0.65</v>
      </c>
      <c r="D94">
        <v>0.6</v>
      </c>
      <c r="E94">
        <v>11</v>
      </c>
      <c r="F94">
        <v>3.6</v>
      </c>
      <c r="G94">
        <v>14.6</v>
      </c>
      <c r="I94">
        <f t="shared" si="33"/>
        <v>5.6006696028242917</v>
      </c>
      <c r="K94">
        <f>AVERAGE(K88:K93)</f>
        <v>6.3599999999999994</v>
      </c>
      <c r="N94">
        <f t="shared" si="34"/>
        <v>7.4499999999999993</v>
      </c>
      <c r="P94" s="5">
        <f>AVERAGE(P88:P93)</f>
        <v>0.43999999999999995</v>
      </c>
      <c r="Q94">
        <f>AVERAGE(Q88:Q92)</f>
        <v>0.44000000000000006</v>
      </c>
      <c r="R94" s="5">
        <f>AVERAGE(R88:R93)</f>
        <v>9.6466666666666665</v>
      </c>
      <c r="S94">
        <f>AVERAGE(S88:S92)</f>
        <v>9.6466666666666647</v>
      </c>
      <c r="T94" s="5">
        <f>AVERAGE(T88:T93)</f>
        <v>3.9166666666666665</v>
      </c>
      <c r="U94">
        <f>AVERAGE(U88:U92)</f>
        <v>3.9166666666666656</v>
      </c>
      <c r="V94" s="5">
        <f>AVERAGE(V88:V93)</f>
        <v>11.436666666666666</v>
      </c>
      <c r="W94">
        <f>AVERAGE(W88:W92)</f>
        <v>11.436666666666666</v>
      </c>
    </row>
    <row r="95" spans="1:32" x14ac:dyDescent="0.75">
      <c r="A95" s="7">
        <v>19</v>
      </c>
      <c r="B95">
        <v>20</v>
      </c>
      <c r="C95">
        <v>0.85</v>
      </c>
      <c r="D95">
        <v>1.4</v>
      </c>
      <c r="E95">
        <v>13.1</v>
      </c>
      <c r="F95">
        <v>4</v>
      </c>
      <c r="G95">
        <v>17.7</v>
      </c>
      <c r="I95">
        <f t="shared" si="33"/>
        <v>6.6191011474368615</v>
      </c>
      <c r="N95">
        <f t="shared" si="34"/>
        <v>9.0500000000000007</v>
      </c>
      <c r="P95" s="5">
        <f>_xlfn.STDEV.P(P88:P93)</f>
        <v>0.38140092641034157</v>
      </c>
      <c r="Q95">
        <f>_xlfn.STDEV.P(Q88:Q92)</f>
        <v>8.6666666666666475E-2</v>
      </c>
      <c r="R95" s="5">
        <f>_xlfn.STDEV.P(R88:R93)</f>
        <v>4.7266149503517738</v>
      </c>
      <c r="S95">
        <f>_xlfn.STDEV.P(S88:S92)</f>
        <v>0.63669284413897553</v>
      </c>
      <c r="T95" s="5">
        <f>_xlfn.STDEV.P(T88:T93)</f>
        <v>3.0375520114431325</v>
      </c>
      <c r="U95">
        <f>_xlfn.STDEV.P(U88:U92)</f>
        <v>0.25905812303633924</v>
      </c>
      <c r="V95" s="5">
        <f>_xlfn.STDEV.P(V88:V93)</f>
        <v>6.0862404012840496</v>
      </c>
      <c r="W95">
        <f>_xlfn.STDEV.P(W88:W92)</f>
        <v>0.76400988940661696</v>
      </c>
    </row>
    <row r="96" spans="1:32" x14ac:dyDescent="0.75">
      <c r="A96" s="7">
        <v>20</v>
      </c>
      <c r="B96">
        <v>50</v>
      </c>
      <c r="C96">
        <v>0</v>
      </c>
      <c r="D96">
        <v>0.9</v>
      </c>
      <c r="E96">
        <v>9.6</v>
      </c>
      <c r="F96">
        <v>1.8</v>
      </c>
      <c r="G96">
        <v>9.1</v>
      </c>
      <c r="I96">
        <f t="shared" si="33"/>
        <v>4.0165283516987653</v>
      </c>
      <c r="N96">
        <f t="shared" si="34"/>
        <v>5.35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0.4</v>
      </c>
      <c r="E97">
        <v>8.5</v>
      </c>
      <c r="F97">
        <v>2.8</v>
      </c>
      <c r="G97">
        <v>9.8000000000000007</v>
      </c>
      <c r="I97">
        <f t="shared" si="33"/>
        <v>3.8963925623581623</v>
      </c>
      <c r="N97">
        <f t="shared" si="34"/>
        <v>5.375</v>
      </c>
      <c r="P97" s="5" cm="1">
        <f t="array" ref="P97">INDEX(LINEST(P88:P93), 1)</f>
        <v>0.17600000000000007</v>
      </c>
      <c r="Q97" s="5" cm="1">
        <f t="array" ref="Q97">INDEX(LINEST(Q88:Q92), 1)</f>
        <v>-1.8333333333333313E-2</v>
      </c>
      <c r="R97" s="5" cm="1">
        <f t="array" ref="R97">INDEX(LINEST(R88:R93), 1)</f>
        <v>0.86171428571428654</v>
      </c>
      <c r="S97" s="5" cm="1">
        <f t="array" ref="S97">INDEX(LINEST(S88:S92), 1)</f>
        <v>0.31833333333333308</v>
      </c>
      <c r="T97" s="5" cm="1">
        <f t="array" ref="T97">INDEX(LINEST(T88:T93), 1)</f>
        <v>-0.31599999999999923</v>
      </c>
      <c r="U97" s="5" cm="1">
        <f t="array" ref="U97">INDEX(LINEST(U88:U92), 1)</f>
        <v>-9.333333333333331E-2</v>
      </c>
      <c r="V97" s="5" cm="1">
        <f t="array" ref="V97">INDEX(LINEST(V88:V92), 1)</f>
        <v>1.6979999999999995</v>
      </c>
      <c r="W97" s="5" cm="1">
        <f t="array" ref="W97">INDEX(LINEST(W88:W92), 1)</f>
        <v>0.48833333333333345</v>
      </c>
    </row>
    <row r="98" spans="1:23" x14ac:dyDescent="0.75">
      <c r="A98" s="7">
        <v>22</v>
      </c>
      <c r="B98">
        <v>50</v>
      </c>
      <c r="C98">
        <v>0.45</v>
      </c>
      <c r="D98">
        <v>0.5</v>
      </c>
      <c r="E98">
        <v>8.1</v>
      </c>
      <c r="F98">
        <v>1.9</v>
      </c>
      <c r="G98">
        <v>9.5</v>
      </c>
      <c r="I98">
        <f t="shared" si="33"/>
        <v>3.8639358172723313</v>
      </c>
      <c r="K98" cm="1">
        <f t="array" ref="K98">INDEX(LINEST(K88:K93),1)</f>
        <v>0.32457142857142868</v>
      </c>
      <c r="L98" cm="1">
        <f t="array" ref="L98">INDEX(LINEST(L88:L92),1)</f>
        <v>0.1737500000000004</v>
      </c>
      <c r="N98">
        <f t="shared" si="34"/>
        <v>5</v>
      </c>
    </row>
    <row r="99" spans="1:23" x14ac:dyDescent="0.75">
      <c r="A99" s="7">
        <v>23</v>
      </c>
      <c r="B99">
        <v>50</v>
      </c>
      <c r="C99">
        <v>0.65</v>
      </c>
      <c r="D99">
        <v>0.5</v>
      </c>
      <c r="E99">
        <v>8</v>
      </c>
      <c r="F99">
        <v>2.2000000000000002</v>
      </c>
      <c r="G99">
        <v>9.6999999999999993</v>
      </c>
      <c r="I99">
        <f t="shared" si="33"/>
        <v>3.8451267859460763</v>
      </c>
      <c r="N99">
        <f t="shared" si="34"/>
        <v>5.0999999999999996</v>
      </c>
    </row>
    <row r="100" spans="1:23" x14ac:dyDescent="0.75">
      <c r="A100" s="7">
        <v>24</v>
      </c>
      <c r="B100">
        <v>50</v>
      </c>
      <c r="C100">
        <v>0.85</v>
      </c>
      <c r="D100">
        <v>0.5</v>
      </c>
      <c r="E100">
        <v>10.4</v>
      </c>
      <c r="F100">
        <v>2.1</v>
      </c>
      <c r="G100">
        <v>10.9</v>
      </c>
      <c r="I100">
        <f t="shared" si="33"/>
        <v>4.7124171080242894</v>
      </c>
      <c r="N100">
        <f t="shared" si="34"/>
        <v>5.9749999999999996</v>
      </c>
    </row>
    <row r="101" spans="1:23" x14ac:dyDescent="0.75">
      <c r="A101" s="7">
        <v>25</v>
      </c>
      <c r="B101">
        <v>100</v>
      </c>
      <c r="C101">
        <v>0</v>
      </c>
      <c r="D101">
        <v>1.3</v>
      </c>
      <c r="E101">
        <v>9.1</v>
      </c>
      <c r="F101">
        <v>4.5</v>
      </c>
      <c r="G101">
        <v>8.1999999999999993</v>
      </c>
      <c r="I101">
        <f t="shared" si="33"/>
        <v>3.1059418861272974</v>
      </c>
      <c r="N101">
        <f t="shared" si="34"/>
        <v>5.7750000000000004</v>
      </c>
    </row>
    <row r="102" spans="1:23" x14ac:dyDescent="0.75">
      <c r="A102" s="7">
        <v>26</v>
      </c>
      <c r="B102">
        <v>100</v>
      </c>
      <c r="C102">
        <v>0.2</v>
      </c>
      <c r="D102">
        <v>0.7</v>
      </c>
      <c r="E102">
        <v>9.3000000000000007</v>
      </c>
      <c r="F102">
        <v>3.4</v>
      </c>
      <c r="G102">
        <v>8.1</v>
      </c>
      <c r="I102">
        <f t="shared" si="33"/>
        <v>3.4852367207981727</v>
      </c>
      <c r="N102">
        <f t="shared" si="34"/>
        <v>5.375</v>
      </c>
    </row>
    <row r="103" spans="1:23" x14ac:dyDescent="0.75">
      <c r="A103" s="7">
        <v>27</v>
      </c>
      <c r="B103">
        <v>100</v>
      </c>
      <c r="C103">
        <v>0.45</v>
      </c>
      <c r="D103">
        <v>0.9</v>
      </c>
      <c r="E103">
        <v>10</v>
      </c>
      <c r="F103">
        <v>2.6</v>
      </c>
      <c r="G103">
        <v>9.5</v>
      </c>
      <c r="I103">
        <f t="shared" si="33"/>
        <v>4.048765243873742</v>
      </c>
      <c r="N103">
        <f t="shared" si="34"/>
        <v>5.75</v>
      </c>
    </row>
    <row r="104" spans="1:23" x14ac:dyDescent="0.75">
      <c r="A104" s="7">
        <v>28</v>
      </c>
      <c r="B104">
        <v>100</v>
      </c>
      <c r="C104">
        <v>0.65</v>
      </c>
      <c r="D104">
        <v>0.8</v>
      </c>
      <c r="E104">
        <v>9.6</v>
      </c>
      <c r="F104">
        <v>2.2000000000000002</v>
      </c>
      <c r="G104">
        <v>9.4</v>
      </c>
      <c r="I104">
        <f t="shared" si="33"/>
        <v>4.0311288741492746</v>
      </c>
      <c r="N104">
        <f t="shared" si="34"/>
        <v>5.5</v>
      </c>
    </row>
    <row r="105" spans="1:23" x14ac:dyDescent="0.75">
      <c r="A105" s="7">
        <v>29</v>
      </c>
      <c r="B105">
        <v>100</v>
      </c>
      <c r="C105">
        <v>0.85</v>
      </c>
      <c r="D105">
        <v>0.7</v>
      </c>
      <c r="E105">
        <v>10.8</v>
      </c>
      <c r="F105">
        <v>1.9</v>
      </c>
      <c r="G105">
        <v>10.5</v>
      </c>
      <c r="I105">
        <f t="shared" si="33"/>
        <v>4.695409992748238</v>
      </c>
      <c r="N105">
        <f t="shared" si="34"/>
        <v>5.9749999999999996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3.3066938632954139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2.2682347517152821</v>
      </c>
      <c r="R112" s="5">
        <f>_xlfn.STDEV.P(E112:E116)</f>
        <v>0</v>
      </c>
      <c r="S112">
        <f>_xlfn.STDEV.P(E112,E117,E122,E127,E132,E137)</f>
        <v>2.7086281890777606</v>
      </c>
      <c r="T112" s="5">
        <f>_xlfn.STDEV.P(F112:F116)</f>
        <v>0</v>
      </c>
      <c r="U112">
        <f>_xlfn.STDEV.P(F112,F117,F122,F127,F132,F137)</f>
        <v>3.4154876014349025</v>
      </c>
      <c r="V112" s="5">
        <f>_xlfn.STDEV.P(G112:G116)</f>
        <v>0</v>
      </c>
      <c r="W112">
        <f>_xlfn.STDEV.P(G112,G117,G122,G127,G132,G137)</f>
        <v>3.5859292922321933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5.1330638755035976</v>
      </c>
      <c r="L113">
        <f>_xlfn.STDEV.P(D113:G113,D118:G118,D123:G123,D128:G128,D133:G133,D138:G138)</f>
        <v>3.8841469104839788</v>
      </c>
      <c r="M113">
        <v>0.2</v>
      </c>
      <c r="N113">
        <f t="shared" ref="N113:N141" si="46">AVERAGE(D113:G113)</f>
        <v>0</v>
      </c>
      <c r="P113" s="5">
        <f>_xlfn.STDEV.P(D117:D121)</f>
        <v>0.11634431657799187</v>
      </c>
      <c r="Q113">
        <f t="shared" ref="Q113:Q116" si="47">_xlfn.STDEV.P(D113,D118,D123,D128,D133,D138)</f>
        <v>2.6480600865958879</v>
      </c>
      <c r="R113" s="5">
        <f>_xlfn.STDEV.P(E117:E121)</f>
        <v>0.68293484315855524</v>
      </c>
      <c r="S113">
        <f t="shared" ref="S113:S116" si="48">_xlfn.STDEV.P(E113,E118,E123,E128,E133,E138)</f>
        <v>2.4850665092821065</v>
      </c>
      <c r="T113" s="5">
        <f>_xlfn.STDEV.P(F117:F121)</f>
        <v>1.3007690033207098</v>
      </c>
      <c r="U113">
        <f t="shared" ref="U113:U116" si="49">_xlfn.STDEV.P(F113,F118,F123,F128,F133,F138)</f>
        <v>4.0790794168401394</v>
      </c>
      <c r="V113" s="5">
        <f>_xlfn.STDEV.P(G117:G121)</f>
        <v>1.9528440797974644</v>
      </c>
      <c r="W113">
        <f t="shared" ref="W113:W116" si="50">_xlfn.STDEV.P(G113,G118,G123,G128,G133,G138)</f>
        <v>4.4081994308586152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2.6515313971363792</v>
      </c>
      <c r="L114">
        <f t="shared" ref="L114:L116" si="51">_xlfn.STDEV.P(D114:G114,D119:G119,D124:G124,D129:G129,D134:G134,D139:G139)</f>
        <v>3.7961800747227765</v>
      </c>
      <c r="M114">
        <v>0.45</v>
      </c>
      <c r="N114">
        <f t="shared" si="46"/>
        <v>0</v>
      </c>
      <c r="P114" s="5">
        <f>_xlfn.STDEV.P(D122:D126)</f>
        <v>0.30265491900843061</v>
      </c>
      <c r="Q114">
        <f t="shared" si="47"/>
        <v>2.6930801242361047</v>
      </c>
      <c r="R114" s="5">
        <f>_xlfn.STDEV.P(E122:E126)</f>
        <v>0.65421708935184475</v>
      </c>
      <c r="S114">
        <f t="shared" si="48"/>
        <v>2.3335714164249515</v>
      </c>
      <c r="T114" s="5">
        <f>_xlfn.STDEV.P(F122:F126)</f>
        <v>1.4715977711317645</v>
      </c>
      <c r="U114">
        <f t="shared" si="49"/>
        <v>4.326147888775365</v>
      </c>
      <c r="V114" s="5">
        <f>_xlfn.STDEV.P(G122:G126)</f>
        <v>0.55999999999999706</v>
      </c>
      <c r="W114">
        <f t="shared" si="50"/>
        <v>4.011095721731019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2.1436184361961432</v>
      </c>
      <c r="L115">
        <f t="shared" si="51"/>
        <v>3.2680880198604734</v>
      </c>
      <c r="M115">
        <v>0.65</v>
      </c>
      <c r="N115">
        <f t="shared" si="46"/>
        <v>0</v>
      </c>
      <c r="P115" s="5">
        <f>_xlfn.STDEV.P(D127:D131)</f>
        <v>0.75524830353996497</v>
      </c>
      <c r="Q115">
        <f t="shared" si="47"/>
        <v>2.7728845790780565</v>
      </c>
      <c r="R115" s="5">
        <f>_xlfn.STDEV.P(E127:E131)</f>
        <v>0.60464865831323855</v>
      </c>
      <c r="S115">
        <f t="shared" si="48"/>
        <v>2.1063396370639444</v>
      </c>
      <c r="T115" s="5">
        <f>_xlfn.STDEV.P(F127:F131)</f>
        <v>0.6280127387242983</v>
      </c>
      <c r="U115">
        <f t="shared" si="49"/>
        <v>3.5347874366391867</v>
      </c>
      <c r="V115" s="5">
        <f>_xlfn.STDEV.P(G127:G131)</f>
        <v>1.3570556362949961</v>
      </c>
      <c r="W115">
        <f t="shared" si="50"/>
        <v>3.2407132273964345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1.064465094542792</v>
      </c>
      <c r="L116">
        <f t="shared" si="51"/>
        <v>2.9516883116089483</v>
      </c>
      <c r="M116">
        <v>0.85</v>
      </c>
      <c r="N116">
        <f t="shared" si="46"/>
        <v>0</v>
      </c>
      <c r="P116" s="5">
        <f>_xlfn.STDEV.P(D132:D136)</f>
        <v>0.65224535260897065</v>
      </c>
      <c r="Q116">
        <f t="shared" si="47"/>
        <v>2.2475171486183001</v>
      </c>
      <c r="R116" s="5">
        <f>_xlfn.STDEV.P(E132:E136)</f>
        <v>0.85930204235763163</v>
      </c>
      <c r="S116">
        <f t="shared" si="48"/>
        <v>1.722078847078599</v>
      </c>
      <c r="T116" s="5">
        <f>_xlfn.STDEV.P(F132:F136)</f>
        <v>0.55641710972974667</v>
      </c>
      <c r="U116">
        <f t="shared" si="49"/>
        <v>3.0199337741083006</v>
      </c>
      <c r="V116" s="5">
        <f>_xlfn.STDEV.P(G132:G136)</f>
        <v>0.52000000000000013</v>
      </c>
      <c r="W116">
        <f t="shared" si="50"/>
        <v>3.1796226191169281</v>
      </c>
    </row>
    <row r="117" spans="1:23" x14ac:dyDescent="0.75">
      <c r="A117" s="7">
        <v>5</v>
      </c>
      <c r="B117">
        <v>5</v>
      </c>
      <c r="C117">
        <v>0</v>
      </c>
      <c r="D117">
        <v>0</v>
      </c>
      <c r="E117">
        <v>2.5</v>
      </c>
      <c r="F117">
        <v>11</v>
      </c>
      <c r="G117">
        <v>9.1999999999999993</v>
      </c>
      <c r="I117">
        <f t="shared" si="45"/>
        <v>4.5570686850211066</v>
      </c>
      <c r="J117">
        <v>100</v>
      </c>
      <c r="K117">
        <f>_xlfn.STDEV.P(D137:G141)</f>
        <v>1.8151526106639049</v>
      </c>
      <c r="N117">
        <f t="shared" si="46"/>
        <v>5.6749999999999998</v>
      </c>
      <c r="P117" s="5">
        <f>_xlfn.STDEV.P(D137:D141)</f>
        <v>0.80819799554316918</v>
      </c>
      <c r="R117" s="5">
        <f>_xlfn.STDEV.P(E137:E141)</f>
        <v>1.3922643427165631</v>
      </c>
      <c r="T117" s="5">
        <f>_xlfn.STDEV.P(F137:F141)</f>
        <v>0.51146847410177676</v>
      </c>
      <c r="V117" s="5">
        <f>_xlfn.STDEV.P(G137:G141)</f>
        <v>0.72828565824132474</v>
      </c>
    </row>
    <row r="118" spans="1:23" x14ac:dyDescent="0.75">
      <c r="A118" s="7">
        <v>6</v>
      </c>
      <c r="B118">
        <v>5</v>
      </c>
      <c r="C118">
        <v>0.2</v>
      </c>
      <c r="D118">
        <v>0.3</v>
      </c>
      <c r="E118">
        <v>3.4</v>
      </c>
      <c r="F118">
        <v>13</v>
      </c>
      <c r="G118">
        <v>12.3</v>
      </c>
      <c r="I118">
        <f t="shared" si="45"/>
        <v>5.5156595253876954</v>
      </c>
      <c r="K118">
        <f>AVERAGE(K112:K117)</f>
        <v>2.1346385690071359</v>
      </c>
      <c r="N118">
        <f t="shared" si="46"/>
        <v>7.25</v>
      </c>
      <c r="P118" s="5">
        <f>AVERAGE(P112:P117)</f>
        <v>0.43911514787975453</v>
      </c>
      <c r="Q118">
        <f>AVERAGE(Q112:Q116)</f>
        <v>2.5259553380487261</v>
      </c>
      <c r="R118" s="5">
        <f>AVERAGE(R112:R117)</f>
        <v>0.69889449598297215</v>
      </c>
      <c r="S118">
        <f>AVERAGE(S112:S116)</f>
        <v>2.2711369197854721</v>
      </c>
      <c r="T118" s="5">
        <f>AVERAGE(T112:T117)</f>
        <v>0.74471084950138267</v>
      </c>
      <c r="U118">
        <f>AVERAGE(U112:U116)</f>
        <v>3.6750872235595784</v>
      </c>
      <c r="V118" s="5">
        <f>AVERAGE(V112:V117)</f>
        <v>0.85303089572229718</v>
      </c>
      <c r="W118">
        <f>AVERAGE(W112:W116)</f>
        <v>3.6851120582670376</v>
      </c>
    </row>
    <row r="119" spans="1:23" x14ac:dyDescent="0.75">
      <c r="A119" s="7">
        <v>7</v>
      </c>
      <c r="B119">
        <v>5</v>
      </c>
      <c r="C119">
        <v>0.45</v>
      </c>
      <c r="D119">
        <v>0.21</v>
      </c>
      <c r="E119">
        <v>1.8</v>
      </c>
      <c r="F119">
        <v>13.6</v>
      </c>
      <c r="G119">
        <v>12.6</v>
      </c>
      <c r="I119" s="14">
        <f t="shared" si="45"/>
        <v>6.0838531170632315</v>
      </c>
      <c r="N119">
        <f t="shared" si="46"/>
        <v>7.0525000000000002</v>
      </c>
      <c r="P119" s="5">
        <f>_xlfn.STDEV.P(P112:P117)</f>
        <v>0.3154920287992603</v>
      </c>
      <c r="Q119">
        <f>_xlfn.STDEV.P(Q112:Q116)</f>
        <v>0.22260370158854581</v>
      </c>
      <c r="R119" s="5">
        <f>_xlfn.STDEV.P(R112:R117)</f>
        <v>0.40948726087393417</v>
      </c>
      <c r="S119">
        <f>_xlfn.STDEV.P(S112:S116)</f>
        <v>0.33754568814807512</v>
      </c>
      <c r="T119" s="5">
        <f>_xlfn.STDEV.P(T112:T117)</f>
        <v>0.49927188715326593</v>
      </c>
      <c r="U119">
        <f>_xlfn.STDEV.P(U112:U116)</f>
        <v>0.46976413621475172</v>
      </c>
      <c r="V119" s="5">
        <f>_xlfn.STDEV.P(V112:V117)</f>
        <v>0.63293361232429834</v>
      </c>
      <c r="W119">
        <f>_xlfn.STDEV.P(W112:W116)</f>
        <v>0.46732597023846073</v>
      </c>
    </row>
    <row r="120" spans="1:23" x14ac:dyDescent="0.75">
      <c r="A120" s="7">
        <v>8</v>
      </c>
      <c r="B120">
        <v>5</v>
      </c>
      <c r="C120">
        <v>0.65</v>
      </c>
      <c r="D120">
        <v>0.3</v>
      </c>
      <c r="E120">
        <v>1.4</v>
      </c>
      <c r="F120">
        <v>11.3</v>
      </c>
      <c r="G120">
        <v>9.9</v>
      </c>
      <c r="I120">
        <f t="shared" si="45"/>
        <v>4.9154730189474138</v>
      </c>
      <c r="K120" cm="1">
        <f t="array" ref="K120">INDEX(LINEST(K112:K117),1)</f>
        <v>-0.10394132144294639</v>
      </c>
      <c r="L120" cm="1">
        <f t="array" ref="L120">INDEX(LINEST(L112:L116),1)</f>
        <v>-0.13260699939964363</v>
      </c>
      <c r="N120">
        <f t="shared" si="46"/>
        <v>5.7249999999999996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0.3</v>
      </c>
      <c r="E121">
        <v>2.1</v>
      </c>
      <c r="F121">
        <v>10.1</v>
      </c>
      <c r="G121">
        <v>7.4</v>
      </c>
      <c r="I121">
        <f t="shared" si="45"/>
        <v>3.9454879292680647</v>
      </c>
      <c r="N121">
        <f t="shared" si="46"/>
        <v>4.9749999999999996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0.55000000000000004</v>
      </c>
      <c r="E122">
        <v>4.3</v>
      </c>
      <c r="F122">
        <v>6.1</v>
      </c>
      <c r="G122">
        <v>3.2</v>
      </c>
      <c r="I122">
        <f t="shared" si="45"/>
        <v>2.0116457814436419</v>
      </c>
      <c r="N122">
        <f t="shared" si="46"/>
        <v>3.5374999999999996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1.3</v>
      </c>
      <c r="E123">
        <v>4.5</v>
      </c>
      <c r="F123">
        <v>9.3000000000000007</v>
      </c>
      <c r="G123">
        <v>3.8</v>
      </c>
      <c r="I123">
        <f t="shared" si="45"/>
        <v>2.8968733144547407</v>
      </c>
      <c r="J123" s="2"/>
      <c r="K123" t="s">
        <v>26</v>
      </c>
      <c r="L123" t="s">
        <v>27</v>
      </c>
      <c r="N123">
        <f t="shared" si="46"/>
        <v>4.7250000000000005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1.4</v>
      </c>
      <c r="E124">
        <v>4.8</v>
      </c>
      <c r="F124">
        <v>9.8000000000000007</v>
      </c>
      <c r="G124">
        <v>3.8</v>
      </c>
      <c r="I124">
        <f t="shared" si="45"/>
        <v>3.0606371885605785</v>
      </c>
      <c r="J124">
        <v>2</v>
      </c>
      <c r="K124">
        <f>AVERAGE(D112:G116)</f>
        <v>0</v>
      </c>
      <c r="L124">
        <f>AVERAGE(D112:G112,D117:G117,D122:G122,D127:G127,D132:G132,D137:G137)</f>
        <v>4.434166666666667</v>
      </c>
      <c r="M124">
        <v>0</v>
      </c>
      <c r="N124">
        <f t="shared" si="46"/>
        <v>4.95</v>
      </c>
      <c r="P124" s="5">
        <f>AVERAGE(D112:D116)</f>
        <v>0</v>
      </c>
      <c r="Q124">
        <f>AVERAGE(D112,D117,D122,D127,D132,D137)</f>
        <v>2.4033333333333333</v>
      </c>
      <c r="R124" s="5">
        <f>AVERAGE(E112:E116)</f>
        <v>0</v>
      </c>
      <c r="S124">
        <f>AVERAGE(E112,E117,E122,E127,E132,E137)</f>
        <v>4.3</v>
      </c>
      <c r="T124" s="5">
        <f>AVERAGE(F112:F116)</f>
        <v>0</v>
      </c>
      <c r="U124">
        <f>AVERAGE(F112,F117,F122,F127,F132,F137)</f>
        <v>5.166666666666667</v>
      </c>
      <c r="V124" s="5">
        <f>AVERAGE(G112:G116)</f>
        <v>0</v>
      </c>
      <c r="W124">
        <f>AVERAGE(G112,G117,G122,G127,G132,G137)</f>
        <v>5.8666666666666671</v>
      </c>
    </row>
    <row r="125" spans="1:23" x14ac:dyDescent="0.75">
      <c r="A125" s="7">
        <v>13</v>
      </c>
      <c r="B125">
        <v>10</v>
      </c>
      <c r="C125">
        <v>0.65</v>
      </c>
      <c r="D125">
        <v>1</v>
      </c>
      <c r="E125">
        <v>4</v>
      </c>
      <c r="F125">
        <v>8.6</v>
      </c>
      <c r="G125">
        <v>4.9000000000000004</v>
      </c>
      <c r="I125">
        <f t="shared" si="45"/>
        <v>2.7114341223787828</v>
      </c>
      <c r="J125">
        <v>5</v>
      </c>
      <c r="K125">
        <f>AVERAGE(D117:G121)</f>
        <v>6.1354999999999995</v>
      </c>
      <c r="L125">
        <f>AVERAGE(D113:G113,D118:G118,D123:G123,D128:G128,D133:G133,D138:G138)</f>
        <v>5.1583333333333323</v>
      </c>
      <c r="M125">
        <v>0.2</v>
      </c>
      <c r="N125">
        <f t="shared" si="46"/>
        <v>4.625</v>
      </c>
      <c r="P125" s="5">
        <f>AVERAGE(D117:D121)</f>
        <v>0.22200000000000003</v>
      </c>
      <c r="Q125">
        <f t="shared" ref="Q125:Q128" si="52">AVERAGE(D113,D118,D123,D128,D133,D138)</f>
        <v>2.9333333333333336</v>
      </c>
      <c r="R125" s="5">
        <f>AVERAGE(E117:E121)</f>
        <v>2.2399999999999998</v>
      </c>
      <c r="S125">
        <f t="shared" ref="S125:S128" si="53">AVERAGE(E113,E118,E123,E128,E133,E138)</f>
        <v>4.2333333333333334</v>
      </c>
      <c r="T125" s="5">
        <f>AVERAGE(F117:F121)</f>
        <v>11.8</v>
      </c>
      <c r="U125">
        <f t="shared" ref="U125:U128" si="54">AVERAGE(F113,F118,F123,F128,F133,F138)</f>
        <v>6.333333333333333</v>
      </c>
      <c r="V125" s="5">
        <f>AVERAGE(G117:G121)</f>
        <v>10.28</v>
      </c>
      <c r="W125">
        <f t="shared" ref="W125:W128" si="55">AVERAGE(G113,G118,G123,G128,G133,G138)</f>
        <v>7.1333333333333337</v>
      </c>
    </row>
    <row r="126" spans="1:23" x14ac:dyDescent="0.75">
      <c r="A126" s="7">
        <v>14</v>
      </c>
      <c r="B126">
        <v>10</v>
      </c>
      <c r="C126">
        <v>0.85</v>
      </c>
      <c r="D126">
        <v>0.9</v>
      </c>
      <c r="E126">
        <v>2.9</v>
      </c>
      <c r="F126">
        <v>6.6</v>
      </c>
      <c r="G126">
        <v>4.2</v>
      </c>
      <c r="I126">
        <f t="shared" si="45"/>
        <v>2.0694202086574878</v>
      </c>
      <c r="J126">
        <v>10</v>
      </c>
      <c r="K126">
        <f>AVERAGE(D122:G126)</f>
        <v>4.2975000000000003</v>
      </c>
      <c r="L126">
        <f t="shared" ref="L126:L128" si="56">AVERAGE(D114:G114,D119:G119,D124:G124,D129:G129,D134:G134,D139:G139)</f>
        <v>4.9420833333333336</v>
      </c>
      <c r="M126">
        <v>0.45</v>
      </c>
      <c r="N126">
        <f t="shared" si="46"/>
        <v>3.6499999999999995</v>
      </c>
      <c r="P126" s="5">
        <f>AVERAGE(D122:D126)</f>
        <v>1.03</v>
      </c>
      <c r="Q126">
        <f t="shared" si="52"/>
        <v>3.0683333333333334</v>
      </c>
      <c r="R126" s="5">
        <f>AVERAGE(E122:E126)</f>
        <v>4.0999999999999996</v>
      </c>
      <c r="S126">
        <f t="shared" si="53"/>
        <v>3.6666666666666665</v>
      </c>
      <c r="T126" s="5">
        <f>AVERAGE(F122:F126)</f>
        <v>8.0800000000000018</v>
      </c>
      <c r="U126">
        <f t="shared" si="54"/>
        <v>6.3666666666666671</v>
      </c>
      <c r="V126" s="5">
        <f>AVERAGE(G122:G126)</f>
        <v>3.9800000000000004</v>
      </c>
      <c r="W126">
        <f t="shared" si="55"/>
        <v>6.666666666666667</v>
      </c>
    </row>
    <row r="127" spans="1:23" x14ac:dyDescent="0.75">
      <c r="A127" s="7">
        <v>15</v>
      </c>
      <c r="B127">
        <v>20</v>
      </c>
      <c r="C127">
        <v>0</v>
      </c>
      <c r="D127">
        <v>5.0999999999999996</v>
      </c>
      <c r="E127">
        <v>5.0999999999999996</v>
      </c>
      <c r="F127">
        <v>2.5</v>
      </c>
      <c r="G127">
        <v>8.1</v>
      </c>
      <c r="I127">
        <f t="shared" si="45"/>
        <v>1.9824227601599027</v>
      </c>
      <c r="J127">
        <v>20</v>
      </c>
      <c r="K127">
        <f>AVERAGE(D127:G131)</f>
        <v>5.97</v>
      </c>
      <c r="L127">
        <f t="shared" si="56"/>
        <v>4.604166666666667</v>
      </c>
      <c r="M127">
        <v>0.65</v>
      </c>
      <c r="N127">
        <f t="shared" si="46"/>
        <v>5.1999999999999993</v>
      </c>
      <c r="P127" s="5">
        <f>AVERAGE(D127:D131)</f>
        <v>6.24</v>
      </c>
      <c r="Q127">
        <f t="shared" si="52"/>
        <v>3.1666666666666665</v>
      </c>
      <c r="R127" s="5">
        <f>AVERAGE(E127:E131)</f>
        <v>4.92</v>
      </c>
      <c r="S127">
        <f t="shared" si="53"/>
        <v>3.2999999999999994</v>
      </c>
      <c r="T127" s="5">
        <f>AVERAGE(F127:F131)</f>
        <v>3.7400000000000007</v>
      </c>
      <c r="U127">
        <f t="shared" si="54"/>
        <v>5.7833333333333323</v>
      </c>
      <c r="V127" s="5">
        <f>AVERAGE(G127:G131)</f>
        <v>8.98</v>
      </c>
      <c r="W127">
        <f t="shared" si="55"/>
        <v>6.166666666666667</v>
      </c>
    </row>
    <row r="128" spans="1:23" x14ac:dyDescent="0.75">
      <c r="A128" s="7">
        <v>16</v>
      </c>
      <c r="B128">
        <v>20</v>
      </c>
      <c r="C128">
        <v>0.2</v>
      </c>
      <c r="D128">
        <v>7.4</v>
      </c>
      <c r="E128">
        <v>4.4000000000000004</v>
      </c>
      <c r="F128">
        <v>3.9</v>
      </c>
      <c r="G128">
        <v>11.6</v>
      </c>
      <c r="I128">
        <f t="shared" si="45"/>
        <v>3.0646166155002148</v>
      </c>
      <c r="J128">
        <v>50</v>
      </c>
      <c r="K128">
        <f>AVERAGE(D132:G136)</f>
        <v>4.6085000000000003</v>
      </c>
      <c r="L128">
        <f t="shared" si="56"/>
        <v>4.0616666666666665</v>
      </c>
      <c r="M128">
        <v>0.85</v>
      </c>
      <c r="N128">
        <f t="shared" si="46"/>
        <v>6.8250000000000002</v>
      </c>
      <c r="P128" s="5">
        <f>AVERAGE(D132:D136)</f>
        <v>4.0339999999999998</v>
      </c>
      <c r="Q128">
        <f t="shared" si="52"/>
        <v>2.48</v>
      </c>
      <c r="R128" s="5">
        <f>AVERAGE(E132:E136)</f>
        <v>3.7600000000000002</v>
      </c>
      <c r="S128">
        <f t="shared" si="53"/>
        <v>2.9666666666666663</v>
      </c>
      <c r="T128" s="5">
        <f>AVERAGE(F132:F136)</f>
        <v>5.18</v>
      </c>
      <c r="U128">
        <f t="shared" si="54"/>
        <v>4.9999999999999991</v>
      </c>
      <c r="V128" s="5">
        <f>AVERAGE(G132:G136)</f>
        <v>5.46</v>
      </c>
      <c r="W128">
        <f t="shared" si="55"/>
        <v>5.8000000000000007</v>
      </c>
    </row>
    <row r="129" spans="1:23" x14ac:dyDescent="0.75">
      <c r="A129" s="7">
        <v>17</v>
      </c>
      <c r="B129">
        <v>20</v>
      </c>
      <c r="C129">
        <v>0.45</v>
      </c>
      <c r="D129">
        <v>6.6</v>
      </c>
      <c r="E129">
        <v>5.2</v>
      </c>
      <c r="F129">
        <v>4</v>
      </c>
      <c r="G129">
        <v>9</v>
      </c>
      <c r="I129">
        <f t="shared" si="45"/>
        <v>1.8601075237738258</v>
      </c>
      <c r="J129">
        <v>100</v>
      </c>
      <c r="K129">
        <f>AVERAGE(D137:G141)</f>
        <v>6.8290000000000006</v>
      </c>
      <c r="L129">
        <f>AVERAGE((L128-L127), (L127-L126), (L126-L125), (L125-L124))</f>
        <v>-9.3125000000000124E-2</v>
      </c>
      <c r="N129">
        <f t="shared" si="46"/>
        <v>6.2</v>
      </c>
      <c r="P129" s="5">
        <f>AVERAGE(D137:D141)</f>
        <v>5.3360000000000003</v>
      </c>
      <c r="R129" s="5">
        <f>AVERAGE(E137:E141)</f>
        <v>7.1400000000000006</v>
      </c>
      <c r="T129" s="5">
        <f>AVERAGE(F137:F141)</f>
        <v>5.5799999999999992</v>
      </c>
      <c r="V129" s="5">
        <f>AVERAGE(G137:G141)</f>
        <v>9.26</v>
      </c>
    </row>
    <row r="130" spans="1:23" x14ac:dyDescent="0.75">
      <c r="A130" s="7">
        <v>18</v>
      </c>
      <c r="B130">
        <v>20</v>
      </c>
      <c r="C130">
        <v>0.65</v>
      </c>
      <c r="D130">
        <v>6.1</v>
      </c>
      <c r="E130">
        <v>5.8</v>
      </c>
      <c r="F130">
        <v>4.2</v>
      </c>
      <c r="G130">
        <v>8.1999999999999993</v>
      </c>
      <c r="I130">
        <f t="shared" si="45"/>
        <v>1.4236836024903863</v>
      </c>
      <c r="K130">
        <f>AVERAGE(K124:K129)</f>
        <v>4.6400833333333331</v>
      </c>
      <c r="N130">
        <f t="shared" si="46"/>
        <v>6.0749999999999993</v>
      </c>
      <c r="P130" s="5">
        <f>AVERAGE(P124:P129)</f>
        <v>2.8103333333333338</v>
      </c>
      <c r="Q130">
        <f>AVERAGE(Q124:Q128)</f>
        <v>2.8103333333333333</v>
      </c>
      <c r="R130" s="5">
        <f>AVERAGE(R124:R129)</f>
        <v>3.6933333333333334</v>
      </c>
      <c r="S130">
        <f>AVERAGE(S124:S128)</f>
        <v>3.6933333333333329</v>
      </c>
      <c r="T130" s="5">
        <f>AVERAGE(T124:T129)</f>
        <v>5.73</v>
      </c>
      <c r="U130">
        <f>AVERAGE(U124:U128)</f>
        <v>5.7299999999999995</v>
      </c>
      <c r="V130" s="5">
        <f>AVERAGE(V124:V129)</f>
        <v>6.3266666666666671</v>
      </c>
      <c r="W130">
        <f>AVERAGE(W124:W128)</f>
        <v>6.3266666666666671</v>
      </c>
    </row>
    <row r="131" spans="1:23" x14ac:dyDescent="0.75">
      <c r="A131" s="7">
        <v>19</v>
      </c>
      <c r="B131">
        <v>20</v>
      </c>
      <c r="C131">
        <v>0.85</v>
      </c>
      <c r="D131">
        <v>6</v>
      </c>
      <c r="E131">
        <v>4.0999999999999996</v>
      </c>
      <c r="F131">
        <v>4.0999999999999996</v>
      </c>
      <c r="G131">
        <v>8</v>
      </c>
      <c r="I131">
        <f t="shared" si="45"/>
        <v>1.6132265804901686</v>
      </c>
      <c r="N131">
        <f t="shared" si="46"/>
        <v>5.55</v>
      </c>
      <c r="P131" s="5">
        <f>_xlfn.STDEV.P(P124:P129)</f>
        <v>2.4968645448953679</v>
      </c>
      <c r="Q131">
        <f>_xlfn.STDEV.P(Q124:Q128)</f>
        <v>0.31094551148249355</v>
      </c>
      <c r="R131" s="5">
        <f>_xlfn.STDEV.P(R124:R129)</f>
        <v>2.2100879821601871</v>
      </c>
      <c r="S131">
        <f>_xlfn.STDEV.P(S124:S128)</f>
        <v>0.51828777934871317</v>
      </c>
      <c r="T131" s="5">
        <f>_xlfn.STDEV.P(T124:T129)</f>
        <v>3.6397206852541131</v>
      </c>
      <c r="U131">
        <f>_xlfn.STDEV.P(U124:U128)</f>
        <v>0.56963926206757298</v>
      </c>
      <c r="V131" s="5">
        <f>_xlfn.STDEV.P(V124:V129)</f>
        <v>3.5953241238524725</v>
      </c>
      <c r="W131">
        <f>_xlfn.STDEV.P(W124:W128)</f>
        <v>0.5061400772293948</v>
      </c>
    </row>
    <row r="132" spans="1:23" x14ac:dyDescent="0.75">
      <c r="A132" s="7">
        <v>20</v>
      </c>
      <c r="B132">
        <v>50</v>
      </c>
      <c r="C132">
        <v>0</v>
      </c>
      <c r="D132">
        <v>3.77</v>
      </c>
      <c r="E132">
        <v>5</v>
      </c>
      <c r="F132">
        <v>5.0999999999999996</v>
      </c>
      <c r="G132">
        <v>4.5999999999999996</v>
      </c>
      <c r="I132">
        <f t="shared" si="45"/>
        <v>0.52384993080079945</v>
      </c>
      <c r="N132">
        <f t="shared" si="46"/>
        <v>4.6174999999999997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4</v>
      </c>
      <c r="E133">
        <v>4.5999999999999996</v>
      </c>
      <c r="F133">
        <v>6.2</v>
      </c>
      <c r="G133">
        <v>5.6</v>
      </c>
      <c r="I133">
        <f t="shared" si="45"/>
        <v>0.85440037453175333</v>
      </c>
      <c r="N133">
        <f t="shared" si="46"/>
        <v>5.0999999999999996</v>
      </c>
      <c r="P133" s="5" cm="1">
        <f t="array" ref="P133">INDEX(LINEST(P124:P129), 1)</f>
        <v>1.237885714285714</v>
      </c>
      <c r="Q133" s="5" cm="1">
        <f t="array" ref="Q133">INDEX(LINEST(Q124:Q128), 1)</f>
        <v>3.8666666666666634E-2</v>
      </c>
      <c r="R133" s="5" cm="1">
        <f t="array" ref="R133">INDEX(LINEST(R124:R129), 1)</f>
        <v>1.1737142857142859</v>
      </c>
      <c r="S133" s="5" cm="1">
        <f t="array" ref="S133">INDEX(LINEST(S124:S128), 1)</f>
        <v>-0.3600000000000001</v>
      </c>
      <c r="T133" s="5" cm="1">
        <f t="array" ref="T133">INDEX(LINEST(T124:T129), 1)</f>
        <v>0.10571428571428547</v>
      </c>
      <c r="U133" s="5" cm="1">
        <f t="array" ref="U133">INDEX(LINEST(U124:U128), 1)</f>
        <v>-8.8333333333333555E-2</v>
      </c>
      <c r="V133" s="5" cm="1">
        <f t="array" ref="V133">INDEX(LINEST(V124:V128), 1)</f>
        <v>0.96199999999999986</v>
      </c>
      <c r="W133" s="5" cm="1">
        <f t="array" ref="W133">INDEX(LINEST(W124:W128), 1)</f>
        <v>-0.10999999999999995</v>
      </c>
    </row>
    <row r="134" spans="1:23" x14ac:dyDescent="0.75">
      <c r="A134" s="7">
        <v>22</v>
      </c>
      <c r="B134">
        <v>50</v>
      </c>
      <c r="C134">
        <v>0.45</v>
      </c>
      <c r="D134">
        <v>4</v>
      </c>
      <c r="E134">
        <v>3.1</v>
      </c>
      <c r="F134">
        <v>5.0999999999999996</v>
      </c>
      <c r="G134">
        <v>6.2</v>
      </c>
      <c r="I134">
        <f t="shared" si="45"/>
        <v>1.1640446726822833</v>
      </c>
      <c r="K134" cm="1">
        <f t="array" ref="K134">INDEX(LINEST(K124:K129),1)</f>
        <v>0.89247142857142903</v>
      </c>
      <c r="L134" cm="1">
        <f t="array" ref="L134">INDEX(LINEST(L124:L128),1)</f>
        <v>-0.1299166666666666</v>
      </c>
      <c r="N134">
        <f t="shared" si="46"/>
        <v>4.5999999999999996</v>
      </c>
    </row>
    <row r="135" spans="1:23" x14ac:dyDescent="0.75">
      <c r="A135" s="7">
        <v>23</v>
      </c>
      <c r="B135">
        <v>50</v>
      </c>
      <c r="C135">
        <v>0.65</v>
      </c>
      <c r="D135">
        <v>5.2</v>
      </c>
      <c r="E135">
        <v>3</v>
      </c>
      <c r="F135">
        <v>5</v>
      </c>
      <c r="G135">
        <v>5.6</v>
      </c>
      <c r="I135">
        <f t="shared" si="45"/>
        <v>1.0049875621120934</v>
      </c>
      <c r="N135">
        <f t="shared" si="46"/>
        <v>4.6999999999999993</v>
      </c>
    </row>
    <row r="136" spans="1:23" x14ac:dyDescent="0.75">
      <c r="A136" s="7">
        <v>24</v>
      </c>
      <c r="B136">
        <v>50</v>
      </c>
      <c r="C136">
        <v>0.85</v>
      </c>
      <c r="D136">
        <v>3.2</v>
      </c>
      <c r="E136">
        <v>3.1</v>
      </c>
      <c r="F136">
        <v>4.5</v>
      </c>
      <c r="G136">
        <v>5.3</v>
      </c>
      <c r="I136">
        <f t="shared" si="45"/>
        <v>0.9202581159652965</v>
      </c>
      <c r="N136">
        <f t="shared" si="46"/>
        <v>4.0250000000000004</v>
      </c>
    </row>
    <row r="137" spans="1:23" x14ac:dyDescent="0.75">
      <c r="A137" s="7">
        <v>25</v>
      </c>
      <c r="B137">
        <v>100</v>
      </c>
      <c r="C137">
        <v>0</v>
      </c>
      <c r="D137">
        <v>5</v>
      </c>
      <c r="E137">
        <v>8.9</v>
      </c>
      <c r="F137">
        <v>6.3</v>
      </c>
      <c r="G137">
        <v>10.1</v>
      </c>
      <c r="I137">
        <f t="shared" si="45"/>
        <v>2.0240738622886298</v>
      </c>
      <c r="N137" s="14">
        <f t="shared" si="46"/>
        <v>7.5749999999999993</v>
      </c>
    </row>
    <row r="138" spans="1:23" x14ac:dyDescent="0.75">
      <c r="A138" s="7">
        <v>26</v>
      </c>
      <c r="B138">
        <v>100</v>
      </c>
      <c r="C138">
        <v>0.2</v>
      </c>
      <c r="D138">
        <v>4.5999999999999996</v>
      </c>
      <c r="E138">
        <v>8.5</v>
      </c>
      <c r="F138">
        <v>5.6</v>
      </c>
      <c r="G138">
        <v>9.5</v>
      </c>
      <c r="I138">
        <f t="shared" si="45"/>
        <v>2.0130822139197382</v>
      </c>
      <c r="N138">
        <f t="shared" si="46"/>
        <v>7.05</v>
      </c>
    </row>
    <row r="139" spans="1:23" x14ac:dyDescent="0.75">
      <c r="A139" s="7">
        <v>27</v>
      </c>
      <c r="B139">
        <v>100</v>
      </c>
      <c r="C139">
        <v>0.45</v>
      </c>
      <c r="D139">
        <v>6.2</v>
      </c>
      <c r="E139">
        <v>7.1</v>
      </c>
      <c r="F139">
        <v>5.7</v>
      </c>
      <c r="G139">
        <v>8.4</v>
      </c>
      <c r="I139">
        <f t="shared" si="45"/>
        <v>1.0259142264341641</v>
      </c>
      <c r="N139">
        <f t="shared" si="46"/>
        <v>6.85</v>
      </c>
    </row>
    <row r="140" spans="1:23" x14ac:dyDescent="0.75">
      <c r="A140" s="7">
        <v>28</v>
      </c>
      <c r="B140">
        <v>100</v>
      </c>
      <c r="C140">
        <v>0.65</v>
      </c>
      <c r="D140">
        <v>6.4</v>
      </c>
      <c r="E140">
        <v>5.6</v>
      </c>
      <c r="F140">
        <v>5.6</v>
      </c>
      <c r="G140">
        <v>8.4</v>
      </c>
      <c r="I140">
        <f t="shared" si="45"/>
        <v>1.1445523142259606</v>
      </c>
      <c r="N140">
        <f t="shared" si="46"/>
        <v>6.5</v>
      </c>
    </row>
    <row r="141" spans="1:23" x14ac:dyDescent="0.75">
      <c r="A141" s="7">
        <v>29</v>
      </c>
      <c r="B141">
        <v>100</v>
      </c>
      <c r="C141">
        <v>0.85</v>
      </c>
      <c r="D141">
        <v>4.4800000000000004</v>
      </c>
      <c r="E141">
        <v>5.6</v>
      </c>
      <c r="F141">
        <v>4.7</v>
      </c>
      <c r="G141">
        <v>9.9</v>
      </c>
      <c r="I141">
        <f t="shared" si="45"/>
        <v>2.1940145851839721</v>
      </c>
      <c r="N141">
        <f t="shared" si="46"/>
        <v>6.17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0</v>
      </c>
      <c r="E148">
        <v>11.9</v>
      </c>
      <c r="F148">
        <v>0.1</v>
      </c>
      <c r="G148">
        <v>0</v>
      </c>
      <c r="I148">
        <f>_xlfn.STDEV.P(D148:G148)</f>
        <v>5.1385795702703678</v>
      </c>
      <c r="J148">
        <v>2</v>
      </c>
      <c r="K148">
        <f>_xlfn.STDEV.P(D148:G152)</f>
        <v>5.4619044297753874</v>
      </c>
      <c r="L148">
        <f>_xlfn.STDEV.P(D148:G148,D153:G153,D158:G158,D163:G163,D168:G168,D173:G173)</f>
        <v>5.02675480691956</v>
      </c>
      <c r="M148">
        <v>0</v>
      </c>
      <c r="N148">
        <f>AVERAGE(D148:G148)</f>
        <v>3</v>
      </c>
      <c r="P148" s="5">
        <f>_xlfn.STDEV.P(D148:D152)</f>
        <v>0</v>
      </c>
      <c r="Q148">
        <f>_xlfn.STDEV.P(D148,D153,D158,D163,D168,D173)</f>
        <v>1.2270108212870641</v>
      </c>
      <c r="R148" s="5">
        <f>_xlfn.STDEV.P(E148:E152)</f>
        <v>1.2306096050332127</v>
      </c>
      <c r="S148">
        <f>_xlfn.STDEV.P(E148,E153,E158,E163,E168,E173)</f>
        <v>1.0761298971571953</v>
      </c>
      <c r="T148" s="5">
        <f>_xlfn.STDEV.P(F148:F152)</f>
        <v>0.04</v>
      </c>
      <c r="U148">
        <f>_xlfn.STDEV.P(F148,F153,F158,F163,F168,F173)</f>
        <v>3.0377714784946477</v>
      </c>
      <c r="V148" s="5">
        <f>_xlfn.STDEV.P(G148:G152)</f>
        <v>0</v>
      </c>
      <c r="W148">
        <f>_xlfn.STDEV.P(G148,G153,G158,G163,G168,G173)</f>
        <v>4.4865230289043287</v>
      </c>
    </row>
    <row r="149" spans="1:23" x14ac:dyDescent="0.75">
      <c r="A149" s="7">
        <v>1</v>
      </c>
      <c r="B149">
        <v>0</v>
      </c>
      <c r="C149">
        <v>0.2</v>
      </c>
      <c r="D149">
        <v>0</v>
      </c>
      <c r="E149">
        <v>14.6</v>
      </c>
      <c r="F149">
        <v>0</v>
      </c>
      <c r="G149">
        <v>0</v>
      </c>
      <c r="I149">
        <f t="shared" ref="I149:I177" si="57">_xlfn.STDEV.P(D149:G149)</f>
        <v>6.3219854476264024</v>
      </c>
      <c r="J149">
        <v>5</v>
      </c>
      <c r="K149">
        <f>_xlfn.STDEV.P(D153:G157)</f>
        <v>5.7248122239947765</v>
      </c>
      <c r="L149">
        <f>_xlfn.STDEV.P(D149:G149,D154:G154,D159:G159,D164:G164,D169:G169,D174:G174)</f>
        <v>5.0271692388018483</v>
      </c>
      <c r="M149">
        <v>0.2</v>
      </c>
      <c r="N149">
        <f t="shared" ref="N149:N177" si="58">AVERAGE(D149:G149)</f>
        <v>3.65</v>
      </c>
      <c r="P149" s="5">
        <f>_xlfn.STDEV.P(D153:D157)</f>
        <v>0.45343136195018724</v>
      </c>
      <c r="Q149">
        <f t="shared" ref="Q149:Q152" si="59">_xlfn.STDEV.P(D149,D154,D159,D164,D169,D174)</f>
        <v>1.4149990184527421</v>
      </c>
      <c r="R149" s="5">
        <f>_xlfn.STDEV.P(E153:E157)</f>
        <v>1.0781465577554843</v>
      </c>
      <c r="S149">
        <f t="shared" ref="S149:S152" si="60">_xlfn.STDEV.P(E149,E154,E159,E164,E169,E174)</f>
        <v>0.75938571665963439</v>
      </c>
      <c r="T149" s="5">
        <f>_xlfn.STDEV.P(F153:F157)</f>
        <v>0.84994117443503125</v>
      </c>
      <c r="U149">
        <f t="shared" ref="U149:U152" si="61">_xlfn.STDEV.P(F149,F154,F159,F164,F169,F174)</f>
        <v>3.2593455375785676</v>
      </c>
      <c r="V149" s="5">
        <f>_xlfn.STDEV.P(G153:G157)</f>
        <v>2.1740285186721895</v>
      </c>
      <c r="W149">
        <f t="shared" ref="W149:W152" si="62">_xlfn.STDEV.P(G149,G154,G159,G164,G169,G174)</f>
        <v>4.9848659850480308</v>
      </c>
    </row>
    <row r="150" spans="1:23" x14ac:dyDescent="0.75">
      <c r="A150" s="7">
        <v>2</v>
      </c>
      <c r="B150">
        <v>0</v>
      </c>
      <c r="C150">
        <v>0.45</v>
      </c>
      <c r="D150">
        <v>0</v>
      </c>
      <c r="E150">
        <v>13.2</v>
      </c>
      <c r="F150">
        <v>0</v>
      </c>
      <c r="G150">
        <v>0</v>
      </c>
      <c r="I150">
        <f t="shared" si="57"/>
        <v>5.7157676649772942</v>
      </c>
      <c r="J150">
        <v>10</v>
      </c>
      <c r="K150">
        <f>_xlfn.STDEV.P(D158:G162)</f>
        <v>4.7233039283958842</v>
      </c>
      <c r="L150">
        <f t="shared" ref="L150:L152" si="63">_xlfn.STDEV.P(D150:G150,D155:G155,D160:G160,D165:G165,D170:G170,D175:G175)</f>
        <v>5.4395015473233697</v>
      </c>
      <c r="M150">
        <v>0.45</v>
      </c>
      <c r="N150">
        <f t="shared" si="58"/>
        <v>3.3</v>
      </c>
      <c r="P150" s="5">
        <f>_xlfn.STDEV.P(D158:D162)</f>
        <v>0.17435595774162682</v>
      </c>
      <c r="Q150">
        <f t="shared" si="59"/>
        <v>1.4364307617610159</v>
      </c>
      <c r="R150" s="5">
        <f>_xlfn.STDEV.P(E158:E162)</f>
        <v>0.83809307359027807</v>
      </c>
      <c r="S150">
        <f t="shared" si="60"/>
        <v>0.67986926847903772</v>
      </c>
      <c r="T150" s="5">
        <f>_xlfn.STDEV.P(F158:F162)</f>
        <v>0.61967733539318659</v>
      </c>
      <c r="U150">
        <f t="shared" si="61"/>
        <v>3.0685229888878691</v>
      </c>
      <c r="V150" s="5">
        <f>_xlfn.STDEV.P(G158:G162)</f>
        <v>1.5244671200127651</v>
      </c>
      <c r="W150">
        <f t="shared" si="62"/>
        <v>6.0952622767377465</v>
      </c>
    </row>
    <row r="151" spans="1:23" x14ac:dyDescent="0.75">
      <c r="A151" s="7">
        <v>3</v>
      </c>
      <c r="B151">
        <v>0</v>
      </c>
      <c r="C151">
        <v>0.65</v>
      </c>
      <c r="D151">
        <v>0</v>
      </c>
      <c r="E151">
        <v>11.1</v>
      </c>
      <c r="F151">
        <v>0</v>
      </c>
      <c r="G151">
        <v>0</v>
      </c>
      <c r="I151">
        <f t="shared" si="57"/>
        <v>4.8064409910036341</v>
      </c>
      <c r="J151">
        <v>20</v>
      </c>
      <c r="K151">
        <f>_xlfn.STDEV.P(D163:G167)</f>
        <v>4.5186723713940591</v>
      </c>
      <c r="L151">
        <f t="shared" si="63"/>
        <v>4.84604470734181</v>
      </c>
      <c r="M151">
        <v>0.65</v>
      </c>
      <c r="N151">
        <f t="shared" si="58"/>
        <v>2.7749999999999999</v>
      </c>
      <c r="P151" s="5">
        <f>_xlfn.STDEV.P(D163:D167)</f>
        <v>0.35440090293338783</v>
      </c>
      <c r="Q151">
        <f t="shared" si="59"/>
        <v>1.93685024947436</v>
      </c>
      <c r="R151" s="5">
        <f>_xlfn.STDEV.P(E163:E167)</f>
        <v>0.19595917942265423</v>
      </c>
      <c r="S151">
        <f t="shared" si="60"/>
        <v>1.2707172078091376</v>
      </c>
      <c r="T151" s="5">
        <f>_xlfn.STDEV.P(F163:F167)</f>
        <v>0.80894993664626769</v>
      </c>
      <c r="U151">
        <f t="shared" si="61"/>
        <v>2.7800879282657398</v>
      </c>
      <c r="V151" s="5">
        <f>_xlfn.STDEV.P(G163:G167)</f>
        <v>0.70256672281001165</v>
      </c>
      <c r="W151">
        <f t="shared" si="62"/>
        <v>5.5837313290984474</v>
      </c>
    </row>
    <row r="152" spans="1:23" x14ac:dyDescent="0.75">
      <c r="A152" s="7">
        <v>4</v>
      </c>
      <c r="B152">
        <v>0</v>
      </c>
      <c r="C152">
        <v>0.85</v>
      </c>
      <c r="D152">
        <v>0</v>
      </c>
      <c r="E152">
        <v>11.9</v>
      </c>
      <c r="F152">
        <v>0</v>
      </c>
      <c r="G152">
        <v>0</v>
      </c>
      <c r="I152">
        <f t="shared" si="57"/>
        <v>5.1528511525174103</v>
      </c>
      <c r="J152">
        <v>50</v>
      </c>
      <c r="K152">
        <f>_xlfn.STDEV.P(D169:G172)</f>
        <v>2.5937951803293964</v>
      </c>
      <c r="L152">
        <f t="shared" si="63"/>
        <v>5.1792789609708763</v>
      </c>
      <c r="M152">
        <v>0.85</v>
      </c>
      <c r="N152">
        <f t="shared" si="58"/>
        <v>2.9750000000000001</v>
      </c>
      <c r="P152" s="5">
        <f>_xlfn.STDEV.P(D168:D172)</f>
        <v>1.525254077195012</v>
      </c>
      <c r="Q152">
        <f t="shared" si="59"/>
        <v>2.4788550224291503</v>
      </c>
      <c r="R152" s="5">
        <f>_xlfn.STDEV.P(E168:E172)</f>
        <v>1.2705904139414894</v>
      </c>
      <c r="S152">
        <f t="shared" si="60"/>
        <v>1.7506348054983571</v>
      </c>
      <c r="T152" s="5">
        <f>_xlfn.STDEV.P(F168:F172)</f>
        <v>1.0256705123966459</v>
      </c>
      <c r="U152">
        <f t="shared" si="61"/>
        <v>2.4922658142519434</v>
      </c>
      <c r="V152" s="5">
        <f>_xlfn.STDEV.P(G168:G172)</f>
        <v>0.39799497484264801</v>
      </c>
      <c r="W152">
        <f t="shared" si="62"/>
        <v>5.5369716953905002</v>
      </c>
    </row>
    <row r="153" spans="1:23" x14ac:dyDescent="0.75">
      <c r="A153" s="7">
        <v>5</v>
      </c>
      <c r="B153">
        <v>5</v>
      </c>
      <c r="C153">
        <v>0</v>
      </c>
      <c r="D153">
        <v>2.2000000000000002</v>
      </c>
      <c r="E153">
        <v>12.8</v>
      </c>
      <c r="F153">
        <v>8.1999999999999993</v>
      </c>
      <c r="G153">
        <v>14.1</v>
      </c>
      <c r="I153">
        <f t="shared" si="57"/>
        <v>4.6612096069582645</v>
      </c>
      <c r="J153">
        <v>100</v>
      </c>
      <c r="K153">
        <f>_xlfn.STDEV.P(D173:G177)</f>
        <v>3.507174788914861</v>
      </c>
      <c r="N153">
        <f t="shared" si="58"/>
        <v>9.3249999999999993</v>
      </c>
      <c r="P153" s="5">
        <f>_xlfn.STDEV.P(D173:D177)</f>
        <v>0.63245553203367588</v>
      </c>
      <c r="R153" s="5">
        <f>_xlfn.STDEV.P(E173:E177)</f>
        <v>1.5001333274079249</v>
      </c>
      <c r="T153" s="5">
        <f>_xlfn.STDEV.P(F173:F177)</f>
        <v>0.35999999999999982</v>
      </c>
      <c r="V153" s="5">
        <f>_xlfn.STDEV.P(G173:G177)</f>
        <v>0.89755222689267222</v>
      </c>
    </row>
    <row r="154" spans="1:23" x14ac:dyDescent="0.75">
      <c r="A154" s="7">
        <v>6</v>
      </c>
      <c r="B154">
        <v>5</v>
      </c>
      <c r="C154">
        <v>0.2</v>
      </c>
      <c r="D154">
        <v>2.8</v>
      </c>
      <c r="E154">
        <v>13.5</v>
      </c>
      <c r="F154">
        <v>10.1</v>
      </c>
      <c r="G154">
        <v>15.8</v>
      </c>
      <c r="I154">
        <f t="shared" si="57"/>
        <v>4.9124840966663692</v>
      </c>
      <c r="K154">
        <f>AVERAGE(K148:K153)</f>
        <v>4.4216104871340614</v>
      </c>
      <c r="N154">
        <f t="shared" si="58"/>
        <v>10.55</v>
      </c>
      <c r="P154" s="5">
        <f>AVERAGE(P148:P153)</f>
        <v>0.52331630530898166</v>
      </c>
      <c r="Q154">
        <f>AVERAGE(Q148:Q152)</f>
        <v>1.6988291746808664</v>
      </c>
      <c r="R154" s="5">
        <f>AVERAGE(R148:R153)</f>
        <v>1.0189220261918406</v>
      </c>
      <c r="S154">
        <f>AVERAGE(S148:S152)</f>
        <v>1.1073473791206723</v>
      </c>
      <c r="T154" s="5">
        <f>AVERAGE(T148:T153)</f>
        <v>0.61737315981185525</v>
      </c>
      <c r="U154">
        <f>AVERAGE(U148:U152)</f>
        <v>2.9275987494957536</v>
      </c>
      <c r="V154" s="5">
        <f>AVERAGE(V148:V153)</f>
        <v>0.94943492720504763</v>
      </c>
      <c r="W154">
        <f>AVERAGE(W148:W152)</f>
        <v>5.3374708630358114</v>
      </c>
    </row>
    <row r="155" spans="1:23" x14ac:dyDescent="0.75">
      <c r="A155" s="7">
        <v>7</v>
      </c>
      <c r="B155">
        <v>5</v>
      </c>
      <c r="C155">
        <v>0.45</v>
      </c>
      <c r="D155">
        <v>2.1</v>
      </c>
      <c r="E155">
        <v>14.2</v>
      </c>
      <c r="F155">
        <v>9.4</v>
      </c>
      <c r="G155">
        <v>20.100000000000001</v>
      </c>
      <c r="I155">
        <f t="shared" si="57"/>
        <v>6.5956425009243791</v>
      </c>
      <c r="N155">
        <f t="shared" si="58"/>
        <v>11.450000000000001</v>
      </c>
      <c r="P155" s="5">
        <f>_xlfn.STDEV.P(P148:P153)</f>
        <v>0.49072060407570511</v>
      </c>
      <c r="Q155">
        <f>_xlfn.STDEV.P(Q148:Q152)</f>
        <v>0.45543811840641096</v>
      </c>
      <c r="R155" s="5">
        <f>_xlfn.STDEV.P(R148:R153)</f>
        <v>0.41896448283171156</v>
      </c>
      <c r="S155">
        <f>_xlfn.STDEV.P(S148:S152)</f>
        <v>0.38608232248106289</v>
      </c>
      <c r="T155" s="5">
        <f>_xlfn.STDEV.P(T148:T153)</f>
        <v>0.33093360090899177</v>
      </c>
      <c r="U155">
        <f>_xlfn.STDEV.P(U148:U152)</f>
        <v>0.26582994931140397</v>
      </c>
      <c r="V155" s="5">
        <f>_xlfn.STDEV.P(V148:V153)</f>
        <v>0.71873035208146507</v>
      </c>
      <c r="W155">
        <f>_xlfn.STDEV.P(W148:W152)</f>
        <v>0.55193025688574426</v>
      </c>
    </row>
    <row r="156" spans="1:23" x14ac:dyDescent="0.75">
      <c r="A156" s="7">
        <v>8</v>
      </c>
      <c r="B156">
        <v>5</v>
      </c>
      <c r="C156">
        <v>0.65</v>
      </c>
      <c r="D156">
        <v>3.1</v>
      </c>
      <c r="E156">
        <v>13.7</v>
      </c>
      <c r="F156">
        <v>8.9</v>
      </c>
      <c r="G156">
        <v>18.7</v>
      </c>
      <c r="I156">
        <f t="shared" si="57"/>
        <v>5.7740800133008179</v>
      </c>
      <c r="K156" cm="1">
        <f t="array" ref="K156">INDEX(LINEST(K148:K153),1)</f>
        <v>-0.55346659692287425</v>
      </c>
      <c r="L156" cm="1">
        <f t="array" ref="L156">INDEX(LINEST(L148:L152),1)</f>
        <v>1.2392377664259423E-2</v>
      </c>
      <c r="N156">
        <f t="shared" si="58"/>
        <v>11.100000000000001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3.2</v>
      </c>
      <c r="E157">
        <v>16</v>
      </c>
      <c r="F157">
        <v>7.7</v>
      </c>
      <c r="G157">
        <v>18.5</v>
      </c>
      <c r="I157">
        <f t="shared" si="57"/>
        <v>6.174342070212826</v>
      </c>
      <c r="N157">
        <f t="shared" si="58"/>
        <v>11.35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0.2</v>
      </c>
      <c r="E158">
        <v>12.3</v>
      </c>
      <c r="F158">
        <v>7.5</v>
      </c>
      <c r="G158">
        <v>6.4</v>
      </c>
      <c r="I158">
        <f t="shared" si="57"/>
        <v>4.3098723879019909</v>
      </c>
      <c r="N158">
        <f t="shared" si="58"/>
        <v>6.6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0.3</v>
      </c>
      <c r="E159">
        <v>12.9</v>
      </c>
      <c r="F159">
        <v>8.1</v>
      </c>
      <c r="G159">
        <v>6.9</v>
      </c>
      <c r="I159">
        <f t="shared" si="57"/>
        <v>4.4974993051694847</v>
      </c>
      <c r="J159" s="2"/>
      <c r="K159" t="s">
        <v>26</v>
      </c>
      <c r="L159" t="s">
        <v>27</v>
      </c>
      <c r="N159">
        <f t="shared" si="58"/>
        <v>7.0500000000000007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0.5</v>
      </c>
      <c r="E160">
        <v>14</v>
      </c>
      <c r="F160">
        <v>6.9</v>
      </c>
      <c r="G160">
        <v>8.3000000000000007</v>
      </c>
      <c r="I160">
        <f t="shared" si="57"/>
        <v>4.8017574907527356</v>
      </c>
      <c r="J160">
        <v>2</v>
      </c>
      <c r="K160">
        <f>AVERAGE(D148:G152)</f>
        <v>3.1399999999999997</v>
      </c>
      <c r="L160">
        <f>AVERAGE(D148:G148,D153:G153,D158:G158,D163:G163,D168:G168,D173:G173)</f>
        <v>7.0916666666666659</v>
      </c>
      <c r="M160">
        <v>0</v>
      </c>
      <c r="N160">
        <f t="shared" si="58"/>
        <v>7.4249999999999998</v>
      </c>
      <c r="P160" s="5">
        <f>AVERAGE(D148:D152)</f>
        <v>0</v>
      </c>
      <c r="Q160">
        <f>AVERAGE(D148,D153,D158,D163,D168,D173)</f>
        <v>1.7333333333333334</v>
      </c>
      <c r="R160" s="5">
        <f>AVERAGE(E148:E152)</f>
        <v>12.540000000000001</v>
      </c>
      <c r="S160">
        <f>AVERAGE(E148,E153,E158,E163,E168,E173)</f>
        <v>13.216666666666667</v>
      </c>
      <c r="T160" s="5">
        <f>AVERAGE(F148:F152)</f>
        <v>0.02</v>
      </c>
      <c r="U160">
        <f>AVERAGE(F148,F153,F158,F163,F168,F173)</f>
        <v>5.583333333333333</v>
      </c>
      <c r="V160" s="5">
        <f>AVERAGE(G148:G152)</f>
        <v>0</v>
      </c>
      <c r="W160">
        <f>AVERAGE(G148,G153,G158,G163,G168,G173)</f>
        <v>7.833333333333333</v>
      </c>
    </row>
    <row r="161" spans="1:23" x14ac:dyDescent="0.75">
      <c r="A161" s="7">
        <v>13</v>
      </c>
      <c r="B161">
        <v>10</v>
      </c>
      <c r="C161">
        <v>0.65</v>
      </c>
      <c r="D161">
        <v>0.7</v>
      </c>
      <c r="E161">
        <v>13.3</v>
      </c>
      <c r="F161">
        <v>6.5</v>
      </c>
      <c r="G161">
        <v>9.4</v>
      </c>
      <c r="I161">
        <f t="shared" si="57"/>
        <v>4.5958541099560604</v>
      </c>
      <c r="J161">
        <v>5</v>
      </c>
      <c r="K161">
        <f>AVERAGE(D153:G157)</f>
        <v>10.754999999999999</v>
      </c>
      <c r="L161">
        <f>AVERAGE(D149:G149,D154:G154,D159:G159,D164:G164,D169:G169,D174:G174)</f>
        <v>7.3916666666666657</v>
      </c>
      <c r="M161">
        <v>0.2</v>
      </c>
      <c r="N161">
        <f t="shared" si="58"/>
        <v>7.4749999999999996</v>
      </c>
      <c r="P161" s="5">
        <f>AVERAGE(D153:D157)</f>
        <v>2.6799999999999997</v>
      </c>
      <c r="Q161">
        <f t="shared" ref="Q161:Q164" si="64">AVERAGE(D149,D154,D159,D164,D169,D174)</f>
        <v>2.0333333333333332</v>
      </c>
      <c r="R161" s="5">
        <f>AVERAGE(E153:E157)</f>
        <v>14.040000000000001</v>
      </c>
      <c r="S161">
        <f t="shared" ref="S161:S164" si="65">AVERAGE(E149,E154,E159,E164,E169,E174)</f>
        <v>13.100000000000001</v>
      </c>
      <c r="T161" s="5">
        <f>AVERAGE(F153:F157)</f>
        <v>8.86</v>
      </c>
      <c r="U161">
        <f t="shared" ref="U161:U164" si="66">AVERAGE(F149,F154,F159,F164,F169,F174)</f>
        <v>6.3000000000000007</v>
      </c>
      <c r="V161" s="5">
        <f>AVERAGE(G153:G157)</f>
        <v>17.440000000000001</v>
      </c>
      <c r="W161">
        <f t="shared" ref="W161:W164" si="67">AVERAGE(G149,G154,G159,G164,G169,G174)</f>
        <v>8.1333333333333346</v>
      </c>
    </row>
    <row r="162" spans="1:23" x14ac:dyDescent="0.75">
      <c r="A162" s="7">
        <v>14</v>
      </c>
      <c r="B162">
        <v>10</v>
      </c>
      <c r="C162">
        <v>0.85</v>
      </c>
      <c r="D162">
        <v>0.5</v>
      </c>
      <c r="E162">
        <v>14.7</v>
      </c>
      <c r="F162">
        <v>6.5</v>
      </c>
      <c r="G162">
        <v>10.5</v>
      </c>
      <c r="I162">
        <f t="shared" si="57"/>
        <v>5.2352172829788053</v>
      </c>
      <c r="J162">
        <v>10</v>
      </c>
      <c r="K162">
        <f>AVERAGE(D158:G162)</f>
        <v>7.32</v>
      </c>
      <c r="L162">
        <f t="shared" ref="L162:L164" si="68">AVERAGE(D150:G150,D155:G155,D160:G160,D165:G165,D170:G170,D175:G175)</f>
        <v>7.6625000000000005</v>
      </c>
      <c r="M162">
        <v>0.45</v>
      </c>
      <c r="N162">
        <f t="shared" si="58"/>
        <v>8.0500000000000007</v>
      </c>
      <c r="P162" s="5">
        <f>AVERAGE(D158:D162)</f>
        <v>0.44000000000000006</v>
      </c>
      <c r="Q162">
        <f t="shared" si="64"/>
        <v>2.1</v>
      </c>
      <c r="R162" s="5">
        <f>AVERAGE(E158:E162)</f>
        <v>13.440000000000001</v>
      </c>
      <c r="S162">
        <f t="shared" si="65"/>
        <v>13.233333333333333</v>
      </c>
      <c r="T162" s="5">
        <f>AVERAGE(F158:F162)</f>
        <v>7.1</v>
      </c>
      <c r="U162">
        <f t="shared" si="66"/>
        <v>5.75</v>
      </c>
      <c r="V162" s="5">
        <f>AVERAGE(G158:G162)</f>
        <v>8.3000000000000007</v>
      </c>
      <c r="W162">
        <f t="shared" si="67"/>
        <v>9.5666666666666682</v>
      </c>
    </row>
    <row r="163" spans="1:23" x14ac:dyDescent="0.75">
      <c r="A163" s="7">
        <v>15</v>
      </c>
      <c r="B163">
        <v>20</v>
      </c>
      <c r="C163">
        <v>0</v>
      </c>
      <c r="D163">
        <v>2</v>
      </c>
      <c r="E163">
        <v>13</v>
      </c>
      <c r="F163">
        <v>3.7</v>
      </c>
      <c r="G163">
        <v>12</v>
      </c>
      <c r="I163">
        <f t="shared" si="57"/>
        <v>4.8751282034424488</v>
      </c>
      <c r="J163">
        <v>20</v>
      </c>
      <c r="K163">
        <f>AVERAGE(D163:G167)</f>
        <v>7.9599999999999991</v>
      </c>
      <c r="L163">
        <f t="shared" si="68"/>
        <v>7.2208333333333323</v>
      </c>
      <c r="M163">
        <v>0.65</v>
      </c>
      <c r="N163">
        <f t="shared" si="58"/>
        <v>7.6749999999999998</v>
      </c>
      <c r="P163" s="5">
        <f>AVERAGE(D163:D167)</f>
        <v>2.52</v>
      </c>
      <c r="Q163">
        <f t="shared" si="64"/>
        <v>2.7166666666666663</v>
      </c>
      <c r="R163" s="5">
        <f>AVERAGE(E163:E167)</f>
        <v>12.64</v>
      </c>
      <c r="S163">
        <f t="shared" si="65"/>
        <v>11.983333333333333</v>
      </c>
      <c r="T163" s="5">
        <f>AVERAGE(F163:F167)</f>
        <v>4.5599999999999996</v>
      </c>
      <c r="U163">
        <f t="shared" si="66"/>
        <v>5.2666666666666666</v>
      </c>
      <c r="V163" s="5">
        <f>AVERAGE(G163:G167)</f>
        <v>12.120000000000001</v>
      </c>
      <c r="W163">
        <f t="shared" si="67"/>
        <v>8.9166666666666679</v>
      </c>
    </row>
    <row r="164" spans="1:23" x14ac:dyDescent="0.75">
      <c r="A164" s="7">
        <v>16</v>
      </c>
      <c r="B164">
        <v>20</v>
      </c>
      <c r="C164">
        <v>0.2</v>
      </c>
      <c r="D164">
        <v>2.2000000000000002</v>
      </c>
      <c r="E164">
        <v>12.5</v>
      </c>
      <c r="F164">
        <v>6</v>
      </c>
      <c r="G164">
        <v>12.5</v>
      </c>
      <c r="I164">
        <f t="shared" si="57"/>
        <v>4.4096485120698672</v>
      </c>
      <c r="J164">
        <v>50</v>
      </c>
      <c r="K164">
        <f>AVERAGE(D168:G172)</f>
        <v>8.09</v>
      </c>
      <c r="L164">
        <f t="shared" si="68"/>
        <v>7.5916666666666659</v>
      </c>
      <c r="M164">
        <v>0.85</v>
      </c>
      <c r="N164">
        <f t="shared" si="58"/>
        <v>8.3000000000000007</v>
      </c>
      <c r="P164" s="5">
        <f>AVERAGE(D168:D172)</f>
        <v>4.8599999999999994</v>
      </c>
      <c r="Q164">
        <f t="shared" si="64"/>
        <v>3.0833333333333335</v>
      </c>
      <c r="R164" s="5">
        <f>AVERAGE(E168:E172)</f>
        <v>12.46</v>
      </c>
      <c r="S164">
        <f t="shared" si="65"/>
        <v>13.016666666666666</v>
      </c>
      <c r="T164" s="5">
        <f>AVERAGE(F168:F172)</f>
        <v>7.8</v>
      </c>
      <c r="U164">
        <f t="shared" si="66"/>
        <v>4.7833333333333323</v>
      </c>
      <c r="V164" s="5">
        <f>AVERAGE(G168:G172)</f>
        <v>7.24</v>
      </c>
      <c r="W164">
        <f t="shared" si="67"/>
        <v>9.4833333333333325</v>
      </c>
    </row>
    <row r="165" spans="1:23" x14ac:dyDescent="0.75">
      <c r="A165" s="7">
        <v>17</v>
      </c>
      <c r="B165">
        <v>20</v>
      </c>
      <c r="C165">
        <v>0.45</v>
      </c>
      <c r="D165">
        <v>2.7</v>
      </c>
      <c r="E165">
        <v>12.5</v>
      </c>
      <c r="F165">
        <v>4.5</v>
      </c>
      <c r="G165">
        <v>13.2</v>
      </c>
      <c r="I165">
        <f t="shared" si="57"/>
        <v>4.6751336879280796</v>
      </c>
      <c r="J165">
        <v>100</v>
      </c>
      <c r="K165">
        <f>AVERAGE(D173:G177)</f>
        <v>7.0849999999999991</v>
      </c>
      <c r="L165">
        <f>AVERAGE((L164-L163), (L163-L162), (L162-L161), (L161-L160))</f>
        <v>0.125</v>
      </c>
      <c r="N165">
        <f t="shared" si="58"/>
        <v>8.2249999999999996</v>
      </c>
      <c r="P165" s="5">
        <f>AVERAGE(D173:D177)</f>
        <v>3.5</v>
      </c>
      <c r="R165" s="5">
        <f>AVERAGE(E173:E177)</f>
        <v>12.34</v>
      </c>
      <c r="T165" s="5">
        <f>AVERAGE(F173:F177)</f>
        <v>4.88</v>
      </c>
      <c r="V165" s="5">
        <f>AVERAGE(G173:G177)</f>
        <v>7.62</v>
      </c>
    </row>
    <row r="166" spans="1:23" x14ac:dyDescent="0.75">
      <c r="A166" s="7">
        <v>18</v>
      </c>
      <c r="B166">
        <v>20</v>
      </c>
      <c r="C166">
        <v>0.65</v>
      </c>
      <c r="D166">
        <v>2.8</v>
      </c>
      <c r="E166">
        <v>12.5</v>
      </c>
      <c r="F166">
        <v>4.7</v>
      </c>
      <c r="G166">
        <v>11.1</v>
      </c>
      <c r="I166">
        <f t="shared" si="57"/>
        <v>4.1105808591973947</v>
      </c>
      <c r="K166">
        <f>AVERAGE(K160:K165)</f>
        <v>7.3916666666666666</v>
      </c>
      <c r="N166">
        <f t="shared" si="58"/>
        <v>7.7750000000000004</v>
      </c>
      <c r="P166" s="5">
        <f>AVERAGE(P160:P165)</f>
        <v>2.3333333333333335</v>
      </c>
      <c r="Q166">
        <f>AVERAGE(Q160:Q164)</f>
        <v>2.3333333333333335</v>
      </c>
      <c r="R166" s="5">
        <f>AVERAGE(R160:R165)</f>
        <v>12.910000000000002</v>
      </c>
      <c r="S166">
        <f>AVERAGE(S160:S164)</f>
        <v>12.910000000000002</v>
      </c>
      <c r="T166" s="5">
        <f>AVERAGE(T160:T165)</f>
        <v>5.5366666666666662</v>
      </c>
      <c r="U166">
        <f>AVERAGE(U160:U164)</f>
        <v>5.5366666666666662</v>
      </c>
      <c r="V166" s="5">
        <f>AVERAGE(V160:V165)</f>
        <v>8.7866666666666671</v>
      </c>
      <c r="W166">
        <f>AVERAGE(W160:W164)</f>
        <v>8.7866666666666671</v>
      </c>
    </row>
    <row r="167" spans="1:23" x14ac:dyDescent="0.75">
      <c r="A167" s="7">
        <v>19</v>
      </c>
      <c r="B167">
        <v>20</v>
      </c>
      <c r="C167">
        <v>0.85</v>
      </c>
      <c r="D167">
        <v>2.9</v>
      </c>
      <c r="E167">
        <v>12.7</v>
      </c>
      <c r="F167">
        <v>3.9</v>
      </c>
      <c r="G167">
        <v>11.8</v>
      </c>
      <c r="I167">
        <f t="shared" si="57"/>
        <v>4.4504915458856891</v>
      </c>
      <c r="N167">
        <f t="shared" si="58"/>
        <v>7.8250000000000002</v>
      </c>
      <c r="P167" s="5">
        <f>_xlfn.STDEV.P(P160:P165)</f>
        <v>1.6797486584473147</v>
      </c>
      <c r="Q167">
        <f>_xlfn.STDEV.P(Q160:Q164)</f>
        <v>0.4927248499698143</v>
      </c>
      <c r="R167" s="5">
        <f>_xlfn.STDEV.P(R160:R165)</f>
        <v>0.61846584384264935</v>
      </c>
      <c r="S167">
        <f>_xlfn.STDEV.P(S160:S164)</f>
        <v>0.47005909793935047</v>
      </c>
      <c r="T167" s="5">
        <f>_xlfn.STDEV.P(T160:T165)</f>
        <v>2.8991358865856718</v>
      </c>
      <c r="U167">
        <f>_xlfn.STDEV.P(U160:U164)</f>
        <v>0.50413842896128835</v>
      </c>
      <c r="V167" s="5">
        <f>_xlfn.STDEV.P(V160:V165)</f>
        <v>5.2786824955559606</v>
      </c>
      <c r="W167">
        <f>_xlfn.STDEV.P(W160:W164)</f>
        <v>0.69947599434624397</v>
      </c>
    </row>
    <row r="168" spans="1:23" x14ac:dyDescent="0.75">
      <c r="A168" s="7">
        <v>20</v>
      </c>
      <c r="B168">
        <v>50</v>
      </c>
      <c r="C168">
        <v>0</v>
      </c>
      <c r="D168">
        <v>3.3</v>
      </c>
      <c r="E168">
        <v>14.8</v>
      </c>
      <c r="F168">
        <v>8.9</v>
      </c>
      <c r="G168">
        <v>7.1</v>
      </c>
      <c r="I168">
        <f t="shared" si="57"/>
        <v>4.1487196820223922</v>
      </c>
      <c r="N168">
        <f t="shared" si="58"/>
        <v>8.5250000000000004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3.8</v>
      </c>
      <c r="E169">
        <v>12.4</v>
      </c>
      <c r="F169">
        <v>8.5</v>
      </c>
      <c r="G169">
        <v>6.7</v>
      </c>
      <c r="I169">
        <f t="shared" si="57"/>
        <v>3.1164884084494866</v>
      </c>
      <c r="N169">
        <f t="shared" si="58"/>
        <v>7.85</v>
      </c>
      <c r="P169" s="5" cm="1">
        <f t="array" ref="P169">INDEX(LINEST(P160:P165), 1)</f>
        <v>0.74628571428571444</v>
      </c>
      <c r="Q169" s="5" cm="1">
        <f t="array" ref="Q169">INDEX(LINEST(Q160:Q164), 1)</f>
        <v>0.33833333333333321</v>
      </c>
      <c r="R169" s="5" cm="1">
        <f t="array" ref="R169">INDEX(LINEST(R160:R165), 1)</f>
        <v>-0.18685714285714305</v>
      </c>
      <c r="S169" s="5" cm="1">
        <f t="array" ref="S169">INDEX(LINEST(S160:S164), 1)</f>
        <v>-0.15166666666666709</v>
      </c>
      <c r="T169" s="5" cm="1">
        <f t="array" ref="T169">INDEX(LINEST(T160:T165), 1)</f>
        <v>0.53085714285714314</v>
      </c>
      <c r="U169" s="5" cm="1">
        <f t="array" ref="U169">INDEX(LINEST(U160:U164), 1)</f>
        <v>-0.26333333333333353</v>
      </c>
      <c r="V169" s="5" cm="1">
        <f t="array" ref="V169">INDEX(LINEST(V160:V164), 1)</f>
        <v>0.91600000000000004</v>
      </c>
      <c r="W169" s="5" cm="1">
        <f t="array" ref="W169">INDEX(LINEST(W160:W164), 1)</f>
        <v>0.40833333333333316</v>
      </c>
    </row>
    <row r="170" spans="1:23" x14ac:dyDescent="0.75">
      <c r="A170" s="7">
        <v>22</v>
      </c>
      <c r="B170">
        <v>50</v>
      </c>
      <c r="C170">
        <v>0.45</v>
      </c>
      <c r="D170">
        <v>4</v>
      </c>
      <c r="E170">
        <v>12.4</v>
      </c>
      <c r="F170">
        <v>8.4</v>
      </c>
      <c r="G170">
        <v>7.7</v>
      </c>
      <c r="I170">
        <f t="shared" si="57"/>
        <v>2.9810862114336785</v>
      </c>
      <c r="K170" cm="1">
        <f t="array" ref="K170">INDEX(LINEST(K160:K165),1)</f>
        <v>0.35342857142857154</v>
      </c>
      <c r="L170" cm="1">
        <f t="array" ref="L170">INDEX(LINEST(L160:L164),1)</f>
        <v>8.2916666666666666E-2</v>
      </c>
      <c r="N170">
        <f t="shared" si="58"/>
        <v>8.125</v>
      </c>
    </row>
    <row r="171" spans="1:23" x14ac:dyDescent="0.75">
      <c r="A171" s="7">
        <v>23</v>
      </c>
      <c r="B171">
        <v>50</v>
      </c>
      <c r="C171">
        <v>0.65</v>
      </c>
      <c r="D171">
        <v>5.8</v>
      </c>
      <c r="E171">
        <v>11.1</v>
      </c>
      <c r="F171">
        <v>7</v>
      </c>
      <c r="G171">
        <v>7.7</v>
      </c>
      <c r="I171">
        <f t="shared" si="57"/>
        <v>1.9685019685029546</v>
      </c>
      <c r="N171">
        <f t="shared" si="58"/>
        <v>7.8999999999999995</v>
      </c>
    </row>
    <row r="172" spans="1:23" x14ac:dyDescent="0.75">
      <c r="A172" s="7">
        <v>24</v>
      </c>
      <c r="B172">
        <v>50</v>
      </c>
      <c r="C172">
        <v>0.85</v>
      </c>
      <c r="D172">
        <v>7.4</v>
      </c>
      <c r="E172">
        <v>11.6</v>
      </c>
      <c r="F172">
        <v>6.2</v>
      </c>
      <c r="G172">
        <v>7</v>
      </c>
      <c r="I172">
        <f t="shared" si="57"/>
        <v>2.0946360065653384</v>
      </c>
      <c r="N172">
        <f t="shared" si="58"/>
        <v>8.0500000000000007</v>
      </c>
    </row>
    <row r="173" spans="1:23" x14ac:dyDescent="0.75">
      <c r="A173" s="7">
        <v>25</v>
      </c>
      <c r="B173">
        <v>100</v>
      </c>
      <c r="C173">
        <v>0</v>
      </c>
      <c r="D173">
        <v>2.7</v>
      </c>
      <c r="E173">
        <v>14.5</v>
      </c>
      <c r="F173">
        <v>5.0999999999999996</v>
      </c>
      <c r="G173">
        <v>7.4</v>
      </c>
      <c r="I173">
        <f t="shared" si="57"/>
        <v>4.4098611089239554</v>
      </c>
      <c r="N173">
        <f t="shared" si="58"/>
        <v>7.4249999999999989</v>
      </c>
    </row>
    <row r="174" spans="1:23" x14ac:dyDescent="0.75">
      <c r="A174" s="7">
        <v>26</v>
      </c>
      <c r="B174">
        <v>100</v>
      </c>
      <c r="C174">
        <v>0.2</v>
      </c>
      <c r="D174">
        <v>3.1</v>
      </c>
      <c r="E174">
        <v>12.7</v>
      </c>
      <c r="F174">
        <v>5.0999999999999996</v>
      </c>
      <c r="G174">
        <v>6.9</v>
      </c>
      <c r="I174">
        <f t="shared" si="57"/>
        <v>3.5815499438092462</v>
      </c>
      <c r="N174">
        <f t="shared" si="58"/>
        <v>6.9499999999999993</v>
      </c>
    </row>
    <row r="175" spans="1:23" x14ac:dyDescent="0.75">
      <c r="A175" s="7">
        <v>27</v>
      </c>
      <c r="B175">
        <v>100</v>
      </c>
      <c r="C175">
        <v>0.45</v>
      </c>
      <c r="D175">
        <v>3.3</v>
      </c>
      <c r="E175">
        <v>13.1</v>
      </c>
      <c r="F175">
        <v>5.3</v>
      </c>
      <c r="G175">
        <v>8.1</v>
      </c>
      <c r="I175">
        <f t="shared" si="57"/>
        <v>3.6806928695559491</v>
      </c>
      <c r="N175">
        <f t="shared" si="58"/>
        <v>7.4499999999999993</v>
      </c>
    </row>
    <row r="176" spans="1:23" x14ac:dyDescent="0.75">
      <c r="A176" s="7">
        <v>28</v>
      </c>
      <c r="B176">
        <v>100</v>
      </c>
      <c r="C176">
        <v>0.65</v>
      </c>
      <c r="D176">
        <v>3.9</v>
      </c>
      <c r="E176">
        <v>10.199999999999999</v>
      </c>
      <c r="F176">
        <v>4.5</v>
      </c>
      <c r="G176">
        <v>6.6</v>
      </c>
      <c r="I176">
        <f t="shared" si="57"/>
        <v>2.464751508773245</v>
      </c>
      <c r="N176" s="4">
        <f t="shared" si="58"/>
        <v>6.3000000000000007</v>
      </c>
    </row>
    <row r="177" spans="1:23" x14ac:dyDescent="0.75">
      <c r="A177" s="7">
        <v>29</v>
      </c>
      <c r="B177">
        <v>100</v>
      </c>
      <c r="C177">
        <v>0.85</v>
      </c>
      <c r="D177">
        <v>4.5</v>
      </c>
      <c r="E177">
        <v>11.2</v>
      </c>
      <c r="F177">
        <v>4.4000000000000004</v>
      </c>
      <c r="G177">
        <v>9.1</v>
      </c>
      <c r="I177">
        <f t="shared" si="57"/>
        <v>2.9453352950046265</v>
      </c>
      <c r="N177">
        <f t="shared" si="58"/>
        <v>7.3000000000000007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13.4</v>
      </c>
      <c r="E184">
        <v>14.4</v>
      </c>
      <c r="F184">
        <v>10.7</v>
      </c>
      <c r="G184">
        <v>0.1</v>
      </c>
      <c r="I184">
        <f>_xlfn.STDEV.P(D184:G184)</f>
        <v>5.6773673476356965</v>
      </c>
      <c r="J184">
        <v>2</v>
      </c>
      <c r="K184">
        <f>_xlfn.STDEV.P(D184:G188)</f>
        <v>6.3971771118204961</v>
      </c>
      <c r="L184">
        <f>_xlfn.STDEV.P(D184:G184,D189:G189,D194:G194,D199:G199,D204:F204,D209:F209)</f>
        <v>3.6537199429468612</v>
      </c>
      <c r="M184">
        <v>0</v>
      </c>
      <c r="N184">
        <f>AVERAGE(D184:G184)</f>
        <v>9.65</v>
      </c>
      <c r="P184" s="5">
        <f>_xlfn.STDEV.P(D184:D188)</f>
        <v>1.5625619987699917</v>
      </c>
      <c r="Q184">
        <f>_xlfn.STDEV.P(D184,D189,D194,D199,D204,D209)</f>
        <v>0.63091644102492328</v>
      </c>
      <c r="R184" s="5">
        <f>_xlfn.STDEV.P(E184:E188)</f>
        <v>1.0928860873851407</v>
      </c>
      <c r="S184">
        <f>_xlfn.STDEV.P(E184,E189,E194,E199,E204,E209)</f>
        <v>0.67247470006106691</v>
      </c>
      <c r="T184" s="5">
        <f>_xlfn.STDEV.P(F184:F188)</f>
        <v>0.64807406984078642</v>
      </c>
      <c r="U184">
        <f>_xlfn.STDEV.P(F184,F189,F194,F199,F204,F209)</f>
        <v>1.4221462653327841</v>
      </c>
      <c r="V184" s="5">
        <f>_xlfn.STDEV.P(G184:G188)</f>
        <v>4.8989794855663571E-2</v>
      </c>
      <c r="W184">
        <f>_xlfn.STDEV.P(G184,G189,G194,G199)</f>
        <v>4.2594013663894135</v>
      </c>
    </row>
    <row r="185" spans="1:23" x14ac:dyDescent="0.75">
      <c r="A185" s="7">
        <v>1</v>
      </c>
      <c r="B185">
        <v>0</v>
      </c>
      <c r="C185">
        <v>0.2</v>
      </c>
      <c r="D185">
        <v>14.2</v>
      </c>
      <c r="E185">
        <v>14.2</v>
      </c>
      <c r="F185">
        <v>11.3</v>
      </c>
      <c r="G185">
        <v>0</v>
      </c>
      <c r="I185">
        <f t="shared" ref="I185:I203" si="69">_xlfn.STDEV.P(D185:G185)</f>
        <v>5.8512285034853999</v>
      </c>
      <c r="J185">
        <v>5</v>
      </c>
      <c r="K185">
        <f>_xlfn.STDEV.P(D189:G193)</f>
        <v>2.9524735392548385</v>
      </c>
      <c r="L185">
        <f t="shared" ref="L185:L188" si="70">_xlfn.STDEV.P(D185:G185,D190:G190,D195:G195,D200:G200,D205:F205,D210:F210)</f>
        <v>3.7056161308331617</v>
      </c>
      <c r="M185">
        <v>0.2</v>
      </c>
      <c r="N185">
        <f t="shared" ref="N185:N193" si="71">AVERAGE(D185:G185)</f>
        <v>9.9250000000000007</v>
      </c>
      <c r="P185" s="5">
        <f>_xlfn.STDEV.P(D189:D193)</f>
        <v>1.2253978945632311</v>
      </c>
      <c r="Q185">
        <f t="shared" ref="Q185:Q188" si="72">_xlfn.STDEV.P(D185,D190,D195,D200,D205,D210)</f>
        <v>0.43204937989385761</v>
      </c>
      <c r="R185" s="5">
        <f>_xlfn.STDEV.P(E189:E193)</f>
        <v>1.2483589227461784</v>
      </c>
      <c r="S185">
        <f t="shared" ref="S185:S188" si="73">_xlfn.STDEV.P(E185,E190,E195,E200,E205,E210)</f>
        <v>0.77244201508376487</v>
      </c>
      <c r="T185" s="5">
        <f>_xlfn.STDEV.P(F189:F193)</f>
        <v>0.5161395160225577</v>
      </c>
      <c r="U185">
        <f t="shared" ref="U185:U188" si="74">_xlfn.STDEV.P(F185,F190,F195,F200,F205,F210)</f>
        <v>1.2143814154631263</v>
      </c>
      <c r="V185" s="5">
        <f>_xlfn.STDEV.P(G189:G193)</f>
        <v>1.0442221985765332</v>
      </c>
      <c r="W185">
        <f t="shared" ref="W185:W188" si="75">_xlfn.STDEV.P(G185,G190,G195,G200)</f>
        <v>4.4771642811047245</v>
      </c>
    </row>
    <row r="186" spans="1:23" x14ac:dyDescent="0.75">
      <c r="A186" s="7">
        <v>2</v>
      </c>
      <c r="B186">
        <v>0</v>
      </c>
      <c r="C186">
        <v>0.45</v>
      </c>
      <c r="D186">
        <v>15.2</v>
      </c>
      <c r="E186">
        <v>15.9</v>
      </c>
      <c r="F186">
        <v>10.6</v>
      </c>
      <c r="G186">
        <v>0.1</v>
      </c>
      <c r="I186">
        <f t="shared" si="69"/>
        <v>6.3128836517078293</v>
      </c>
      <c r="J186">
        <v>10</v>
      </c>
      <c r="K186">
        <f>_xlfn.STDEV.P(D194:G198)</f>
        <v>2.6645637541631628</v>
      </c>
      <c r="L186">
        <f t="shared" si="70"/>
        <v>3.9313031717357019</v>
      </c>
      <c r="M186">
        <v>0.45</v>
      </c>
      <c r="N186">
        <f t="shared" si="71"/>
        <v>10.450000000000001</v>
      </c>
      <c r="P186" s="5">
        <f>_xlfn.STDEV.P(D194:D198)</f>
        <v>0.90642153548997295</v>
      </c>
      <c r="Q186">
        <f t="shared" si="72"/>
        <v>0.31313823713426592</v>
      </c>
      <c r="R186" s="5">
        <f>_xlfn.STDEV.P(E194:E198)</f>
        <v>1.1865917579353062</v>
      </c>
      <c r="S186">
        <f t="shared" si="73"/>
        <v>0.65764732189829511</v>
      </c>
      <c r="T186" s="5">
        <f>_xlfn.STDEV.P(F194:F198)</f>
        <v>0.38470768123342686</v>
      </c>
      <c r="U186">
        <f t="shared" si="74"/>
        <v>1.2736648783028692</v>
      </c>
      <c r="V186" s="5">
        <f>_xlfn.STDEV.P(G194:G198)</f>
        <v>0.63055531081737826</v>
      </c>
      <c r="W186">
        <f t="shared" si="75"/>
        <v>4.9083474815868531</v>
      </c>
    </row>
    <row r="187" spans="1:23" x14ac:dyDescent="0.75">
      <c r="A187" s="7">
        <v>3</v>
      </c>
      <c r="B187">
        <v>0</v>
      </c>
      <c r="C187">
        <v>0.65</v>
      </c>
      <c r="D187">
        <v>16.600000000000001</v>
      </c>
      <c r="E187">
        <v>16.100000000000001</v>
      </c>
      <c r="F187">
        <v>11.5</v>
      </c>
      <c r="G187">
        <v>0</v>
      </c>
      <c r="I187">
        <f t="shared" si="69"/>
        <v>6.6822526142012926</v>
      </c>
      <c r="J187">
        <v>20</v>
      </c>
      <c r="K187">
        <f>_xlfn.STDEV.P(D199:G203)</f>
        <v>3.0439899802725989</v>
      </c>
      <c r="L187">
        <f t="shared" si="70"/>
        <v>4.2630257364637298</v>
      </c>
      <c r="M187">
        <v>0.65</v>
      </c>
      <c r="N187">
        <f t="shared" si="71"/>
        <v>11.05</v>
      </c>
      <c r="P187" s="5">
        <f>_xlfn.STDEV.P(D199:D203)</f>
        <v>0.55497747702046463</v>
      </c>
      <c r="Q187">
        <f t="shared" si="72"/>
        <v>0.1572330188676104</v>
      </c>
      <c r="R187" s="5">
        <f>_xlfn.STDEV.P(E199:E203)</f>
        <v>1.4934523762075573</v>
      </c>
      <c r="S187">
        <f t="shared" si="73"/>
        <v>0.69221865524317272</v>
      </c>
      <c r="T187" s="5">
        <f>_xlfn.STDEV.P(F199:F203)</f>
        <v>0.93037626796904049</v>
      </c>
      <c r="U187">
        <f t="shared" si="74"/>
        <v>1.4807092894960789</v>
      </c>
      <c r="V187" s="5">
        <f>_xlfn.STDEV.P(G199:G203)</f>
        <v>1.0873821775254553</v>
      </c>
      <c r="W187">
        <f t="shared" si="75"/>
        <v>4.6884832302142252</v>
      </c>
    </row>
    <row r="188" spans="1:23" x14ac:dyDescent="0.75">
      <c r="A188" s="7">
        <v>4</v>
      </c>
      <c r="B188">
        <v>0</v>
      </c>
      <c r="C188">
        <v>0.85</v>
      </c>
      <c r="D188">
        <v>17.7</v>
      </c>
      <c r="E188">
        <v>17.100000000000001</v>
      </c>
      <c r="F188">
        <v>12.4</v>
      </c>
      <c r="G188">
        <v>0</v>
      </c>
      <c r="I188">
        <f t="shared" si="69"/>
        <v>7.1151247353788554</v>
      </c>
      <c r="J188">
        <v>50</v>
      </c>
      <c r="K188">
        <f>_xlfn.STDEV.P(D205:F208)</f>
        <v>3.4735908413820531</v>
      </c>
      <c r="L188">
        <f t="shared" si="70"/>
        <v>4.4519287305040693</v>
      </c>
      <c r="M188">
        <v>0.85</v>
      </c>
      <c r="N188">
        <f t="shared" si="71"/>
        <v>11.799999999999999</v>
      </c>
      <c r="P188" s="5">
        <f>_xlfn.STDEV.P(D204:D208)</f>
        <v>0.70880180586677399</v>
      </c>
      <c r="Q188">
        <f t="shared" si="72"/>
        <v>0.69920589878010042</v>
      </c>
      <c r="R188" s="5">
        <f>_xlfn.STDEV.P(E204:E208)</f>
        <v>1.0365326815879947</v>
      </c>
      <c r="S188">
        <f t="shared" si="73"/>
        <v>0.92270736904442674</v>
      </c>
      <c r="T188" s="5">
        <f>_xlfn.STDEV.P(F204:F208)</f>
        <v>0.16733200530681536</v>
      </c>
      <c r="U188">
        <f t="shared" si="74"/>
        <v>1.3692049599027318</v>
      </c>
      <c r="V188" s="5"/>
      <c r="W188">
        <f t="shared" si="75"/>
        <v>5.4233292358107841</v>
      </c>
    </row>
    <row r="189" spans="1:23" x14ac:dyDescent="0.75">
      <c r="A189" s="7">
        <v>5</v>
      </c>
      <c r="B189">
        <v>5</v>
      </c>
      <c r="C189">
        <v>0</v>
      </c>
      <c r="D189">
        <v>14.7</v>
      </c>
      <c r="E189">
        <v>16.2</v>
      </c>
      <c r="F189">
        <v>13.8</v>
      </c>
      <c r="G189">
        <v>9.3000000000000007</v>
      </c>
      <c r="I189">
        <f t="shared" si="69"/>
        <v>2.5719642299223389</v>
      </c>
      <c r="J189">
        <v>100</v>
      </c>
      <c r="K189">
        <f>_xlfn.STDEV.P(D209:F213)</f>
        <v>2.6476320657439505</v>
      </c>
      <c r="N189">
        <f t="shared" si="71"/>
        <v>13.5</v>
      </c>
      <c r="P189" s="5">
        <f>_xlfn.STDEV.P(D209:D213)</f>
        <v>0.65848310532617338</v>
      </c>
      <c r="R189" s="5">
        <f>_xlfn.STDEV.P(E209:E213)</f>
        <v>1.0244998779892562</v>
      </c>
      <c r="T189" s="5">
        <f>_xlfn.STDEV.P(F209:F213)</f>
        <v>0.36551333764994109</v>
      </c>
      <c r="V189" s="5"/>
    </row>
    <row r="190" spans="1:23" x14ac:dyDescent="0.75">
      <c r="A190" s="7">
        <v>6</v>
      </c>
      <c r="B190">
        <v>5</v>
      </c>
      <c r="C190">
        <v>0.2</v>
      </c>
      <c r="D190">
        <v>15.3</v>
      </c>
      <c r="E190">
        <v>16.100000000000001</v>
      </c>
      <c r="F190">
        <v>12.5</v>
      </c>
      <c r="G190">
        <v>9.4</v>
      </c>
      <c r="I190">
        <f t="shared" si="69"/>
        <v>2.6309456474811483</v>
      </c>
      <c r="K190">
        <f>AVERAGE(K184:K189)</f>
        <v>3.52990454877285</v>
      </c>
      <c r="N190">
        <f t="shared" si="71"/>
        <v>13.325000000000001</v>
      </c>
      <c r="P190" s="5">
        <f>AVERAGE(P184:P189)</f>
        <v>0.93610730283943455</v>
      </c>
      <c r="Q190">
        <f>AVERAGE(Q184:Q188)</f>
        <v>0.44650859514015151</v>
      </c>
      <c r="R190" s="5">
        <f>AVERAGE(R184:R189)</f>
        <v>1.1803869506419056</v>
      </c>
      <c r="S190">
        <f>AVERAGE(S184:S188)</f>
        <v>0.7434980122661452</v>
      </c>
      <c r="T190" s="5">
        <f>AVERAGE(T184:T189)</f>
        <v>0.50202381300376142</v>
      </c>
      <c r="U190">
        <f>AVERAGE(U184:U188)</f>
        <v>1.3520213616995183</v>
      </c>
      <c r="V190" s="5">
        <f>AVERAGE(V184:V189)</f>
        <v>0.7027873704437575</v>
      </c>
      <c r="W190">
        <f>AVERAGE(W184:W188)</f>
        <v>4.7513451190212006</v>
      </c>
    </row>
    <row r="191" spans="1:23" x14ac:dyDescent="0.75">
      <c r="A191" s="7">
        <v>7</v>
      </c>
      <c r="B191">
        <v>5</v>
      </c>
      <c r="C191">
        <v>0.45</v>
      </c>
      <c r="D191">
        <v>15.9</v>
      </c>
      <c r="E191">
        <v>17.5</v>
      </c>
      <c r="F191">
        <v>13.4</v>
      </c>
      <c r="G191">
        <v>10.3</v>
      </c>
      <c r="I191">
        <f t="shared" si="69"/>
        <v>2.7206387117733986</v>
      </c>
      <c r="N191">
        <f t="shared" si="71"/>
        <v>14.274999999999999</v>
      </c>
      <c r="P191" s="5">
        <f>_xlfn.STDEV.P(P184:P189)</f>
        <v>0.35379342028556421</v>
      </c>
      <c r="Q191">
        <f>_xlfn.STDEV.P(Q184:Q188)</f>
        <v>0.19976949778118275</v>
      </c>
      <c r="R191" s="5">
        <f>_xlfn.STDEV.P(R184:R189)</f>
        <v>0.16089327752987037</v>
      </c>
      <c r="S191">
        <f>_xlfn.STDEV.P(S184:S188)</f>
        <v>9.7977521121835137E-2</v>
      </c>
      <c r="T191" s="5">
        <f>_xlfn.STDEV.P(T184:T189)</f>
        <v>0.24132707648299875</v>
      </c>
      <c r="U191">
        <f>_xlfn.STDEV.P(U184:U188)</f>
        <v>9.6806873937343232E-2</v>
      </c>
      <c r="V191" s="5">
        <f>_xlfn.STDEV.P(V184:V189)</f>
        <v>0.41748043300824439</v>
      </c>
      <c r="W191">
        <f>_xlfn.STDEV.P(W184:W188)</f>
        <v>0.39933639948471505</v>
      </c>
    </row>
    <row r="192" spans="1:23" x14ac:dyDescent="0.75">
      <c r="A192" s="7">
        <v>8</v>
      </c>
      <c r="B192">
        <v>5</v>
      </c>
      <c r="C192">
        <v>0.65</v>
      </c>
      <c r="D192">
        <v>16.8</v>
      </c>
      <c r="E192">
        <v>17.899999999999999</v>
      </c>
      <c r="F192">
        <v>13.5</v>
      </c>
      <c r="G192">
        <v>10.1</v>
      </c>
      <c r="I192">
        <f t="shared" si="69"/>
        <v>3.0490777294126121</v>
      </c>
      <c r="K192" cm="1">
        <f t="array" ref="K192">INDEX(LINEST(K184:K189),1)</f>
        <v>-0.4801413456540472</v>
      </c>
      <c r="L192" cm="1">
        <f t="array" ref="L192">INDEX(LINEST(L184:L188),1)</f>
        <v>0.21538271807449844</v>
      </c>
      <c r="N192">
        <f t="shared" si="71"/>
        <v>14.575000000000001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18.2</v>
      </c>
      <c r="E193">
        <v>19.5</v>
      </c>
      <c r="F193">
        <v>14</v>
      </c>
      <c r="G193">
        <v>12.2</v>
      </c>
      <c r="I193">
        <f t="shared" si="69"/>
        <v>2.9802474729458162</v>
      </c>
      <c r="N193">
        <f t="shared" si="71"/>
        <v>15.975000000000001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15.2</v>
      </c>
      <c r="E194">
        <v>16.2</v>
      </c>
      <c r="F194">
        <v>12.6</v>
      </c>
      <c r="G194">
        <v>10.199999999999999</v>
      </c>
      <c r="I194">
        <f t="shared" si="69"/>
        <v>2.3382685902179787</v>
      </c>
      <c r="N194">
        <f t="shared" ref="N194:N198" si="76">AVERAGEIF(D194:G194, "&lt;&gt;0", D194:G194)</f>
        <v>13.55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14.7</v>
      </c>
      <c r="E195">
        <v>16.5</v>
      </c>
      <c r="F195">
        <v>12.4</v>
      </c>
      <c r="G195">
        <v>10.7</v>
      </c>
      <c r="I195">
        <f t="shared" si="69"/>
        <v>2.2060994991160352</v>
      </c>
      <c r="J195" s="2"/>
      <c r="K195" t="s">
        <v>26</v>
      </c>
      <c r="L195" t="s">
        <v>27</v>
      </c>
      <c r="N195">
        <f t="shared" si="76"/>
        <v>13.574999999999999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15.2</v>
      </c>
      <c r="E196">
        <v>17.7</v>
      </c>
      <c r="F196">
        <v>13.1</v>
      </c>
      <c r="G196">
        <v>11.6</v>
      </c>
      <c r="I196">
        <f t="shared" si="69"/>
        <v>2.2945587811167503</v>
      </c>
      <c r="J196">
        <v>2</v>
      </c>
      <c r="K196">
        <f>AVERAGE(D184:G188)</f>
        <v>10.574999999999999</v>
      </c>
      <c r="L196">
        <f>AVERAGE(D184:G184,D189:G189,D194:G194,D199:G199,D204:F204,D209:F209)</f>
        <v>12.818181818181818</v>
      </c>
      <c r="M196">
        <v>0</v>
      </c>
      <c r="N196">
        <f t="shared" si="76"/>
        <v>14.4</v>
      </c>
      <c r="P196" s="5">
        <f>AVERAGE(D184:D188)</f>
        <v>15.419999999999998</v>
      </c>
      <c r="Q196">
        <f>AVERAGE(D184,D189,D194,D199,D204,D209)</f>
        <v>14.716666666666667</v>
      </c>
      <c r="R196" s="5">
        <f>AVERAGE(E184:E188)</f>
        <v>15.540000000000001</v>
      </c>
      <c r="S196">
        <f>AVERAGE(E184,E189,E194,E199,E204,E209)</f>
        <v>15.866666666666665</v>
      </c>
      <c r="T196" s="5">
        <f>AVERAGE(F184:F188)</f>
        <v>11.3</v>
      </c>
      <c r="U196">
        <f>AVERAGE(F184,F189,F194,F199,F204,F209)</f>
        <v>11.450000000000001</v>
      </c>
      <c r="V196" s="5">
        <f>AVERAGE(G184:G188)</f>
        <v>0.04</v>
      </c>
      <c r="W196">
        <f>AVERAGE(G184,G189,G194,G199)</f>
        <v>7.45</v>
      </c>
    </row>
    <row r="197" spans="1:23" x14ac:dyDescent="0.75">
      <c r="A197" s="7">
        <v>13</v>
      </c>
      <c r="B197">
        <v>10</v>
      </c>
      <c r="C197">
        <v>0.65</v>
      </c>
      <c r="D197">
        <v>16.3</v>
      </c>
      <c r="E197">
        <v>18.100000000000001</v>
      </c>
      <c r="F197">
        <v>12.9</v>
      </c>
      <c r="G197">
        <v>10.7</v>
      </c>
      <c r="I197">
        <f t="shared" si="69"/>
        <v>2.8809720581775888</v>
      </c>
      <c r="J197">
        <v>5</v>
      </c>
      <c r="K197">
        <f>AVERAGE(D189:G193)</f>
        <v>14.330000000000002</v>
      </c>
      <c r="L197">
        <f t="shared" ref="L197:L200" si="77">AVERAGE(D185:G185,D190:G190,D195:G195,D200:G200,D205:F205,D210:F210)</f>
        <v>12.85</v>
      </c>
      <c r="M197">
        <v>0.2</v>
      </c>
      <c r="N197">
        <f t="shared" si="76"/>
        <v>14.5</v>
      </c>
      <c r="P197" s="5">
        <f>AVERAGE(D189:D193)</f>
        <v>16.18</v>
      </c>
      <c r="Q197">
        <f t="shared" ref="Q197:Q200" si="78">AVERAGE(D185,D190,D195,D200,D205,D210)</f>
        <v>15</v>
      </c>
      <c r="R197" s="5">
        <f>AVERAGE(E189:E193)</f>
        <v>17.439999999999998</v>
      </c>
      <c r="S197">
        <f t="shared" ref="S197:S200" si="79">AVERAGE(E185,E190,E195,E200,E205,E210)</f>
        <v>15.9</v>
      </c>
      <c r="T197" s="5">
        <f>AVERAGE(F189:F193)</f>
        <v>13.440000000000001</v>
      </c>
      <c r="U197">
        <f t="shared" ref="U197:U200" si="80">AVERAGE(F185,F190,F195,F200,F205,F210)</f>
        <v>11.083333333333334</v>
      </c>
      <c r="V197" s="5">
        <f>AVERAGE(G189:G193)</f>
        <v>10.26</v>
      </c>
      <c r="W197">
        <f t="shared" ref="W197:W200" si="81">AVERAGE(G185,G190,G195,G200)</f>
        <v>7.7</v>
      </c>
    </row>
    <row r="198" spans="1:23" x14ac:dyDescent="0.75">
      <c r="A198" s="7">
        <v>14</v>
      </c>
      <c r="B198">
        <v>10</v>
      </c>
      <c r="C198">
        <v>0.85</v>
      </c>
      <c r="D198">
        <v>17.2</v>
      </c>
      <c r="E198">
        <v>19.5</v>
      </c>
      <c r="F198">
        <v>13.5</v>
      </c>
      <c r="G198">
        <v>11.9</v>
      </c>
      <c r="I198">
        <f t="shared" si="69"/>
        <v>2.993639089803573</v>
      </c>
      <c r="J198">
        <v>10</v>
      </c>
      <c r="K198">
        <f>AVERAGE(D194:G198)</f>
        <v>14.309999999999997</v>
      </c>
      <c r="L198">
        <f t="shared" si="77"/>
        <v>13.740909090909089</v>
      </c>
      <c r="M198">
        <v>0.45</v>
      </c>
      <c r="N198">
        <f t="shared" si="76"/>
        <v>15.525</v>
      </c>
      <c r="P198" s="5">
        <f>AVERAGE(D194:D198)</f>
        <v>15.719999999999999</v>
      </c>
      <c r="Q198">
        <f t="shared" si="78"/>
        <v>15.583333333333334</v>
      </c>
      <c r="R198" s="5">
        <f>AVERAGE(E194:E198)</f>
        <v>17.600000000000001</v>
      </c>
      <c r="S198">
        <f t="shared" si="79"/>
        <v>17.349999999999998</v>
      </c>
      <c r="T198" s="5">
        <f>AVERAGE(F194:F198)</f>
        <v>12.9</v>
      </c>
      <c r="U198">
        <f t="shared" si="80"/>
        <v>11.766666666666666</v>
      </c>
      <c r="V198" s="5">
        <f>AVERAGE(G194:G198)</f>
        <v>11.02</v>
      </c>
      <c r="W198">
        <f t="shared" si="81"/>
        <v>8.5250000000000004</v>
      </c>
    </row>
    <row r="199" spans="1:23" x14ac:dyDescent="0.75">
      <c r="A199" s="7">
        <v>15</v>
      </c>
      <c r="B199">
        <v>20</v>
      </c>
      <c r="C199">
        <v>0</v>
      </c>
      <c r="D199">
        <v>15</v>
      </c>
      <c r="E199">
        <v>15.9</v>
      </c>
      <c r="F199">
        <v>10.5</v>
      </c>
      <c r="G199">
        <v>10.199999999999999</v>
      </c>
      <c r="I199">
        <f t="shared" si="69"/>
        <v>2.5719642299223389</v>
      </c>
      <c r="J199">
        <v>20</v>
      </c>
      <c r="K199">
        <f>AVERAGE(D199:G203)</f>
        <v>13.875</v>
      </c>
      <c r="L199">
        <f t="shared" si="77"/>
        <v>13.854545454545452</v>
      </c>
      <c r="M199">
        <v>0.65</v>
      </c>
      <c r="N199">
        <f>AVERAGEIF(D199:G199, "&lt;&gt;0", D199:G199)</f>
        <v>12.899999999999999</v>
      </c>
      <c r="P199" s="5">
        <f>AVERAGE(D199:D203)</f>
        <v>15.7</v>
      </c>
      <c r="Q199">
        <f t="shared" si="78"/>
        <v>16.516666666666666</v>
      </c>
      <c r="R199" s="5">
        <f>AVERAGE(E199:E203)</f>
        <v>17.560000000000002</v>
      </c>
      <c r="S199">
        <f t="shared" si="79"/>
        <v>17.55</v>
      </c>
      <c r="T199" s="5">
        <f>AVERAGE(F199:F203)</f>
        <v>10.680000000000001</v>
      </c>
      <c r="U199">
        <f t="shared" si="80"/>
        <v>11.35</v>
      </c>
      <c r="V199" s="5">
        <f>AVERAGE(G199:G203)</f>
        <v>11.559999999999999</v>
      </c>
      <c r="W199">
        <f t="shared" si="81"/>
        <v>8.0749999999999993</v>
      </c>
    </row>
    <row r="200" spans="1:23" x14ac:dyDescent="0.75">
      <c r="A200" s="7">
        <v>16</v>
      </c>
      <c r="B200">
        <v>20</v>
      </c>
      <c r="C200">
        <v>0.2</v>
      </c>
      <c r="D200">
        <v>15.2</v>
      </c>
      <c r="E200">
        <v>16.100000000000001</v>
      </c>
      <c r="F200">
        <v>9.5</v>
      </c>
      <c r="G200">
        <v>10.7</v>
      </c>
      <c r="I200">
        <f t="shared" si="69"/>
        <v>2.8252212302756048</v>
      </c>
      <c r="J200">
        <v>50</v>
      </c>
      <c r="K200">
        <f>AVERAGE(D204:F208)</f>
        <v>14.166666666666668</v>
      </c>
      <c r="L200">
        <f t="shared" si="77"/>
        <v>14.881818181818183</v>
      </c>
      <c r="M200">
        <v>0.85</v>
      </c>
      <c r="N200">
        <f t="shared" ref="N200:N213" si="82">AVERAGEIF(D200:G200, "&lt;&gt;0", D200:G200)</f>
        <v>12.875</v>
      </c>
      <c r="P200" s="5">
        <f>AVERAGE(D204:D208)</f>
        <v>15.639999999999997</v>
      </c>
      <c r="Q200">
        <f t="shared" si="78"/>
        <v>17.133333333333329</v>
      </c>
      <c r="R200" s="5">
        <f>AVERAGE(E204:E208)</f>
        <v>17.260000000000002</v>
      </c>
      <c r="S200">
        <f t="shared" si="79"/>
        <v>19.016666666666666</v>
      </c>
      <c r="T200" s="5">
        <f>AVERAGE(F204:F208)</f>
        <v>9.6</v>
      </c>
      <c r="U200">
        <f t="shared" si="80"/>
        <v>12.183333333333332</v>
      </c>
      <c r="V200" s="5"/>
      <c r="W200">
        <f t="shared" si="81"/>
        <v>9.3500000000000014</v>
      </c>
    </row>
    <row r="201" spans="1:23" x14ac:dyDescent="0.75">
      <c r="A201" s="7">
        <v>17</v>
      </c>
      <c r="B201">
        <v>20</v>
      </c>
      <c r="C201">
        <v>0.45</v>
      </c>
      <c r="D201">
        <v>15.7</v>
      </c>
      <c r="E201">
        <v>17.7</v>
      </c>
      <c r="F201">
        <v>11.7</v>
      </c>
      <c r="G201">
        <v>12.1</v>
      </c>
      <c r="I201">
        <f t="shared" si="69"/>
        <v>2.5059928172283339</v>
      </c>
      <c r="J201">
        <v>100</v>
      </c>
      <c r="K201">
        <f>AVERAGE(D209:F213)</f>
        <v>14.993333333333332</v>
      </c>
      <c r="L201">
        <f>AVERAGE((L200-L199), (L199-L198), (L198-L197), (L197-L196))</f>
        <v>0.51590909090909109</v>
      </c>
      <c r="N201">
        <f t="shared" si="82"/>
        <v>14.299999999999999</v>
      </c>
      <c r="P201" s="5">
        <f>AVERAGE(D209:D213)</f>
        <v>16.080000000000002</v>
      </c>
      <c r="R201" s="5">
        <f>AVERAGE(E209:E213)</f>
        <v>17.419999999999998</v>
      </c>
      <c r="T201" s="5">
        <f>AVERAGE(F209:F213)</f>
        <v>11.48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16.5</v>
      </c>
      <c r="E202">
        <v>18.100000000000001</v>
      </c>
      <c r="F202">
        <v>9.9</v>
      </c>
      <c r="G202">
        <v>11.5</v>
      </c>
      <c r="I202">
        <f t="shared" si="69"/>
        <v>3.3955853692699334</v>
      </c>
      <c r="K202">
        <f>AVERAGE(K196:K201)</f>
        <v>13.708333333333334</v>
      </c>
      <c r="N202">
        <f t="shared" si="82"/>
        <v>14</v>
      </c>
      <c r="P202" s="5">
        <f>AVERAGE(P196:P201)</f>
        <v>15.79</v>
      </c>
      <c r="Q202">
        <f>AVERAGE(Q196:Q200)</f>
        <v>15.790000000000001</v>
      </c>
      <c r="R202" s="5">
        <f>AVERAGE(R196:R201)</f>
        <v>17.136666666666667</v>
      </c>
      <c r="S202">
        <f>AVERAGE(S196:S200)</f>
        <v>17.136666666666663</v>
      </c>
      <c r="T202" s="5">
        <f>AVERAGE(T196:T201)</f>
        <v>11.566666666666668</v>
      </c>
      <c r="U202">
        <f>AVERAGE(U196:U200)</f>
        <v>11.566666666666666</v>
      </c>
      <c r="V202" s="5">
        <f>AVERAGE(V196:V201)</f>
        <v>8.2199999999999989</v>
      </c>
      <c r="W202">
        <f>AVERAGE(W196:W200)</f>
        <v>8.2200000000000006</v>
      </c>
    </row>
    <row r="203" spans="1:23" x14ac:dyDescent="0.75">
      <c r="A203" s="7">
        <v>19</v>
      </c>
      <c r="B203">
        <v>20</v>
      </c>
      <c r="C203">
        <v>0.85</v>
      </c>
      <c r="D203">
        <v>16.100000000000001</v>
      </c>
      <c r="E203">
        <v>20</v>
      </c>
      <c r="F203">
        <v>11.8</v>
      </c>
      <c r="G203">
        <v>13.3</v>
      </c>
      <c r="I203">
        <f t="shared" si="69"/>
        <v>3.1216982557575896</v>
      </c>
      <c r="N203">
        <f t="shared" si="82"/>
        <v>15.3</v>
      </c>
      <c r="P203" s="5">
        <f>_xlfn.STDEV.P(P196:P201)</f>
        <v>0.26095976701399887</v>
      </c>
      <c r="Q203">
        <f>_xlfn.STDEV.P(Q196:Q200)</f>
        <v>0.91120189249632622</v>
      </c>
      <c r="R203" s="5">
        <f>_xlfn.STDEV.P(R196:R201)</f>
        <v>0.72234956142361473</v>
      </c>
      <c r="S203">
        <f>_xlfn.STDEV.P(S196:S200)</f>
        <v>1.1741379816699569</v>
      </c>
      <c r="T203" s="5">
        <f>_xlfn.STDEV.P(T196:T201)</f>
        <v>1.2922676021457546</v>
      </c>
      <c r="U203">
        <f>_xlfn.STDEV.P(U196:U200)</f>
        <v>0.37800646672892824</v>
      </c>
      <c r="V203" s="5">
        <f>_xlfn.STDEV.P(V196:V201)</f>
        <v>4.7452502568357771</v>
      </c>
      <c r="W203">
        <f>_xlfn.STDEV.P(W196:W200)</f>
        <v>0.67145364694817222</v>
      </c>
    </row>
    <row r="204" spans="1:23" x14ac:dyDescent="0.75">
      <c r="A204" s="7">
        <v>20</v>
      </c>
      <c r="B204">
        <v>50</v>
      </c>
      <c r="C204">
        <v>0</v>
      </c>
      <c r="D204">
        <v>14.7</v>
      </c>
      <c r="E204">
        <v>16.100000000000001</v>
      </c>
      <c r="F204">
        <v>9.5</v>
      </c>
      <c r="G204">
        <v>0</v>
      </c>
      <c r="I204">
        <f>_xlfn.STDEV.P(D204:F204)</f>
        <v>2.8394052585395837</v>
      </c>
      <c r="N204">
        <f t="shared" si="82"/>
        <v>13.433333333333332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15.1</v>
      </c>
      <c r="E205">
        <v>16.3</v>
      </c>
      <c r="F205">
        <v>9.5</v>
      </c>
      <c r="G205">
        <v>0</v>
      </c>
      <c r="I205">
        <f t="shared" ref="I205:I213" si="83">_xlfn.STDEV.P(D205:F205)</f>
        <v>2.9634814361190527</v>
      </c>
      <c r="N205">
        <f t="shared" si="82"/>
        <v>13.633333333333333</v>
      </c>
      <c r="P205" s="5" cm="1">
        <f t="array" ref="P205">INDEX(LINEST(P196:P201), 1)</f>
        <v>4.7428571428571743E-2</v>
      </c>
      <c r="Q205" s="5" cm="1">
        <f t="array" ref="Q205">INDEX(LINEST(Q196:Q200), 1)</f>
        <v>0.6349999999999989</v>
      </c>
      <c r="R205" s="5" cm="1">
        <f t="array" ref="R205">INDEX(LINEST(R196:R201), 1)</f>
        <v>0.25199999999999995</v>
      </c>
      <c r="S205" s="5" cm="1">
        <f t="array" ref="S205">INDEX(LINEST(S196:S200), 1)</f>
        <v>0.79500000000000015</v>
      </c>
      <c r="T205" s="5" cm="1">
        <f t="array" ref="T205">INDEX(LINEST(T196:T201), 1)</f>
        <v>-0.36685714285714299</v>
      </c>
      <c r="U205" s="5" cm="1">
        <f t="array" ref="U205">INDEX(LINEST(U196:U200), 1)</f>
        <v>0.17333333333333273</v>
      </c>
      <c r="V205" s="5" cm="1">
        <f t="array" ref="V205">INDEX(LINEST(V196:V199), 1)</f>
        <v>3.532</v>
      </c>
      <c r="W205" s="5" cm="1">
        <f t="array" ref="W205">INDEX(LINEST(W196:W200), 1)</f>
        <v>0.41750000000000009</v>
      </c>
    </row>
    <row r="206" spans="1:23" x14ac:dyDescent="0.75">
      <c r="A206" s="7">
        <v>22</v>
      </c>
      <c r="B206">
        <v>50</v>
      </c>
      <c r="C206">
        <v>0.45</v>
      </c>
      <c r="D206">
        <v>15.5</v>
      </c>
      <c r="E206">
        <v>17.5</v>
      </c>
      <c r="F206">
        <v>9.8000000000000007</v>
      </c>
      <c r="G206">
        <v>0</v>
      </c>
      <c r="I206">
        <f t="shared" si="83"/>
        <v>3.2622419012424944</v>
      </c>
      <c r="K206" cm="1">
        <f t="array" ref="K206">INDEX(LINEST(K196:K201),1)</f>
        <v>0.60476190476190472</v>
      </c>
      <c r="L206" cm="1">
        <f t="array" ref="L206">INDEX(LINEST(L196:L200),1)</f>
        <v>0.51318181818181796</v>
      </c>
      <c r="N206">
        <f t="shared" si="82"/>
        <v>14.266666666666666</v>
      </c>
    </row>
    <row r="207" spans="1:23" x14ac:dyDescent="0.75">
      <c r="A207" s="7">
        <v>23</v>
      </c>
      <c r="B207">
        <v>50</v>
      </c>
      <c r="C207">
        <v>0.65</v>
      </c>
      <c r="D207">
        <v>16.399999999999999</v>
      </c>
      <c r="E207">
        <v>17.399999999999999</v>
      </c>
      <c r="F207">
        <v>9.4</v>
      </c>
      <c r="G207">
        <v>0</v>
      </c>
      <c r="I207">
        <f t="shared" si="83"/>
        <v>3.5590260840104406</v>
      </c>
      <c r="N207">
        <f t="shared" si="82"/>
        <v>14.399999999999999</v>
      </c>
    </row>
    <row r="208" spans="1:23" x14ac:dyDescent="0.75">
      <c r="A208" s="7">
        <v>24</v>
      </c>
      <c r="B208">
        <v>50</v>
      </c>
      <c r="C208">
        <v>0.85</v>
      </c>
      <c r="D208">
        <v>16.5</v>
      </c>
      <c r="E208">
        <v>19</v>
      </c>
      <c r="F208">
        <v>9.8000000000000007</v>
      </c>
      <c r="G208">
        <v>0</v>
      </c>
      <c r="I208">
        <f t="shared" si="83"/>
        <v>3.8841558499456079</v>
      </c>
      <c r="N208">
        <f t="shared" si="82"/>
        <v>15.1</v>
      </c>
    </row>
    <row r="209" spans="1:23" x14ac:dyDescent="0.75">
      <c r="A209" s="7">
        <v>25</v>
      </c>
      <c r="B209">
        <v>100</v>
      </c>
      <c r="C209">
        <v>0</v>
      </c>
      <c r="D209">
        <v>15.3</v>
      </c>
      <c r="E209">
        <v>16.399999999999999</v>
      </c>
      <c r="F209">
        <v>11.6</v>
      </c>
      <c r="G209">
        <v>0</v>
      </c>
      <c r="I209">
        <f t="shared" si="83"/>
        <v>2.0531818125912733</v>
      </c>
      <c r="N209">
        <f t="shared" si="82"/>
        <v>14.433333333333332</v>
      </c>
    </row>
    <row r="210" spans="1:23" x14ac:dyDescent="0.75">
      <c r="A210" s="7">
        <v>26</v>
      </c>
      <c r="B210">
        <v>100</v>
      </c>
      <c r="C210">
        <v>0.2</v>
      </c>
      <c r="D210">
        <v>15.5</v>
      </c>
      <c r="E210">
        <v>16.2</v>
      </c>
      <c r="F210">
        <v>11.3</v>
      </c>
      <c r="G210">
        <v>0</v>
      </c>
      <c r="I210">
        <f t="shared" si="83"/>
        <v>2.1638443156156608</v>
      </c>
      <c r="N210">
        <f t="shared" si="82"/>
        <v>14.333333333333334</v>
      </c>
    </row>
    <row r="211" spans="1:23" x14ac:dyDescent="0.75">
      <c r="A211" s="7">
        <v>27</v>
      </c>
      <c r="B211">
        <v>100</v>
      </c>
      <c r="C211">
        <v>0.45</v>
      </c>
      <c r="D211">
        <v>16</v>
      </c>
      <c r="E211">
        <v>17.8</v>
      </c>
      <c r="F211">
        <v>12</v>
      </c>
      <c r="G211">
        <v>0</v>
      </c>
      <c r="I211">
        <f t="shared" si="83"/>
        <v>2.4239545283597148</v>
      </c>
      <c r="N211">
        <f t="shared" si="82"/>
        <v>15.266666666666666</v>
      </c>
    </row>
    <row r="212" spans="1:23" x14ac:dyDescent="0.75">
      <c r="A212" s="7">
        <v>28</v>
      </c>
      <c r="B212">
        <v>100</v>
      </c>
      <c r="C212">
        <v>0.65</v>
      </c>
      <c r="D212">
        <v>16.5</v>
      </c>
      <c r="E212">
        <v>17.7</v>
      </c>
      <c r="F212">
        <v>10.9</v>
      </c>
      <c r="G212">
        <v>0</v>
      </c>
      <c r="I212">
        <f t="shared" si="83"/>
        <v>2.9634814361190398</v>
      </c>
      <c r="N212">
        <f t="shared" si="82"/>
        <v>15.033333333333333</v>
      </c>
    </row>
    <row r="213" spans="1:23" x14ac:dyDescent="0.75">
      <c r="A213" s="7">
        <v>29</v>
      </c>
      <c r="B213">
        <v>100</v>
      </c>
      <c r="C213">
        <v>0.85</v>
      </c>
      <c r="D213">
        <v>17.100000000000001</v>
      </c>
      <c r="E213">
        <v>19</v>
      </c>
      <c r="F213">
        <v>11.6</v>
      </c>
      <c r="G213">
        <v>0</v>
      </c>
      <c r="I213">
        <f t="shared" si="83"/>
        <v>3.1379398762032715</v>
      </c>
      <c r="N213">
        <f t="shared" si="82"/>
        <v>15.9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5.9</v>
      </c>
      <c r="E220">
        <v>5.5</v>
      </c>
      <c r="F220">
        <v>7</v>
      </c>
      <c r="G220">
        <v>11.4</v>
      </c>
      <c r="I220">
        <f>_xlfn.STDEV.P(D220:G220)</f>
        <v>2.3457408211479827</v>
      </c>
      <c r="J220">
        <v>2</v>
      </c>
      <c r="K220">
        <f>_xlfn.STDEV.P(D220:G224)</f>
        <v>2.5438283648862812</v>
      </c>
      <c r="L220">
        <f>_xlfn.STDEV.P(D220:G220,D225:G225,D230:G230,D235:G235,D240:E240)</f>
        <v>3.3659194256914295</v>
      </c>
      <c r="M220">
        <v>0</v>
      </c>
      <c r="N220">
        <f>AVERAGE(D220:G220)</f>
        <v>7.4499999999999993</v>
      </c>
      <c r="P220" s="5">
        <f>_xlfn.STDEV.P(D220:D224)</f>
        <v>1.6747011673728578</v>
      </c>
      <c r="Q220">
        <f>_xlfn.STDEV.P(D220,D225,D230,D235,D240,D245)</f>
        <v>2.9352739792621287</v>
      </c>
      <c r="R220" s="5">
        <f>_xlfn.STDEV.P(E220:E224)</f>
        <v>1.2083045973594573</v>
      </c>
      <c r="S220">
        <f>_xlfn.STDEV.P(E220,E225,E230,E235,E240,E245)</f>
        <v>3.8387280879652494</v>
      </c>
      <c r="T220" s="5">
        <f>_xlfn.STDEV.P(F220:F224)</f>
        <v>1.9929877069364996</v>
      </c>
      <c r="U220">
        <f>_xlfn.STDEV.P(F220,F225,F230,F235,F240,F245)</f>
        <v>4.8472500795124391</v>
      </c>
      <c r="V220" s="5">
        <f>_xlfn.STDEV.P(G220:G224)</f>
        <v>1.3044539087296396</v>
      </c>
      <c r="W220">
        <f>_xlfn.STDEV.P(G220,G225,G230,G235,G240,G245)</f>
        <v>5.6455488858234366</v>
      </c>
    </row>
    <row r="221" spans="1:23" x14ac:dyDescent="0.75">
      <c r="A221" s="7">
        <v>1</v>
      </c>
      <c r="B221">
        <v>0</v>
      </c>
      <c r="C221">
        <v>0.2</v>
      </c>
      <c r="D221">
        <v>4.8</v>
      </c>
      <c r="E221">
        <v>6.8</v>
      </c>
      <c r="F221">
        <v>7.9</v>
      </c>
      <c r="G221">
        <v>9.9</v>
      </c>
      <c r="I221">
        <f t="shared" ref="I221:I239" si="84">_xlfn.STDEV.P(D221:G221)</f>
        <v>1.8445866745696726</v>
      </c>
      <c r="J221">
        <v>5</v>
      </c>
      <c r="K221">
        <f>_xlfn.STDEV.P(D225:G229)</f>
        <v>1.5366102303447127</v>
      </c>
      <c r="L221">
        <f t="shared" ref="L221:L224" si="85">_xlfn.STDEV.P(D221:G221,D226:G226,D231:G231,D236:G236,D241:E241)</f>
        <v>3.3438958575549065</v>
      </c>
      <c r="M221">
        <v>0.2</v>
      </c>
      <c r="N221">
        <f t="shared" ref="N221:N229" si="86">AVERAGE(D221:G221)</f>
        <v>7.35</v>
      </c>
      <c r="P221" s="5">
        <f>_xlfn.STDEV.P(D225:D229)</f>
        <v>1.0047885349664243</v>
      </c>
      <c r="Q221">
        <f t="shared" ref="Q221:Q224" si="87">_xlfn.STDEV.P(D221,D226,D231,D236,D241,D246)</f>
        <v>3.1138133106102122</v>
      </c>
      <c r="R221" s="5">
        <f>_xlfn.STDEV.P(E225:E229)</f>
        <v>0.36331804249169897</v>
      </c>
      <c r="S221">
        <f t="shared" ref="S221:S224" si="88">_xlfn.STDEV.P(E221,E226,E231,E236,E241,E246)</f>
        <v>3.3478434186137771</v>
      </c>
      <c r="T221" s="5">
        <f>_xlfn.STDEV.P(F225:F229)</f>
        <v>0.79845851488978403</v>
      </c>
      <c r="U221">
        <f t="shared" ref="U221:U224" si="89">_xlfn.STDEV.P(F221,F226,F231,F236,F241,F246)</f>
        <v>4.8163610052957342</v>
      </c>
      <c r="V221" s="5">
        <f>_xlfn.STDEV.P(G225:G229)</f>
        <v>0.71721684308164424</v>
      </c>
      <c r="W221">
        <f t="shared" ref="W221:W224" si="90">_xlfn.STDEV.P(G221,G226,G231,G236,G241,G246)</f>
        <v>5.5280094870476555</v>
      </c>
    </row>
    <row r="222" spans="1:23" x14ac:dyDescent="0.75">
      <c r="A222" s="7">
        <v>2</v>
      </c>
      <c r="B222">
        <v>0</v>
      </c>
      <c r="C222">
        <v>0.45</v>
      </c>
      <c r="D222">
        <v>6.4</v>
      </c>
      <c r="E222">
        <v>6.9</v>
      </c>
      <c r="F222">
        <v>8</v>
      </c>
      <c r="G222">
        <v>12.4</v>
      </c>
      <c r="I222">
        <f t="shared" si="84"/>
        <v>2.366828046141078</v>
      </c>
      <c r="J222">
        <v>10</v>
      </c>
      <c r="K222">
        <f>_xlfn.STDEV.P(D230:G234)</f>
        <v>2.9528122188855859</v>
      </c>
      <c r="L222">
        <f t="shared" si="85"/>
        <v>3.3753196922204798</v>
      </c>
      <c r="M222">
        <v>0.45</v>
      </c>
      <c r="N222">
        <f t="shared" si="86"/>
        <v>8.4250000000000007</v>
      </c>
      <c r="P222" s="5">
        <f>_xlfn.STDEV.P(D230:D234)</f>
        <v>0.53065996645686686</v>
      </c>
      <c r="Q222">
        <f t="shared" si="87"/>
        <v>3.2622419012424912</v>
      </c>
      <c r="R222" s="5">
        <f>_xlfn.STDEV.P(E230:E234)</f>
        <v>0.3555277766926237</v>
      </c>
      <c r="S222">
        <f t="shared" si="88"/>
        <v>3.6486089434498479</v>
      </c>
      <c r="T222" s="5">
        <f>_xlfn.STDEV.P(F230:F234)</f>
        <v>0.56920997883030811</v>
      </c>
      <c r="U222">
        <f t="shared" si="89"/>
        <v>5.0799442254156011</v>
      </c>
      <c r="V222" s="5">
        <f>_xlfn.STDEV.P(G230:G234)</f>
        <v>0.5851495535331116</v>
      </c>
      <c r="W222">
        <f t="shared" si="90"/>
        <v>5.972901770124432</v>
      </c>
    </row>
    <row r="223" spans="1:23" x14ac:dyDescent="0.75">
      <c r="A223" s="7">
        <v>3</v>
      </c>
      <c r="B223">
        <v>0</v>
      </c>
      <c r="C223">
        <v>0.65</v>
      </c>
      <c r="D223">
        <v>7.5</v>
      </c>
      <c r="E223">
        <v>7.6</v>
      </c>
      <c r="F223">
        <v>10.9</v>
      </c>
      <c r="G223">
        <v>11.8</v>
      </c>
      <c r="I223">
        <f t="shared" si="84"/>
        <v>1.9267848867997746</v>
      </c>
      <c r="J223">
        <v>20</v>
      </c>
      <c r="K223">
        <f>_xlfn.STDEV.P(D235:G239)</f>
        <v>4.8818075289794072</v>
      </c>
      <c r="L223">
        <f t="shared" si="85"/>
        <v>3.9268504327243781</v>
      </c>
      <c r="M223">
        <v>0.65</v>
      </c>
      <c r="N223">
        <f t="shared" si="86"/>
        <v>9.4499999999999993</v>
      </c>
      <c r="P223" s="5">
        <f>_xlfn.STDEV.P(D235:D239)</f>
        <v>0.72277243998370688</v>
      </c>
      <c r="Q223">
        <f t="shared" si="87"/>
        <v>3.7836270076916056</v>
      </c>
      <c r="R223" s="5">
        <f>_xlfn.STDEV.P(E235:E239)</f>
        <v>0.95733797584761005</v>
      </c>
      <c r="S223">
        <f t="shared" si="88"/>
        <v>3.6461928394178771</v>
      </c>
      <c r="T223" s="5">
        <f>_xlfn.STDEV.P(F235:F239)</f>
        <v>1.5684387141358005</v>
      </c>
      <c r="U223">
        <f t="shared" si="89"/>
        <v>5.4417113321290964</v>
      </c>
      <c r="V223" s="5">
        <f>_xlfn.STDEV.P(G235:G239)</f>
        <v>6.2303771956439364</v>
      </c>
      <c r="W223">
        <f t="shared" si="90"/>
        <v>6.1014797840815271</v>
      </c>
    </row>
    <row r="224" spans="1:23" x14ac:dyDescent="0.75">
      <c r="A224" s="7">
        <v>4</v>
      </c>
      <c r="B224">
        <v>0</v>
      </c>
      <c r="C224">
        <v>0.85</v>
      </c>
      <c r="D224">
        <v>9.73</v>
      </c>
      <c r="E224">
        <v>9.1999999999999993</v>
      </c>
      <c r="F224">
        <v>12.2</v>
      </c>
      <c r="G224">
        <v>13.9</v>
      </c>
      <c r="I224">
        <f t="shared" si="84"/>
        <v>1.8998470333161006</v>
      </c>
      <c r="J224">
        <v>50</v>
      </c>
      <c r="K224">
        <f>_xlfn.STDEV.P(D241:E244)</f>
        <v>4.8756890538671573</v>
      </c>
      <c r="L224">
        <f t="shared" si="85"/>
        <v>4.4360390309318305</v>
      </c>
      <c r="M224">
        <v>0.85</v>
      </c>
      <c r="N224">
        <f t="shared" si="86"/>
        <v>11.2575</v>
      </c>
      <c r="P224" s="5">
        <f>_xlfn.STDEV.P(D240:D244)</f>
        <v>0.17204650534085278</v>
      </c>
      <c r="Q224">
        <f t="shared" si="87"/>
        <v>4.1810701049159915</v>
      </c>
      <c r="R224" s="5">
        <f>_xlfn.STDEV.P(E240:E244)</f>
        <v>0.62161081071680202</v>
      </c>
      <c r="S224">
        <f t="shared" si="88"/>
        <v>3.9624978093229166</v>
      </c>
      <c r="T224" s="5"/>
      <c r="U224">
        <f t="shared" si="89"/>
        <v>6.108032052597264</v>
      </c>
      <c r="V224" s="5"/>
      <c r="W224">
        <f t="shared" si="90"/>
        <v>6.8720852407079134</v>
      </c>
    </row>
    <row r="225" spans="1:23" x14ac:dyDescent="0.75">
      <c r="A225" s="7">
        <v>5</v>
      </c>
      <c r="B225">
        <v>5</v>
      </c>
      <c r="C225">
        <v>0</v>
      </c>
      <c r="D225">
        <v>8</v>
      </c>
      <c r="E225">
        <v>9.3000000000000007</v>
      </c>
      <c r="F225">
        <v>9.9</v>
      </c>
      <c r="G225">
        <v>12.4</v>
      </c>
      <c r="I225">
        <f t="shared" si="84"/>
        <v>1.5984367363145757</v>
      </c>
      <c r="J225">
        <v>100</v>
      </c>
      <c r="L225">
        <f>AVERAGE((L224-L223), (L223-L222), (L222-L221), (L221-L220))</f>
        <v>0.26752990131010024</v>
      </c>
      <c r="N225">
        <f t="shared" si="86"/>
        <v>9.9</v>
      </c>
      <c r="P225" s="5"/>
      <c r="R225" s="5"/>
      <c r="T225" s="5"/>
      <c r="V225" s="5"/>
    </row>
    <row r="226" spans="1:23" x14ac:dyDescent="0.75">
      <c r="A226" s="7">
        <v>6</v>
      </c>
      <c r="B226">
        <v>5</v>
      </c>
      <c r="C226">
        <v>0.2</v>
      </c>
      <c r="D226">
        <v>9.3000000000000007</v>
      </c>
      <c r="E226">
        <v>8.9</v>
      </c>
      <c r="F226">
        <v>10.26</v>
      </c>
      <c r="G226">
        <v>12</v>
      </c>
      <c r="I226">
        <f t="shared" si="84"/>
        <v>1.1952719355862071</v>
      </c>
      <c r="K226">
        <f>AVERAGE(K220:K225)</f>
        <v>3.3581494793926288</v>
      </c>
      <c r="N226">
        <f t="shared" si="86"/>
        <v>10.115</v>
      </c>
      <c r="P226" s="5">
        <f>AVERAGE(P220:P225)</f>
        <v>0.82099372282414174</v>
      </c>
      <c r="Q226">
        <f>AVERAGE(Q220:Q224)</f>
        <v>3.4552052607444863</v>
      </c>
      <c r="R226" s="5">
        <f>AVERAGE(R220:R225)</f>
        <v>0.70121984062163834</v>
      </c>
      <c r="S226">
        <f>AVERAGE(S220:S224)</f>
        <v>3.6887742197539333</v>
      </c>
      <c r="T226" s="5">
        <f>AVERAGE(T220:T225)</f>
        <v>1.232273728698098</v>
      </c>
      <c r="U226">
        <f>AVERAGE(U220:U224)</f>
        <v>5.2586597389900271</v>
      </c>
      <c r="V226" s="5">
        <f>AVERAGE(V220:V225)</f>
        <v>2.2092993752470829</v>
      </c>
      <c r="W226">
        <f>AVERAGE(W220:W224)</f>
        <v>6.0240050335569926</v>
      </c>
    </row>
    <row r="227" spans="1:23" x14ac:dyDescent="0.75">
      <c r="A227" s="7">
        <v>7</v>
      </c>
      <c r="B227">
        <v>5</v>
      </c>
      <c r="C227">
        <v>0.45</v>
      </c>
      <c r="D227">
        <v>9.6999999999999993</v>
      </c>
      <c r="E227">
        <v>9.9</v>
      </c>
      <c r="F227">
        <v>10.5</v>
      </c>
      <c r="G227">
        <v>12.7</v>
      </c>
      <c r="I227">
        <f t="shared" si="84"/>
        <v>1.1916375287813052</v>
      </c>
      <c r="N227">
        <f t="shared" si="86"/>
        <v>10.7</v>
      </c>
      <c r="P227" s="5">
        <f>_xlfn.STDEV.P(P220:P225)</f>
        <v>0.50550381510266995</v>
      </c>
      <c r="Q227">
        <f>_xlfn.STDEV.P(Q220:Q224)</f>
        <v>0.46018528335064457</v>
      </c>
      <c r="R227" s="5">
        <f>_xlfn.STDEV.P(R220:R225)</f>
        <v>0.33548462724626293</v>
      </c>
      <c r="S227">
        <f>_xlfn.STDEV.P(S220:S224)</f>
        <v>0.20836074515898723</v>
      </c>
      <c r="T227" s="5">
        <f>_xlfn.STDEV.P(T220:T225)</f>
        <v>0.57435655960429199</v>
      </c>
      <c r="U227">
        <f>_xlfn.STDEV.P(U220:U224)</f>
        <v>0.4799513569945339</v>
      </c>
      <c r="V227" s="5">
        <f>_xlfn.STDEV.P(V220:V225)</f>
        <v>2.3373053438806104</v>
      </c>
      <c r="W227">
        <f>_xlfn.STDEV.P(W220:W224)</f>
        <v>0.47267209695048945</v>
      </c>
    </row>
    <row r="228" spans="1:23" x14ac:dyDescent="0.75">
      <c r="A228" s="7">
        <v>8</v>
      </c>
      <c r="B228">
        <v>5</v>
      </c>
      <c r="C228">
        <v>0.65</v>
      </c>
      <c r="D228">
        <v>10.7</v>
      </c>
      <c r="E228">
        <v>9.6</v>
      </c>
      <c r="F228">
        <v>11</v>
      </c>
      <c r="G228">
        <v>13.1</v>
      </c>
      <c r="I228">
        <f t="shared" si="84"/>
        <v>1.2668859459319943</v>
      </c>
      <c r="K228" cm="1">
        <f t="array" ref="K228">INDEX(LINEST(K220:K224),1)</f>
        <v>0.8008918676596446</v>
      </c>
      <c r="L228" cm="1">
        <f t="array" ref="L228">INDEX(LINEST(L220:L224),1)</f>
        <v>0.27231937856502736</v>
      </c>
      <c r="N228">
        <f t="shared" si="86"/>
        <v>11.1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10.7</v>
      </c>
      <c r="E229">
        <v>9.8000000000000007</v>
      </c>
      <c r="F229">
        <v>12.2</v>
      </c>
      <c r="G229">
        <v>14.1</v>
      </c>
      <c r="I229">
        <f t="shared" si="84"/>
        <v>1.6294170736800326</v>
      </c>
      <c r="N229">
        <f t="shared" si="86"/>
        <v>11.700000000000001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5.5</v>
      </c>
      <c r="E230">
        <v>9.1999999999999993</v>
      </c>
      <c r="F230">
        <v>11.7</v>
      </c>
      <c r="G230">
        <v>11.6</v>
      </c>
      <c r="I230">
        <f t="shared" si="84"/>
        <v>2.5169425897306428</v>
      </c>
      <c r="N230">
        <f t="shared" ref="N230:N234" si="91">AVERAGEIF(D230:G230, "&lt;&gt;0", D230:G230)</f>
        <v>9.5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4.0999999999999996</v>
      </c>
      <c r="E231">
        <v>8.6</v>
      </c>
      <c r="F231">
        <v>10.8</v>
      </c>
      <c r="G231">
        <v>12.1</v>
      </c>
      <c r="I231">
        <f t="shared" si="84"/>
        <v>3.040559159102155</v>
      </c>
      <c r="J231" s="2"/>
      <c r="K231" t="s">
        <v>26</v>
      </c>
      <c r="L231" t="s">
        <v>27</v>
      </c>
      <c r="N231">
        <f t="shared" si="91"/>
        <v>8.9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4.0999999999999996</v>
      </c>
      <c r="E232">
        <v>9.5</v>
      </c>
      <c r="F232">
        <v>10.8</v>
      </c>
      <c r="G232">
        <v>12.2</v>
      </c>
      <c r="I232">
        <f t="shared" si="84"/>
        <v>3.0679797913284927</v>
      </c>
      <c r="J232">
        <v>2</v>
      </c>
      <c r="K232">
        <f>AVERAGE(D220:G224)</f>
        <v>8.7865000000000002</v>
      </c>
      <c r="L232">
        <f>AVERAGE(D220:G220,D225:G225,D230:G230,D235:G235,D240:E240)</f>
        <v>8.6055555555555543</v>
      </c>
      <c r="M232">
        <v>0</v>
      </c>
      <c r="N232">
        <f t="shared" si="91"/>
        <v>9.1499999999999986</v>
      </c>
      <c r="P232" s="5">
        <f>AVERAGE(D220:D224)</f>
        <v>6.8659999999999997</v>
      </c>
      <c r="Q232">
        <f>AVERAGE(D220,D225,D230,D235,D240)</f>
        <v>4.5</v>
      </c>
      <c r="R232" s="5">
        <f>AVERAGE(E220:E224)</f>
        <v>7.2</v>
      </c>
      <c r="S232">
        <f>AVERAGE(E220,E225,E230,E235,E240)</f>
        <v>9.0599999999999987</v>
      </c>
      <c r="T232" s="5">
        <f>AVERAGE(F220:F224)</f>
        <v>9.1999999999999993</v>
      </c>
      <c r="U232">
        <f>AVERAGE(F220,F225,F230,F235)</f>
        <v>9.8249999999999993</v>
      </c>
      <c r="V232" s="5">
        <f>AVERAGE(G220:G224)</f>
        <v>11.879999999999999</v>
      </c>
      <c r="W232">
        <f>AVERAGE(G220,G225,G230,G235)</f>
        <v>11.95</v>
      </c>
    </row>
    <row r="233" spans="1:23" x14ac:dyDescent="0.75">
      <c r="A233" s="7">
        <v>13</v>
      </c>
      <c r="B233">
        <v>10</v>
      </c>
      <c r="C233">
        <v>0.65</v>
      </c>
      <c r="D233">
        <v>4.8</v>
      </c>
      <c r="E233">
        <v>9.4</v>
      </c>
      <c r="F233">
        <v>12.3</v>
      </c>
      <c r="G233">
        <v>11.6</v>
      </c>
      <c r="I233">
        <f t="shared" si="84"/>
        <v>2.9303370113350455</v>
      </c>
      <c r="J233">
        <v>5</v>
      </c>
      <c r="K233">
        <f>AVERAGE(D225:G229)</f>
        <v>10.702999999999999</v>
      </c>
      <c r="L233">
        <f t="shared" ref="L233:L236" si="92">AVERAGE(D221:G221,D226:G226,D231:G231,D236:G236,D241:E241)</f>
        <v>8.3422222222222207</v>
      </c>
      <c r="M233">
        <v>0.2</v>
      </c>
      <c r="N233">
        <f t="shared" si="91"/>
        <v>9.5250000000000004</v>
      </c>
      <c r="P233" s="5">
        <f>AVERAGE(D225:D229)</f>
        <v>9.6800000000000015</v>
      </c>
      <c r="Q233">
        <f t="shared" ref="Q233:Q236" si="93">AVERAGE(D221,D226,D231,D236,D241)</f>
        <v>4.1400000000000006</v>
      </c>
      <c r="R233" s="5">
        <f>AVERAGE(E225:E229)</f>
        <v>9.5</v>
      </c>
      <c r="S233">
        <f t="shared" ref="S233:S236" si="94">AVERAGE(E221,E226,E231,E236,E241)</f>
        <v>8.6199999999999992</v>
      </c>
      <c r="T233" s="5">
        <f>AVERAGE(F225:F229)</f>
        <v>10.772</v>
      </c>
      <c r="U233">
        <f t="shared" ref="U233:U236" si="95">AVERAGE(F221,F226,F231,F236)</f>
        <v>9.99</v>
      </c>
      <c r="V233" s="5">
        <f>AVERAGE(G225:G229)</f>
        <v>12.86</v>
      </c>
      <c r="W233">
        <f t="shared" ref="W233:W236" si="96">AVERAGE(G221,G226,G231,G236)</f>
        <v>11.6</v>
      </c>
    </row>
    <row r="234" spans="1:23" x14ac:dyDescent="0.75">
      <c r="A234" s="7">
        <v>14</v>
      </c>
      <c r="B234">
        <v>10</v>
      </c>
      <c r="C234">
        <v>0.85</v>
      </c>
      <c r="D234">
        <v>4.9000000000000004</v>
      </c>
      <c r="E234">
        <v>9.6</v>
      </c>
      <c r="F234">
        <v>11.4</v>
      </c>
      <c r="G234">
        <v>13.2</v>
      </c>
      <c r="I234">
        <f t="shared" si="84"/>
        <v>3.0889925542156997</v>
      </c>
      <c r="J234">
        <v>10</v>
      </c>
      <c r="K234">
        <f>AVERAGE(D230:G234)</f>
        <v>9.3699999999999992</v>
      </c>
      <c r="L234">
        <f t="shared" si="92"/>
        <v>9.089444444444446</v>
      </c>
      <c r="M234">
        <v>0.45</v>
      </c>
      <c r="N234">
        <f t="shared" si="91"/>
        <v>9.7749999999999986</v>
      </c>
      <c r="P234" s="5">
        <f>AVERAGE(D230:D234)</f>
        <v>4.68</v>
      </c>
      <c r="Q234">
        <f t="shared" si="93"/>
        <v>4.96</v>
      </c>
      <c r="R234" s="5">
        <f>AVERAGE(E230:E234)</f>
        <v>9.26</v>
      </c>
      <c r="S234">
        <f t="shared" si="94"/>
        <v>9.3020000000000014</v>
      </c>
      <c r="T234" s="5">
        <f>AVERAGE(F230:F234)</f>
        <v>11.399999999999999</v>
      </c>
      <c r="U234">
        <f t="shared" si="95"/>
        <v>10.425000000000001</v>
      </c>
      <c r="V234" s="5">
        <f>AVERAGE(G230:G234)</f>
        <v>12.14</v>
      </c>
      <c r="W234">
        <f t="shared" si="96"/>
        <v>12.649999999999999</v>
      </c>
    </row>
    <row r="235" spans="1:23" x14ac:dyDescent="0.75">
      <c r="A235" s="7">
        <v>15</v>
      </c>
      <c r="B235">
        <v>20</v>
      </c>
      <c r="C235">
        <v>0</v>
      </c>
      <c r="D235">
        <v>2.6</v>
      </c>
      <c r="E235">
        <v>9.6</v>
      </c>
      <c r="F235">
        <v>10.7</v>
      </c>
      <c r="G235">
        <v>12.4</v>
      </c>
      <c r="I235">
        <f t="shared" si="84"/>
        <v>3.7298625980054561</v>
      </c>
      <c r="J235">
        <v>20</v>
      </c>
      <c r="K235">
        <f>AVERAGE(D235:G239)</f>
        <v>8.0604999999999993</v>
      </c>
      <c r="L235">
        <f t="shared" si="92"/>
        <v>8.6611111111111114</v>
      </c>
      <c r="M235">
        <v>0.65</v>
      </c>
      <c r="N235">
        <f>AVERAGEIF(D235:G235, "&lt;&gt;0", D235:G235)</f>
        <v>8.8249999999999993</v>
      </c>
      <c r="P235" s="5">
        <f>AVERAGE(D235:D239)</f>
        <v>2.44</v>
      </c>
      <c r="Q235">
        <f t="shared" si="93"/>
        <v>5.22</v>
      </c>
      <c r="R235" s="5">
        <f>AVERAGE(E235:E239)</f>
        <v>9.9819999999999993</v>
      </c>
      <c r="S235">
        <f t="shared" si="94"/>
        <v>9.4600000000000009</v>
      </c>
      <c r="T235" s="5">
        <f>AVERAGE(F235:F239)</f>
        <v>12.200000000000001</v>
      </c>
      <c r="U235">
        <f t="shared" si="95"/>
        <v>11.5</v>
      </c>
      <c r="V235" s="5">
        <f>AVERAGE(G235:G239)</f>
        <v>7.62</v>
      </c>
      <c r="W235">
        <f t="shared" si="96"/>
        <v>9.125</v>
      </c>
    </row>
    <row r="236" spans="1:23" x14ac:dyDescent="0.75">
      <c r="A236" s="7">
        <v>16</v>
      </c>
      <c r="B236">
        <v>20</v>
      </c>
      <c r="C236">
        <v>0.2</v>
      </c>
      <c r="D236">
        <v>1.5</v>
      </c>
      <c r="E236">
        <v>8.8000000000000007</v>
      </c>
      <c r="F236">
        <v>11</v>
      </c>
      <c r="G236">
        <v>12.4</v>
      </c>
      <c r="I236">
        <f t="shared" si="84"/>
        <v>4.1990326266891511</v>
      </c>
      <c r="J236">
        <v>50</v>
      </c>
      <c r="K236">
        <f>AVERAGE(D240:E244)</f>
        <v>5.8299999999999992</v>
      </c>
      <c r="L236">
        <f t="shared" si="92"/>
        <v>9.5627777777777769</v>
      </c>
      <c r="M236">
        <v>0.85</v>
      </c>
      <c r="N236">
        <f t="shared" ref="N236:N249" si="97">AVERAGEIF(D236:G236, "&lt;&gt;0", D236:G236)</f>
        <v>8.4250000000000007</v>
      </c>
      <c r="P236" s="5">
        <f>AVERAGE(D240:D244)</f>
        <v>0.82</v>
      </c>
      <c r="Q236">
        <f t="shared" si="93"/>
        <v>5.6659999999999995</v>
      </c>
      <c r="R236" s="5">
        <f>AVERAGE(E240:E244)</f>
        <v>10.84</v>
      </c>
      <c r="S236">
        <f t="shared" si="94"/>
        <v>10.34</v>
      </c>
      <c r="T236" s="5"/>
      <c r="U236">
        <f t="shared" si="95"/>
        <v>12.725</v>
      </c>
      <c r="V236" s="5"/>
      <c r="W236">
        <f t="shared" si="96"/>
        <v>10.3</v>
      </c>
    </row>
    <row r="237" spans="1:23" x14ac:dyDescent="0.75">
      <c r="A237" s="7">
        <v>17</v>
      </c>
      <c r="B237">
        <v>20</v>
      </c>
      <c r="C237">
        <v>0.45</v>
      </c>
      <c r="D237">
        <v>3.7</v>
      </c>
      <c r="E237">
        <v>9.7100000000000009</v>
      </c>
      <c r="F237">
        <v>12.4</v>
      </c>
      <c r="G237">
        <v>13.3</v>
      </c>
      <c r="I237">
        <f t="shared" si="84"/>
        <v>3.749202415181129</v>
      </c>
      <c r="J237">
        <v>100</v>
      </c>
      <c r="N237">
        <f t="shared" si="97"/>
        <v>9.7774999999999999</v>
      </c>
      <c r="P237" s="5"/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2.2000000000000002</v>
      </c>
      <c r="E238">
        <v>10.1</v>
      </c>
      <c r="F238">
        <v>11.8</v>
      </c>
      <c r="G238">
        <v>0</v>
      </c>
      <c r="I238">
        <f>_xlfn.STDEV.P(D238:G238)</f>
        <v>5.0221384887316676</v>
      </c>
      <c r="K238">
        <f>AVERAGE(K232:K237)</f>
        <v>8.5499999999999989</v>
      </c>
      <c r="N238">
        <f t="shared" si="97"/>
        <v>8.0333333333333332</v>
      </c>
      <c r="P238" s="5">
        <f>AVERAGE(P232:P237)</f>
        <v>4.8971999999999998</v>
      </c>
      <c r="Q238">
        <f>AVERAGE(Q232:Q236)</f>
        <v>4.8971999999999998</v>
      </c>
      <c r="R238" s="5">
        <f>AVERAGE(R232:R237)</f>
        <v>9.3563999999999989</v>
      </c>
      <c r="S238">
        <f>AVERAGE(S232:S236)</f>
        <v>9.3563999999999989</v>
      </c>
      <c r="T238" s="5">
        <f>AVERAGE(T232:T237)</f>
        <v>10.893000000000001</v>
      </c>
      <c r="U238">
        <f>AVERAGE(U232:U236)</f>
        <v>10.892999999999999</v>
      </c>
      <c r="V238" s="5">
        <f>AVERAGE(V232:V237)</f>
        <v>11.124999999999998</v>
      </c>
      <c r="W238">
        <f>AVERAGE(W232:W236)</f>
        <v>11.125</v>
      </c>
    </row>
    <row r="239" spans="1:23" x14ac:dyDescent="0.75">
      <c r="A239" s="7">
        <v>19</v>
      </c>
      <c r="B239">
        <v>20</v>
      </c>
      <c r="C239">
        <v>0.85</v>
      </c>
      <c r="D239">
        <v>2.2000000000000002</v>
      </c>
      <c r="E239">
        <v>11.7</v>
      </c>
      <c r="F239">
        <v>15.1</v>
      </c>
      <c r="G239">
        <v>0</v>
      </c>
      <c r="I239">
        <f t="shared" si="84"/>
        <v>6.3144675151591363</v>
      </c>
      <c r="N239">
        <f t="shared" si="97"/>
        <v>9.6666666666666661</v>
      </c>
      <c r="P239" s="5">
        <f>_xlfn.STDEV.P(P232:P237)</f>
        <v>3.145152358789634</v>
      </c>
      <c r="Q239">
        <f>_xlfn.STDEV.P(Q232:Q236)</f>
        <v>0.53484891324559902</v>
      </c>
      <c r="R239" s="5">
        <f>_xlfn.STDEV.P(R232:R237)</f>
        <v>1.2060198339994297</v>
      </c>
      <c r="S239">
        <f>_xlfn.STDEV.P(S232:S236)</f>
        <v>0.56767934611010851</v>
      </c>
      <c r="T239" s="5">
        <f>_xlfn.STDEV.P(T232:T237)</f>
        <v>1.1007029572050679</v>
      </c>
      <c r="U239">
        <f>_xlfn.STDEV.P(U232:U236)</f>
        <v>1.0862531933209678</v>
      </c>
      <c r="V239" s="5">
        <f>_xlfn.STDEV.P(V232:V237)</f>
        <v>2.0552068022464396</v>
      </c>
      <c r="W239">
        <f>_xlfn.STDEV.P(W232:W236)</f>
        <v>1.2579745625409051</v>
      </c>
    </row>
    <row r="240" spans="1:23" x14ac:dyDescent="0.75">
      <c r="A240" s="7">
        <v>20</v>
      </c>
      <c r="B240">
        <v>50</v>
      </c>
      <c r="C240">
        <v>0</v>
      </c>
      <c r="D240">
        <v>0.5</v>
      </c>
      <c r="E240">
        <v>11.7</v>
      </c>
      <c r="F240">
        <v>0</v>
      </c>
      <c r="G240">
        <v>0</v>
      </c>
      <c r="I240">
        <f>_xlfn.STDEV.P(D240:E240)</f>
        <v>5.6</v>
      </c>
      <c r="N240">
        <f t="shared" si="97"/>
        <v>6.1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1</v>
      </c>
      <c r="E241">
        <v>10</v>
      </c>
      <c r="F241">
        <v>0</v>
      </c>
      <c r="G241">
        <v>0</v>
      </c>
      <c r="I241">
        <f t="shared" ref="I241:I249" si="98">_xlfn.STDEV.P(D241:E241)</f>
        <v>4.5</v>
      </c>
      <c r="N241">
        <f t="shared" si="97"/>
        <v>5.5</v>
      </c>
      <c r="P241" s="5" cm="1">
        <f t="array" ref="P241">INDEX(LINEST(P232:P236), 1)</f>
        <v>-1.9331999999999996</v>
      </c>
      <c r="Q241" s="5" cm="1">
        <f t="array" ref="Q241">INDEX(LINEST(Q232:Q236), 1)</f>
        <v>0.34119999999999984</v>
      </c>
      <c r="R241" s="5" cm="1">
        <f t="array" ref="R241">INDEX(LINEST(R232:R236), 1)</f>
        <v>0.77619999999999989</v>
      </c>
      <c r="S241" s="5" cm="1">
        <f t="array" ref="S241">INDEX(LINEST(S232:S236), 1)</f>
        <v>0.34000000000000047</v>
      </c>
      <c r="T241" s="5" cm="1">
        <f t="array" ref="T241">INDEX(LINEST(T232:T235), 1)</f>
        <v>0.96280000000000032</v>
      </c>
      <c r="U241" s="5" cm="1">
        <f t="array" ref="U241">INDEX(LINEST(U232:U236), 1)</f>
        <v>0.73100000000000021</v>
      </c>
      <c r="V241" s="5" cm="1">
        <f t="array" ref="V241">INDEX(LINEST(V232:V235), 1)</f>
        <v>-1.3499999999999992</v>
      </c>
      <c r="W241" s="5" cm="1">
        <f t="array" ref="W241">INDEX(LINEST(W232:W236), 1)</f>
        <v>-0.57749999999999957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0.9</v>
      </c>
      <c r="E242">
        <v>10.5</v>
      </c>
      <c r="F242">
        <v>0</v>
      </c>
      <c r="G242">
        <v>0</v>
      </c>
      <c r="I242">
        <f t="shared" si="98"/>
        <v>4.8</v>
      </c>
      <c r="K242" cm="1">
        <f t="array" ref="K242">INDEX(LINEST(K232:K236),1)</f>
        <v>-0.85555000000000003</v>
      </c>
      <c r="L242" cm="1">
        <f t="array" ref="L242">INDEX(LINEST(L232:L236),1)</f>
        <v>0.22333333333333352</v>
      </c>
      <c r="N242">
        <f t="shared" si="97"/>
        <v>5.7</v>
      </c>
    </row>
    <row r="243" spans="1:25" x14ac:dyDescent="0.75">
      <c r="A243" s="7">
        <v>23</v>
      </c>
      <c r="B243">
        <v>50</v>
      </c>
      <c r="C243">
        <v>0.65</v>
      </c>
      <c r="D243">
        <v>0.9</v>
      </c>
      <c r="E243">
        <v>10.6</v>
      </c>
      <c r="F243">
        <v>0</v>
      </c>
      <c r="G243">
        <v>0</v>
      </c>
      <c r="I243">
        <f t="shared" si="98"/>
        <v>4.8499999999999996</v>
      </c>
      <c r="N243">
        <f t="shared" si="97"/>
        <v>5.75</v>
      </c>
    </row>
    <row r="244" spans="1:25" x14ac:dyDescent="0.75">
      <c r="A244" s="7">
        <v>24</v>
      </c>
      <c r="B244">
        <v>50</v>
      </c>
      <c r="C244">
        <v>0.85</v>
      </c>
      <c r="D244">
        <v>0.8</v>
      </c>
      <c r="E244">
        <v>11.4</v>
      </c>
      <c r="F244">
        <v>0</v>
      </c>
      <c r="G244">
        <v>0</v>
      </c>
      <c r="I244">
        <f t="shared" si="98"/>
        <v>5.2999999999999989</v>
      </c>
      <c r="N244">
        <f t="shared" si="97"/>
        <v>6.1000000000000005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8"/>
        <v>0</v>
      </c>
      <c r="N245" t="e">
        <f t="shared" si="97"/>
        <v>#DIV/0!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8"/>
        <v>0</v>
      </c>
      <c r="N246" t="e">
        <f t="shared" si="97"/>
        <v>#DIV/0!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8"/>
        <v>0</v>
      </c>
      <c r="N247" t="e">
        <f t="shared" si="97"/>
        <v>#DIV/0!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8"/>
        <v>0</v>
      </c>
      <c r="N248" t="e">
        <f t="shared" si="97"/>
        <v>#DIV/0!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8"/>
        <v>0</v>
      </c>
      <c r="N249" t="e">
        <f t="shared" si="97"/>
        <v>#DIV/0!</v>
      </c>
    </row>
  </sheetData>
  <conditionalFormatting sqref="D1:D1048576">
    <cfRule type="top10" dxfId="33" priority="1" rank="1"/>
  </conditionalFormatting>
  <conditionalFormatting sqref="E1:E1048576">
    <cfRule type="top10" dxfId="32" priority="2" rank="1"/>
  </conditionalFormatting>
  <conditionalFormatting sqref="F1:F1048576">
    <cfRule type="top10" dxfId="31" priority="3" rank="1"/>
  </conditionalFormatting>
  <conditionalFormatting sqref="G1:G1048576">
    <cfRule type="top10" dxfId="30" priority="4" rank="1"/>
  </conditionalFormatting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85.2</v>
      </c>
      <c r="F4">
        <v>41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81.2</v>
      </c>
      <c r="F5">
        <v>40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81.8</v>
      </c>
      <c r="F6">
        <v>45.8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80.5</v>
      </c>
      <c r="F7">
        <v>40.799999999999997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85</v>
      </c>
      <c r="F8">
        <v>42.1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47.3</v>
      </c>
      <c r="F9">
        <v>14.2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49.3</v>
      </c>
      <c r="F10">
        <v>13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53.9</v>
      </c>
      <c r="F11">
        <v>13.1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56.1</v>
      </c>
      <c r="F12">
        <v>14.1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65.3</v>
      </c>
      <c r="F13">
        <v>15.4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10</v>
      </c>
      <c r="F14">
        <v>39.1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10.6</v>
      </c>
      <c r="F15">
        <v>38.1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14.8</v>
      </c>
      <c r="F16">
        <v>38.700000000000003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16.100000000000001</v>
      </c>
      <c r="F17">
        <v>35.799999999999997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23.1</v>
      </c>
      <c r="F18">
        <v>37.9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94</v>
      </c>
      <c r="E19">
        <v>2.7</v>
      </c>
      <c r="F19">
        <v>48.4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92.8</v>
      </c>
      <c r="E20">
        <v>3.2</v>
      </c>
      <c r="F20">
        <v>46.1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93.9</v>
      </c>
      <c r="E21">
        <v>7.7</v>
      </c>
      <c r="F21">
        <v>46.9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94.1</v>
      </c>
      <c r="E22">
        <v>8.5</v>
      </c>
      <c r="F22">
        <v>45.3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95.1</v>
      </c>
      <c r="E23">
        <v>14.4</v>
      </c>
      <c r="F23">
        <v>45.9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87.7</v>
      </c>
      <c r="E24">
        <v>1.9</v>
      </c>
      <c r="F24">
        <v>62.4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85.6</v>
      </c>
      <c r="E25">
        <v>1.6</v>
      </c>
      <c r="F25">
        <v>62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85.2</v>
      </c>
      <c r="E26">
        <v>2.5</v>
      </c>
      <c r="F26">
        <v>60.8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83.6</v>
      </c>
      <c r="E27">
        <v>4</v>
      </c>
      <c r="F27">
        <v>63.6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84.6</v>
      </c>
      <c r="E28">
        <v>7.6</v>
      </c>
      <c r="F28">
        <v>60.5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86.5</v>
      </c>
      <c r="E29">
        <v>0.2</v>
      </c>
      <c r="F29">
        <v>49.1</v>
      </c>
      <c r="G29">
        <v>0.3</v>
      </c>
    </row>
    <row r="30" spans="1:7" x14ac:dyDescent="0.75">
      <c r="A30" s="1">
        <v>26</v>
      </c>
      <c r="B30">
        <v>100</v>
      </c>
      <c r="C30">
        <v>0.2</v>
      </c>
      <c r="D30">
        <v>83.1</v>
      </c>
      <c r="E30">
        <v>0.1</v>
      </c>
      <c r="F30">
        <v>47.4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83.5</v>
      </c>
      <c r="E31">
        <v>1.7</v>
      </c>
      <c r="F31">
        <v>51.2</v>
      </c>
      <c r="G31">
        <v>0.2</v>
      </c>
    </row>
    <row r="32" spans="1:7" x14ac:dyDescent="0.75">
      <c r="A32" s="1">
        <v>28</v>
      </c>
      <c r="B32">
        <v>100</v>
      </c>
      <c r="C32">
        <v>0.65</v>
      </c>
      <c r="D32">
        <v>83</v>
      </c>
      <c r="E32">
        <v>1.1000000000000001</v>
      </c>
      <c r="F32">
        <v>52.4</v>
      </c>
      <c r="G32">
        <v>0.2</v>
      </c>
    </row>
    <row r="33" spans="1:7" x14ac:dyDescent="0.75">
      <c r="A33" s="1">
        <v>29</v>
      </c>
      <c r="B33">
        <v>100</v>
      </c>
      <c r="C33">
        <v>0.85</v>
      </c>
      <c r="D33">
        <v>84.6</v>
      </c>
      <c r="E33">
        <v>6.4</v>
      </c>
      <c r="F33">
        <v>48.7</v>
      </c>
      <c r="G33">
        <v>0.3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99.9</v>
      </c>
      <c r="E40">
        <v>96.2</v>
      </c>
      <c r="F40">
        <v>99.3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99.9</v>
      </c>
      <c r="E41">
        <v>95.3</v>
      </c>
      <c r="F41">
        <v>99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99.6</v>
      </c>
      <c r="E42">
        <v>90.3</v>
      </c>
      <c r="F42">
        <v>99.6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100</v>
      </c>
      <c r="E43">
        <v>91.3</v>
      </c>
      <c r="F43">
        <v>99.5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100</v>
      </c>
      <c r="E44">
        <v>91.2</v>
      </c>
      <c r="F44">
        <v>99.9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95.2</v>
      </c>
      <c r="E45">
        <v>0</v>
      </c>
      <c r="F45">
        <v>18.2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94.6</v>
      </c>
      <c r="E46">
        <v>0</v>
      </c>
      <c r="F46">
        <v>21.3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94.3</v>
      </c>
      <c r="E47">
        <v>0</v>
      </c>
      <c r="F47">
        <v>18.5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92.4</v>
      </c>
      <c r="E48">
        <v>0</v>
      </c>
      <c r="F48">
        <v>17.8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92.2</v>
      </c>
      <c r="E49">
        <v>0</v>
      </c>
      <c r="F49">
        <v>14.2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95.6</v>
      </c>
      <c r="E50">
        <v>0</v>
      </c>
      <c r="F50">
        <v>22.8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95.9</v>
      </c>
      <c r="E51">
        <v>0</v>
      </c>
      <c r="F51">
        <v>20.8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95.9</v>
      </c>
      <c r="E52">
        <v>0</v>
      </c>
      <c r="F52">
        <v>20.3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94.6</v>
      </c>
      <c r="E53">
        <v>0</v>
      </c>
      <c r="F53">
        <v>18.899999999999999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94.6</v>
      </c>
      <c r="E54">
        <v>0</v>
      </c>
      <c r="F54">
        <v>19.899999999999999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72.8</v>
      </c>
      <c r="E55">
        <v>0</v>
      </c>
      <c r="F55">
        <v>55.3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72.599999999999994</v>
      </c>
      <c r="E56">
        <v>0</v>
      </c>
      <c r="F56">
        <v>50.4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72.099999999999994</v>
      </c>
      <c r="E57">
        <v>0</v>
      </c>
      <c r="F57">
        <v>51.2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68.3</v>
      </c>
      <c r="E58">
        <v>0</v>
      </c>
      <c r="F58">
        <v>48.1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68.599999999999994</v>
      </c>
      <c r="E59">
        <v>0</v>
      </c>
      <c r="F59">
        <v>47.2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73.3</v>
      </c>
      <c r="E60">
        <v>0</v>
      </c>
      <c r="F60">
        <v>21.5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70.400000000000006</v>
      </c>
      <c r="E61">
        <v>0</v>
      </c>
      <c r="F61">
        <v>17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72.099999999999994</v>
      </c>
      <c r="E62">
        <v>0</v>
      </c>
      <c r="F62">
        <v>15.3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68.2</v>
      </c>
      <c r="E63">
        <v>0</v>
      </c>
      <c r="F63">
        <v>11.8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67.2</v>
      </c>
      <c r="E64">
        <v>0</v>
      </c>
      <c r="F64">
        <v>9.3000000000000007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75.599999999999994</v>
      </c>
      <c r="E65">
        <v>0</v>
      </c>
      <c r="F65">
        <v>18.899999999999999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74.7</v>
      </c>
      <c r="E66">
        <v>0</v>
      </c>
      <c r="F66">
        <v>15.4</v>
      </c>
      <c r="G66">
        <v>0.1</v>
      </c>
    </row>
    <row r="67" spans="1:7" x14ac:dyDescent="0.75">
      <c r="A67" s="1">
        <v>27</v>
      </c>
      <c r="B67">
        <v>100</v>
      </c>
      <c r="C67">
        <v>0.45</v>
      </c>
      <c r="D67">
        <v>74.900000000000006</v>
      </c>
      <c r="E67">
        <v>0</v>
      </c>
      <c r="F67">
        <v>15.7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73.8</v>
      </c>
      <c r="E68">
        <v>0</v>
      </c>
      <c r="F68">
        <v>15.1</v>
      </c>
      <c r="G68">
        <v>0.1</v>
      </c>
    </row>
    <row r="69" spans="1:7" x14ac:dyDescent="0.75">
      <c r="A69" s="1">
        <v>29</v>
      </c>
      <c r="B69">
        <v>100</v>
      </c>
      <c r="C69">
        <v>0.85</v>
      </c>
      <c r="D69">
        <v>72.599999999999994</v>
      </c>
      <c r="E69">
        <v>0</v>
      </c>
      <c r="F69">
        <v>12.5</v>
      </c>
      <c r="G69">
        <v>0.2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98.7</v>
      </c>
      <c r="E76">
        <v>100</v>
      </c>
      <c r="F76">
        <v>94.9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98.4</v>
      </c>
      <c r="E77">
        <v>100</v>
      </c>
      <c r="F77">
        <v>93.7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98</v>
      </c>
      <c r="E78">
        <v>99.9</v>
      </c>
      <c r="F78">
        <v>95.5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98.6</v>
      </c>
      <c r="E79">
        <v>100</v>
      </c>
      <c r="F79">
        <v>96.4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98.8</v>
      </c>
      <c r="E80">
        <v>100</v>
      </c>
      <c r="F80">
        <v>98.1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99</v>
      </c>
      <c r="E81">
        <v>0.5</v>
      </c>
      <c r="F81">
        <v>19.2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98.8</v>
      </c>
      <c r="E82">
        <v>0.9</v>
      </c>
      <c r="F82">
        <v>16.899999999999999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98.7</v>
      </c>
      <c r="E83">
        <v>0.9</v>
      </c>
      <c r="F83">
        <v>16.5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98.6</v>
      </c>
      <c r="E84">
        <v>0.8</v>
      </c>
      <c r="F84">
        <v>14.9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98.7</v>
      </c>
      <c r="E85">
        <v>1.8</v>
      </c>
      <c r="F85">
        <v>13.1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99.8</v>
      </c>
      <c r="E86">
        <v>0</v>
      </c>
      <c r="F86">
        <v>43.2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99.9</v>
      </c>
      <c r="E87">
        <v>0</v>
      </c>
      <c r="F87">
        <v>42.1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99.6</v>
      </c>
      <c r="E88">
        <v>0</v>
      </c>
      <c r="F88">
        <v>41.7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99.5</v>
      </c>
      <c r="E89">
        <v>0</v>
      </c>
      <c r="F89">
        <v>38.1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99.9</v>
      </c>
      <c r="E90">
        <v>0</v>
      </c>
      <c r="F90">
        <v>37.299999999999997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92.6</v>
      </c>
      <c r="E91">
        <v>0</v>
      </c>
      <c r="F91">
        <v>62.6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92</v>
      </c>
      <c r="E92">
        <v>0.2</v>
      </c>
      <c r="F92">
        <v>63.8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93.4</v>
      </c>
      <c r="E93">
        <v>0</v>
      </c>
      <c r="F93">
        <v>60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93.6</v>
      </c>
      <c r="E94">
        <v>0</v>
      </c>
      <c r="F94">
        <v>59.2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92.2</v>
      </c>
      <c r="E95">
        <v>0</v>
      </c>
      <c r="F95">
        <v>59.9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88.4</v>
      </c>
      <c r="E96">
        <v>0</v>
      </c>
      <c r="F96">
        <v>50.4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88.7</v>
      </c>
      <c r="E97">
        <v>0</v>
      </c>
      <c r="F97">
        <v>48.7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89.9</v>
      </c>
      <c r="E98">
        <v>0.1</v>
      </c>
      <c r="F98">
        <v>53.7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90.6</v>
      </c>
      <c r="E99">
        <v>0.1</v>
      </c>
      <c r="F99">
        <v>54.8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90.7</v>
      </c>
      <c r="E100">
        <v>0.4</v>
      </c>
      <c r="F100">
        <v>54.8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89.2</v>
      </c>
      <c r="E101">
        <v>0</v>
      </c>
      <c r="F101">
        <v>40.200000000000003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88.2</v>
      </c>
      <c r="E102">
        <v>0</v>
      </c>
      <c r="F102">
        <v>40.5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89.1</v>
      </c>
      <c r="E103">
        <v>0.2</v>
      </c>
      <c r="F103">
        <v>46.2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89.1</v>
      </c>
      <c r="E104">
        <v>0.1</v>
      </c>
      <c r="F104">
        <v>47.4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91.8</v>
      </c>
      <c r="E105">
        <v>0.1</v>
      </c>
      <c r="F105">
        <v>48.7</v>
      </c>
      <c r="G105">
        <v>0.1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98.04</v>
      </c>
      <c r="E117">
        <v>50.1</v>
      </c>
      <c r="F117">
        <v>6.1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96.69</v>
      </c>
      <c r="E118">
        <v>49.1</v>
      </c>
      <c r="F118">
        <v>6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98.01</v>
      </c>
      <c r="E119">
        <v>58.4</v>
      </c>
      <c r="F119">
        <v>7.2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98.1</v>
      </c>
      <c r="E120">
        <v>60.5</v>
      </c>
      <c r="F120">
        <v>7.1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97.2</v>
      </c>
      <c r="E121">
        <v>66</v>
      </c>
      <c r="F121">
        <v>6.3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90.92</v>
      </c>
      <c r="E122">
        <v>8.9</v>
      </c>
      <c r="F122">
        <v>36.299999999999997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90.4</v>
      </c>
      <c r="E123">
        <v>8.8000000000000007</v>
      </c>
      <c r="F123">
        <v>37.5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91.7</v>
      </c>
      <c r="E124">
        <v>11.2</v>
      </c>
      <c r="F124">
        <v>32.4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93.7</v>
      </c>
      <c r="E125">
        <v>11.6</v>
      </c>
      <c r="F125">
        <v>34.299999999999997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95.2</v>
      </c>
      <c r="E126">
        <v>20.100000000000001</v>
      </c>
      <c r="F126">
        <v>33.299999999999997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43.2</v>
      </c>
      <c r="E127">
        <v>1.9</v>
      </c>
      <c r="F127">
        <v>51.3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38</v>
      </c>
      <c r="E128">
        <v>2</v>
      </c>
      <c r="F128">
        <v>50.1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41.2</v>
      </c>
      <c r="E129">
        <v>2.9</v>
      </c>
      <c r="F129">
        <v>52.6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42.1</v>
      </c>
      <c r="E130">
        <v>4.3</v>
      </c>
      <c r="F130">
        <v>47.1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42.3</v>
      </c>
      <c r="E131">
        <v>7.4</v>
      </c>
      <c r="F131">
        <v>48.6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51.83</v>
      </c>
      <c r="E132">
        <v>0.4</v>
      </c>
      <c r="F132">
        <v>32.799999999999997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45.1</v>
      </c>
      <c r="E133">
        <v>0.3</v>
      </c>
      <c r="F133">
        <v>31.2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47.9</v>
      </c>
      <c r="E134">
        <v>1.1000000000000001</v>
      </c>
      <c r="F134">
        <v>32.9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45</v>
      </c>
      <c r="E135">
        <v>1.8</v>
      </c>
      <c r="F135">
        <v>31.4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51.8</v>
      </c>
      <c r="E136">
        <v>4.8</v>
      </c>
      <c r="F136">
        <v>28.2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54.9</v>
      </c>
      <c r="E137">
        <v>0.2</v>
      </c>
      <c r="F137">
        <v>42.1</v>
      </c>
      <c r="G137">
        <v>0.7</v>
      </c>
    </row>
    <row r="138" spans="1:7" x14ac:dyDescent="0.75">
      <c r="A138" s="1">
        <v>26</v>
      </c>
      <c r="B138">
        <v>100</v>
      </c>
      <c r="C138">
        <v>0.2</v>
      </c>
      <c r="D138">
        <v>52.1</v>
      </c>
      <c r="E138">
        <v>0.1</v>
      </c>
      <c r="F138">
        <v>40.5</v>
      </c>
      <c r="G138">
        <v>0.4</v>
      </c>
    </row>
    <row r="139" spans="1:7" x14ac:dyDescent="0.75">
      <c r="A139" s="1">
        <v>27</v>
      </c>
      <c r="B139">
        <v>100</v>
      </c>
      <c r="C139">
        <v>0.45</v>
      </c>
      <c r="D139">
        <v>53.6</v>
      </c>
      <c r="E139">
        <v>0.4</v>
      </c>
      <c r="F139">
        <v>43.2</v>
      </c>
      <c r="G139">
        <v>0.4</v>
      </c>
    </row>
    <row r="140" spans="1:7" x14ac:dyDescent="0.75">
      <c r="A140" s="1">
        <v>28</v>
      </c>
      <c r="B140">
        <v>100</v>
      </c>
      <c r="C140">
        <v>0.65</v>
      </c>
      <c r="D140">
        <v>52.3</v>
      </c>
      <c r="E140">
        <v>0.5</v>
      </c>
      <c r="F140">
        <v>43.4</v>
      </c>
      <c r="G140">
        <v>0.6</v>
      </c>
    </row>
    <row r="141" spans="1:7" x14ac:dyDescent="0.75">
      <c r="A141" s="1">
        <v>29</v>
      </c>
      <c r="B141">
        <v>100</v>
      </c>
      <c r="C141">
        <v>0.85</v>
      </c>
      <c r="D141">
        <v>57.88</v>
      </c>
      <c r="E141">
        <v>2.4</v>
      </c>
      <c r="F141">
        <v>35.700000000000003</v>
      </c>
      <c r="G141">
        <v>0.3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98.4</v>
      </c>
      <c r="E148">
        <v>0.1</v>
      </c>
      <c r="F148">
        <v>99.3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98.5</v>
      </c>
      <c r="E149">
        <v>0.1</v>
      </c>
      <c r="F149">
        <v>98.9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99</v>
      </c>
      <c r="E150">
        <v>0.2</v>
      </c>
      <c r="F150">
        <v>99.4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98.9</v>
      </c>
      <c r="E151">
        <v>0.2</v>
      </c>
      <c r="F151">
        <v>99.3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99.3</v>
      </c>
      <c r="E152">
        <v>0.3</v>
      </c>
      <c r="F152">
        <v>99.8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51.5</v>
      </c>
      <c r="E153">
        <v>0</v>
      </c>
      <c r="F153">
        <v>18.2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50</v>
      </c>
      <c r="E154">
        <v>0</v>
      </c>
      <c r="F154">
        <v>1.8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47.4</v>
      </c>
      <c r="E155">
        <v>0</v>
      </c>
      <c r="F155">
        <v>0.7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44</v>
      </c>
      <c r="E156">
        <v>0</v>
      </c>
      <c r="F156">
        <v>1.2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43.8</v>
      </c>
      <c r="E157">
        <v>0</v>
      </c>
      <c r="F157">
        <v>0.2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74.900000000000006</v>
      </c>
      <c r="E158">
        <v>0</v>
      </c>
      <c r="F158">
        <v>22.8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74.400000000000006</v>
      </c>
      <c r="E159">
        <v>0</v>
      </c>
      <c r="F159">
        <v>13.7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75.099999999999994</v>
      </c>
      <c r="E160">
        <v>0</v>
      </c>
      <c r="F160">
        <v>12.8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73.400000000000006</v>
      </c>
      <c r="E161">
        <v>0</v>
      </c>
      <c r="F161">
        <v>11.5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72.599999999999994</v>
      </c>
      <c r="E162">
        <v>0</v>
      </c>
      <c r="F162">
        <v>10.7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55.2</v>
      </c>
      <c r="E163">
        <v>0</v>
      </c>
      <c r="F163">
        <v>45.9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47.1</v>
      </c>
      <c r="E164">
        <v>0</v>
      </c>
      <c r="F164">
        <v>40.200000000000003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45.6</v>
      </c>
      <c r="E165">
        <v>0</v>
      </c>
      <c r="F165">
        <v>45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38.1</v>
      </c>
      <c r="E166">
        <v>0</v>
      </c>
      <c r="F166">
        <v>44.6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35.299999999999997</v>
      </c>
      <c r="E167">
        <v>0</v>
      </c>
      <c r="F167">
        <v>40.799999999999997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54.6</v>
      </c>
      <c r="E168">
        <v>0</v>
      </c>
      <c r="F168">
        <v>21.5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49.6</v>
      </c>
      <c r="E169">
        <v>0</v>
      </c>
      <c r="F169">
        <v>17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51.4</v>
      </c>
      <c r="E170">
        <v>0</v>
      </c>
      <c r="F170">
        <v>15.3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46.4</v>
      </c>
      <c r="E171">
        <v>0</v>
      </c>
      <c r="F171">
        <v>11.8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47.1</v>
      </c>
      <c r="E172">
        <v>0</v>
      </c>
      <c r="F172">
        <v>9.3000000000000007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56.3</v>
      </c>
      <c r="E173">
        <v>0</v>
      </c>
      <c r="F173">
        <v>18.899999999999999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52.9</v>
      </c>
      <c r="E174">
        <v>0</v>
      </c>
      <c r="F174">
        <v>15.4</v>
      </c>
      <c r="G174">
        <v>0.1</v>
      </c>
    </row>
    <row r="175" spans="1:7" x14ac:dyDescent="0.75">
      <c r="A175" s="1">
        <v>27</v>
      </c>
      <c r="B175">
        <v>100</v>
      </c>
      <c r="C175">
        <v>0.45</v>
      </c>
      <c r="D175">
        <v>53.6</v>
      </c>
      <c r="E175">
        <v>0</v>
      </c>
      <c r="F175">
        <v>15.7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49</v>
      </c>
      <c r="E176">
        <v>0</v>
      </c>
      <c r="F176">
        <v>15.1</v>
      </c>
      <c r="G176">
        <v>0.2</v>
      </c>
    </row>
    <row r="177" spans="1:7" x14ac:dyDescent="0.75">
      <c r="A177" s="1">
        <v>29</v>
      </c>
      <c r="B177">
        <v>100</v>
      </c>
      <c r="C177">
        <v>0.85</v>
      </c>
      <c r="D177">
        <v>50.7</v>
      </c>
      <c r="E177">
        <v>0</v>
      </c>
      <c r="F177">
        <v>12.5</v>
      </c>
      <c r="G177">
        <v>0.2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30.2</v>
      </c>
      <c r="E184">
        <v>28.6</v>
      </c>
      <c r="F184">
        <v>33.299999999999997</v>
      </c>
      <c r="G184">
        <v>98.9</v>
      </c>
    </row>
    <row r="185" spans="1:7" x14ac:dyDescent="0.75">
      <c r="A185" s="1">
        <v>1</v>
      </c>
      <c r="B185">
        <v>0</v>
      </c>
      <c r="C185">
        <v>0.2</v>
      </c>
      <c r="D185">
        <v>30.3</v>
      </c>
      <c r="E185">
        <v>29.7</v>
      </c>
      <c r="F185">
        <v>38</v>
      </c>
      <c r="G185">
        <v>99.5</v>
      </c>
    </row>
    <row r="186" spans="1:7" x14ac:dyDescent="0.75">
      <c r="A186" s="1">
        <v>2</v>
      </c>
      <c r="B186">
        <v>0</v>
      </c>
      <c r="C186">
        <v>0.45</v>
      </c>
      <c r="D186">
        <v>31.6</v>
      </c>
      <c r="E186">
        <v>30.1</v>
      </c>
      <c r="F186">
        <v>34.299999999999997</v>
      </c>
      <c r="G186">
        <v>98.9</v>
      </c>
    </row>
    <row r="187" spans="1:7" x14ac:dyDescent="0.75">
      <c r="A187" s="1">
        <v>3</v>
      </c>
      <c r="B187">
        <v>0</v>
      </c>
      <c r="C187">
        <v>0.65</v>
      </c>
      <c r="D187">
        <v>30.8</v>
      </c>
      <c r="E187">
        <v>32.299999999999997</v>
      </c>
      <c r="F187">
        <v>33.9</v>
      </c>
      <c r="G187">
        <v>99.4</v>
      </c>
    </row>
    <row r="188" spans="1:7" x14ac:dyDescent="0.75">
      <c r="A188" s="1">
        <v>4</v>
      </c>
      <c r="B188">
        <v>0</v>
      </c>
      <c r="C188">
        <v>0.85</v>
      </c>
      <c r="D188">
        <v>28.7</v>
      </c>
      <c r="E188">
        <v>27.6</v>
      </c>
      <c r="F188">
        <v>36.299999999999997</v>
      </c>
      <c r="G188">
        <v>99.4</v>
      </c>
    </row>
    <row r="189" spans="1:7" x14ac:dyDescent="0.75">
      <c r="A189" s="1">
        <v>5</v>
      </c>
      <c r="B189">
        <v>5</v>
      </c>
      <c r="C189">
        <v>0</v>
      </c>
      <c r="D189">
        <v>34</v>
      </c>
      <c r="E189">
        <v>31.6</v>
      </c>
      <c r="F189">
        <v>26.6</v>
      </c>
      <c r="G189">
        <v>9</v>
      </c>
    </row>
    <row r="190" spans="1:7" x14ac:dyDescent="0.75">
      <c r="A190" s="1">
        <v>6</v>
      </c>
      <c r="B190">
        <v>5</v>
      </c>
      <c r="C190">
        <v>0.2</v>
      </c>
      <c r="D190">
        <v>36.6</v>
      </c>
      <c r="E190">
        <v>29.7</v>
      </c>
      <c r="F190">
        <v>29.6</v>
      </c>
      <c r="G190">
        <v>8.8000000000000007</v>
      </c>
    </row>
    <row r="191" spans="1:7" x14ac:dyDescent="0.75">
      <c r="A191" s="1">
        <v>7</v>
      </c>
      <c r="B191">
        <v>5</v>
      </c>
      <c r="C191">
        <v>0.45</v>
      </c>
      <c r="D191">
        <v>37.4</v>
      </c>
      <c r="E191">
        <v>31.6</v>
      </c>
      <c r="F191">
        <v>29.8</v>
      </c>
      <c r="G191">
        <v>9.1999999999999993</v>
      </c>
    </row>
    <row r="192" spans="1:7" x14ac:dyDescent="0.75">
      <c r="A192" s="1">
        <v>8</v>
      </c>
      <c r="B192">
        <v>5</v>
      </c>
      <c r="C192">
        <v>0.65</v>
      </c>
      <c r="D192">
        <v>39.5</v>
      </c>
      <c r="E192">
        <v>34.299999999999997</v>
      </c>
      <c r="F192">
        <v>30.2</v>
      </c>
      <c r="G192">
        <v>9.6999999999999993</v>
      </c>
    </row>
    <row r="193" spans="1:7" x14ac:dyDescent="0.75">
      <c r="A193" s="1">
        <v>9</v>
      </c>
      <c r="B193">
        <v>5</v>
      </c>
      <c r="C193">
        <v>0.85</v>
      </c>
      <c r="D193">
        <v>39.9</v>
      </c>
      <c r="E193">
        <v>28.9</v>
      </c>
      <c r="F193">
        <v>29.1</v>
      </c>
      <c r="G193">
        <v>12.3</v>
      </c>
    </row>
    <row r="194" spans="1:7" x14ac:dyDescent="0.75">
      <c r="A194" s="1">
        <v>10</v>
      </c>
      <c r="B194">
        <v>10</v>
      </c>
      <c r="C194">
        <v>0</v>
      </c>
      <c r="D194">
        <v>35.5</v>
      </c>
      <c r="E194">
        <v>31.2</v>
      </c>
      <c r="F194">
        <v>38.9</v>
      </c>
      <c r="G194">
        <v>8</v>
      </c>
    </row>
    <row r="195" spans="1:7" x14ac:dyDescent="0.75">
      <c r="A195" s="1">
        <v>11</v>
      </c>
      <c r="B195">
        <v>10</v>
      </c>
      <c r="C195">
        <v>0.2</v>
      </c>
      <c r="D195">
        <v>37.799999999999997</v>
      </c>
      <c r="E195">
        <v>30.2</v>
      </c>
      <c r="F195">
        <v>41.6</v>
      </c>
      <c r="G195">
        <v>8.8000000000000007</v>
      </c>
    </row>
    <row r="196" spans="1:7" x14ac:dyDescent="0.75">
      <c r="A196" s="1">
        <v>12</v>
      </c>
      <c r="B196">
        <v>10</v>
      </c>
      <c r="C196">
        <v>0.45</v>
      </c>
      <c r="D196">
        <v>38.4</v>
      </c>
      <c r="E196">
        <v>32.6</v>
      </c>
      <c r="F196">
        <v>38.9</v>
      </c>
      <c r="G196">
        <v>9.6999999999999993</v>
      </c>
    </row>
    <row r="197" spans="1:7" x14ac:dyDescent="0.75">
      <c r="A197" s="1">
        <v>13</v>
      </c>
      <c r="B197">
        <v>10</v>
      </c>
      <c r="C197">
        <v>0.65</v>
      </c>
      <c r="D197">
        <v>41.1</v>
      </c>
      <c r="E197">
        <v>34.299999999999997</v>
      </c>
      <c r="F197">
        <v>40.1</v>
      </c>
      <c r="G197">
        <v>13.1</v>
      </c>
    </row>
    <row r="198" spans="1:7" x14ac:dyDescent="0.75">
      <c r="A198" s="1">
        <v>14</v>
      </c>
      <c r="B198">
        <v>10</v>
      </c>
      <c r="C198">
        <v>0.85</v>
      </c>
      <c r="D198">
        <v>40.9</v>
      </c>
      <c r="E198">
        <v>29.4</v>
      </c>
      <c r="F198">
        <v>44</v>
      </c>
      <c r="G198">
        <v>14.3</v>
      </c>
    </row>
    <row r="199" spans="1:7" x14ac:dyDescent="0.75">
      <c r="A199" s="1">
        <v>15</v>
      </c>
      <c r="B199">
        <v>20</v>
      </c>
      <c r="C199">
        <v>0</v>
      </c>
      <c r="D199">
        <v>34.6</v>
      </c>
      <c r="E199">
        <v>31.6</v>
      </c>
      <c r="F199">
        <v>46.3</v>
      </c>
      <c r="G199">
        <v>9.8000000000000007</v>
      </c>
    </row>
    <row r="200" spans="1:7" x14ac:dyDescent="0.75">
      <c r="A200" s="1">
        <v>16</v>
      </c>
      <c r="B200">
        <v>20</v>
      </c>
      <c r="C200">
        <v>0.2</v>
      </c>
      <c r="D200">
        <v>35.6</v>
      </c>
      <c r="E200">
        <v>30.2</v>
      </c>
      <c r="F200">
        <v>45.5</v>
      </c>
      <c r="G200">
        <v>12.4</v>
      </c>
    </row>
    <row r="201" spans="1:7" x14ac:dyDescent="0.75">
      <c r="A201" s="1">
        <v>17</v>
      </c>
      <c r="B201">
        <v>20</v>
      </c>
      <c r="C201">
        <v>0.45</v>
      </c>
      <c r="D201">
        <v>37.799999999999997</v>
      </c>
      <c r="E201">
        <v>32.799999999999997</v>
      </c>
      <c r="F201">
        <v>45.1</v>
      </c>
      <c r="G201">
        <v>10.8</v>
      </c>
    </row>
    <row r="202" spans="1:7" x14ac:dyDescent="0.75">
      <c r="A202" s="1">
        <v>18</v>
      </c>
      <c r="B202">
        <v>20</v>
      </c>
      <c r="C202">
        <v>0.65</v>
      </c>
      <c r="D202">
        <v>39.700000000000003</v>
      </c>
      <c r="E202">
        <v>34</v>
      </c>
      <c r="F202">
        <v>47.1</v>
      </c>
      <c r="G202">
        <v>13.9</v>
      </c>
    </row>
    <row r="203" spans="1:7" x14ac:dyDescent="0.75">
      <c r="A203" s="1">
        <v>19</v>
      </c>
      <c r="B203">
        <v>20</v>
      </c>
      <c r="C203">
        <v>0.85</v>
      </c>
      <c r="D203">
        <v>40.799999999999997</v>
      </c>
      <c r="E203">
        <v>30.8</v>
      </c>
      <c r="F203">
        <v>46.9</v>
      </c>
      <c r="G203">
        <v>18.100000000000001</v>
      </c>
    </row>
    <row r="204" spans="1:7" x14ac:dyDescent="0.75">
      <c r="A204" s="1">
        <v>20</v>
      </c>
      <c r="B204">
        <v>50</v>
      </c>
      <c r="C204">
        <v>0</v>
      </c>
      <c r="D204">
        <v>35.200000000000003</v>
      </c>
      <c r="E204">
        <v>30.6</v>
      </c>
      <c r="F204">
        <v>37.9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37.200000000000003</v>
      </c>
      <c r="E205">
        <v>29.6</v>
      </c>
      <c r="F205">
        <v>41.3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39.5</v>
      </c>
      <c r="E206">
        <v>32</v>
      </c>
      <c r="F206">
        <v>41.7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41.6</v>
      </c>
      <c r="E207">
        <v>35.6</v>
      </c>
      <c r="F207">
        <v>43.9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41</v>
      </c>
      <c r="E208">
        <v>35.200000000000003</v>
      </c>
      <c r="F208">
        <v>50.1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36.799999999999997</v>
      </c>
      <c r="E209">
        <v>29.1</v>
      </c>
      <c r="F209">
        <v>23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39.700000000000003</v>
      </c>
      <c r="E210">
        <v>28.3</v>
      </c>
      <c r="F210">
        <v>25.3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39.4</v>
      </c>
      <c r="E211">
        <v>29.2</v>
      </c>
      <c r="F211">
        <v>26.6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41.8</v>
      </c>
      <c r="E212">
        <v>33.1</v>
      </c>
      <c r="F212">
        <v>31.8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45.4</v>
      </c>
      <c r="E213">
        <v>30.1</v>
      </c>
      <c r="F213">
        <v>33.5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53.7</v>
      </c>
      <c r="E220">
        <v>70.400000000000006</v>
      </c>
      <c r="F220">
        <v>50.2</v>
      </c>
      <c r="G220">
        <v>35</v>
      </c>
    </row>
    <row r="221" spans="1:7" x14ac:dyDescent="0.75">
      <c r="A221" s="1">
        <v>1</v>
      </c>
      <c r="B221">
        <v>0</v>
      </c>
      <c r="C221">
        <v>0.2</v>
      </c>
      <c r="D221">
        <v>56</v>
      </c>
      <c r="E221">
        <v>69</v>
      </c>
      <c r="F221">
        <v>49.8</v>
      </c>
      <c r="G221">
        <v>45.3</v>
      </c>
    </row>
    <row r="222" spans="1:7" x14ac:dyDescent="0.75">
      <c r="A222" s="1">
        <v>2</v>
      </c>
      <c r="B222">
        <v>0</v>
      </c>
      <c r="C222">
        <v>0.45</v>
      </c>
      <c r="D222">
        <v>51.3</v>
      </c>
      <c r="E222">
        <v>67.099999999999994</v>
      </c>
      <c r="F222">
        <v>56.2</v>
      </c>
      <c r="G222">
        <v>49.1</v>
      </c>
    </row>
    <row r="223" spans="1:7" x14ac:dyDescent="0.75">
      <c r="A223" s="1">
        <v>3</v>
      </c>
      <c r="B223">
        <v>0</v>
      </c>
      <c r="C223">
        <v>0.65</v>
      </c>
      <c r="D223">
        <v>53.7</v>
      </c>
      <c r="E223">
        <v>63.9</v>
      </c>
      <c r="F223">
        <v>50.4</v>
      </c>
      <c r="G223">
        <v>49.7</v>
      </c>
    </row>
    <row r="224" spans="1:7" x14ac:dyDescent="0.75">
      <c r="A224" s="1">
        <v>4</v>
      </c>
      <c r="B224">
        <v>0</v>
      </c>
      <c r="C224">
        <v>0.85</v>
      </c>
      <c r="D224">
        <v>50.8</v>
      </c>
      <c r="E224">
        <v>59.5</v>
      </c>
      <c r="F224">
        <v>50.5</v>
      </c>
      <c r="G224">
        <v>56.7</v>
      </c>
    </row>
    <row r="225" spans="1:7" x14ac:dyDescent="0.75">
      <c r="A225" s="1">
        <v>5</v>
      </c>
      <c r="B225">
        <v>5</v>
      </c>
      <c r="C225">
        <v>0</v>
      </c>
      <c r="D225">
        <v>48.9</v>
      </c>
      <c r="E225">
        <v>49.5</v>
      </c>
      <c r="F225">
        <v>26.6</v>
      </c>
      <c r="G225">
        <v>2.8</v>
      </c>
    </row>
    <row r="226" spans="1:7" x14ac:dyDescent="0.75">
      <c r="A226" s="1">
        <v>6</v>
      </c>
      <c r="B226">
        <v>5</v>
      </c>
      <c r="C226">
        <v>0.2</v>
      </c>
      <c r="D226">
        <v>47</v>
      </c>
      <c r="E226">
        <v>47.7</v>
      </c>
      <c r="F226">
        <v>26.26</v>
      </c>
      <c r="G226">
        <v>3.5</v>
      </c>
    </row>
    <row r="227" spans="1:7" x14ac:dyDescent="0.75">
      <c r="A227" s="1">
        <v>7</v>
      </c>
      <c r="B227">
        <v>5</v>
      </c>
      <c r="C227">
        <v>0.45</v>
      </c>
      <c r="D227">
        <v>48.21</v>
      </c>
      <c r="E227">
        <v>48.1</v>
      </c>
      <c r="F227">
        <v>28.6</v>
      </c>
      <c r="G227">
        <v>6.9</v>
      </c>
    </row>
    <row r="228" spans="1:7" x14ac:dyDescent="0.75">
      <c r="A228" s="1">
        <v>8</v>
      </c>
      <c r="B228">
        <v>5</v>
      </c>
      <c r="C228">
        <v>0.65</v>
      </c>
      <c r="D228">
        <v>49.9</v>
      </c>
      <c r="E228">
        <v>51.4</v>
      </c>
      <c r="F228">
        <v>27.3</v>
      </c>
      <c r="G228">
        <v>8.8000000000000007</v>
      </c>
    </row>
    <row r="229" spans="1:7" x14ac:dyDescent="0.75">
      <c r="A229" s="1">
        <v>9</v>
      </c>
      <c r="B229">
        <v>5</v>
      </c>
      <c r="C229">
        <v>0.85</v>
      </c>
      <c r="D229">
        <v>51.4</v>
      </c>
      <c r="E229">
        <v>48.7</v>
      </c>
      <c r="F229">
        <v>29.7</v>
      </c>
      <c r="G229">
        <v>10.5</v>
      </c>
    </row>
    <row r="230" spans="1:7" x14ac:dyDescent="0.75">
      <c r="A230" s="1">
        <v>10</v>
      </c>
      <c r="B230">
        <v>10</v>
      </c>
      <c r="C230">
        <v>0</v>
      </c>
      <c r="D230">
        <v>72.900000000000006</v>
      </c>
      <c r="E230">
        <v>49.5</v>
      </c>
      <c r="F230">
        <v>15</v>
      </c>
      <c r="G230">
        <v>4.7</v>
      </c>
    </row>
    <row r="231" spans="1:7" x14ac:dyDescent="0.75">
      <c r="A231" s="1">
        <v>11</v>
      </c>
      <c r="B231">
        <v>10</v>
      </c>
      <c r="C231">
        <v>0.2</v>
      </c>
      <c r="D231">
        <v>71.7</v>
      </c>
      <c r="E231">
        <v>46</v>
      </c>
      <c r="F231">
        <v>19</v>
      </c>
      <c r="G231">
        <v>8.1</v>
      </c>
    </row>
    <row r="232" spans="1:7" x14ac:dyDescent="0.75">
      <c r="A232" s="1">
        <v>12</v>
      </c>
      <c r="B232">
        <v>10</v>
      </c>
      <c r="C232">
        <v>0.45</v>
      </c>
      <c r="D232">
        <v>75</v>
      </c>
      <c r="E232">
        <v>47.9</v>
      </c>
      <c r="F232">
        <v>24</v>
      </c>
      <c r="G232">
        <v>11.1</v>
      </c>
    </row>
    <row r="233" spans="1:7" x14ac:dyDescent="0.75">
      <c r="A233" s="1">
        <v>13</v>
      </c>
      <c r="B233">
        <v>10</v>
      </c>
      <c r="C233">
        <v>0.65</v>
      </c>
      <c r="D233">
        <v>76.3</v>
      </c>
      <c r="E233">
        <v>51.7</v>
      </c>
      <c r="F233">
        <v>25.5</v>
      </c>
      <c r="G233">
        <v>15.1</v>
      </c>
    </row>
    <row r="234" spans="1:7" x14ac:dyDescent="0.75">
      <c r="A234" s="1">
        <v>14</v>
      </c>
      <c r="B234">
        <v>10</v>
      </c>
      <c r="C234">
        <v>0.85</v>
      </c>
      <c r="D234">
        <v>75.400000000000006</v>
      </c>
      <c r="E234">
        <v>50.8</v>
      </c>
      <c r="F234">
        <v>28.2</v>
      </c>
      <c r="G234">
        <v>19.8</v>
      </c>
    </row>
    <row r="235" spans="1:7" x14ac:dyDescent="0.75">
      <c r="A235" s="1">
        <v>15</v>
      </c>
      <c r="B235">
        <v>20</v>
      </c>
      <c r="C235">
        <v>0</v>
      </c>
      <c r="D235">
        <v>84.7</v>
      </c>
      <c r="E235">
        <v>44.5</v>
      </c>
      <c r="F235">
        <v>18</v>
      </c>
      <c r="G235">
        <v>1.4</v>
      </c>
    </row>
    <row r="236" spans="1:7" x14ac:dyDescent="0.75">
      <c r="A236" s="1">
        <v>16</v>
      </c>
      <c r="B236">
        <v>20</v>
      </c>
      <c r="C236">
        <v>0.2</v>
      </c>
      <c r="D236">
        <v>85.6</v>
      </c>
      <c r="E236">
        <v>43.3</v>
      </c>
      <c r="F236">
        <v>16.5</v>
      </c>
      <c r="G236">
        <v>2.1</v>
      </c>
    </row>
    <row r="237" spans="1:7" x14ac:dyDescent="0.75">
      <c r="A237" s="1">
        <v>17</v>
      </c>
      <c r="B237">
        <v>20</v>
      </c>
      <c r="C237">
        <v>0.45</v>
      </c>
      <c r="D237">
        <v>84.5</v>
      </c>
      <c r="E237">
        <v>44.74</v>
      </c>
      <c r="F237">
        <v>15.5</v>
      </c>
      <c r="G237">
        <v>4.4000000000000004</v>
      </c>
    </row>
    <row r="238" spans="1:7" x14ac:dyDescent="0.75">
      <c r="A238" s="1">
        <v>18</v>
      </c>
      <c r="B238">
        <v>20</v>
      </c>
      <c r="C238">
        <v>0.65</v>
      </c>
      <c r="D238">
        <v>86</v>
      </c>
      <c r="E238">
        <v>49.6</v>
      </c>
      <c r="F238">
        <v>17.600000000000001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87.2</v>
      </c>
      <c r="E239">
        <v>47.3</v>
      </c>
      <c r="F239">
        <v>16.8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94.3</v>
      </c>
      <c r="E240">
        <v>31.7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94.7</v>
      </c>
      <c r="E241">
        <v>38.9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95.2</v>
      </c>
      <c r="E242">
        <v>41.5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95.2</v>
      </c>
      <c r="E243">
        <v>39.1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95.8</v>
      </c>
      <c r="E244">
        <v>43.8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A30E-47A6-4FAE-9545-619D4AED56F7}">
  <dimension ref="A1:AL249"/>
  <sheetViews>
    <sheetView topLeftCell="A105" zoomScale="80" workbookViewId="0">
      <selection activeCell="D1" sqref="D1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1.3</v>
      </c>
      <c r="F4">
        <v>37.200000000000003</v>
      </c>
      <c r="G4">
        <v>0</v>
      </c>
      <c r="I4">
        <f>_xlfn.STDEV.P(D4:G4)</f>
        <v>15.92927729057411</v>
      </c>
      <c r="J4">
        <v>2</v>
      </c>
      <c r="K4">
        <f>_xlfn.STDEV.P(D4:G8)</f>
        <v>16.000496867285094</v>
      </c>
      <c r="L4">
        <f>_xlfn.STDEV.P(D4:G4,D9:G9,D14:G14,D19:G19,D24:G24,D29:G29)</f>
        <v>29.271786461350274</v>
      </c>
      <c r="M4">
        <v>0</v>
      </c>
      <c r="N4">
        <f>AVERAGE(D4:G4)</f>
        <v>9.625</v>
      </c>
      <c r="P4" s="5">
        <f>_xlfn.STDEV.P(D4:D8)</f>
        <v>0</v>
      </c>
      <c r="Q4">
        <f>_xlfn.STDEV.P(D4,D9,D14,D19,D24,D29)</f>
        <v>36.209575160906454</v>
      </c>
      <c r="R4" s="5">
        <f>_xlfn.STDEV.P(E4:E8)</f>
        <v>0.39293765408777015</v>
      </c>
      <c r="S4">
        <f>_xlfn.STDEV.P(E4,E9,E14,E19,E24,E29)</f>
        <v>28.027055381065871</v>
      </c>
      <c r="T4" s="5">
        <f>_xlfn.STDEV.P(F4:F8)</f>
        <v>1.6054905792311585</v>
      </c>
      <c r="U4">
        <f>_xlfn.STDEV.P(F4,F9,F14,F19,F24,F29)</f>
        <v>16.713608892822112</v>
      </c>
      <c r="V4" s="5">
        <f>_xlfn.STDEV.P(G4:G8)</f>
        <v>0</v>
      </c>
      <c r="W4">
        <f>_xlfn.STDEV.P(G4,G9,G14,G19,G24,G29)</f>
        <v>28.160931368751918</v>
      </c>
      <c r="AA4" t="s">
        <v>34</v>
      </c>
      <c r="AB4">
        <f>AVERAGE(P25,P61,P97,P169,P205)</f>
        <v>12.186285714285713</v>
      </c>
      <c r="AC4">
        <f>AVERAGE(R25,R61,R97,R169,R205)</f>
        <v>3.3973600000000004</v>
      </c>
      <c r="AD4">
        <f>AVERAGE(T25,T61,T97,T169,T205)</f>
        <v>8.3357714285714302</v>
      </c>
      <c r="AE4">
        <f>AVERAGE(V25,V61,V97,V169,V205)</f>
        <v>17.249199999999998</v>
      </c>
      <c r="AF4">
        <f>AVERAGE(AB4:AE4)</f>
        <v>10.292154285714286</v>
      </c>
      <c r="AG4">
        <f>_xlfn.STDEV.P(AB4:AE4)</f>
        <v>5.0831545585739368</v>
      </c>
      <c r="AH4" t="s">
        <v>40</v>
      </c>
      <c r="AI4">
        <f>AVERAGE(K26,K62,K98,K134,K170,K206,K242)</f>
        <v>8.6708088435374169</v>
      </c>
      <c r="AJ4">
        <f>AVERAGE(K12,K48,K84,K120,K156,K192,K228)</f>
        <v>-1.4412042987767084</v>
      </c>
      <c r="AK4">
        <f>AVERAGE(K26,K62,K98,K170,K206)</f>
        <v>9.2769876190476204</v>
      </c>
      <c r="AL4">
        <f>AVERAGE(K12,K48,K84,K156,K192)</f>
        <v>-1.7839565630959562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0.3</v>
      </c>
      <c r="F5">
        <v>36.4</v>
      </c>
      <c r="G5">
        <v>0</v>
      </c>
      <c r="I5">
        <f t="shared" ref="I5:I33" si="0">_xlfn.STDEV.P(D5:G5)</f>
        <v>15.718838220428378</v>
      </c>
      <c r="J5">
        <v>5</v>
      </c>
      <c r="K5">
        <f>_xlfn.STDEV.P(D9:G13)</f>
        <v>20.872404629079039</v>
      </c>
      <c r="L5">
        <f>_xlfn.STDEV.P(D5:G5,D10:G10,D15:G15,D20:G20,D25:G25,D30:G30)</f>
        <v>29.971747981780005</v>
      </c>
      <c r="M5">
        <v>0.2</v>
      </c>
      <c r="N5">
        <f t="shared" ref="N5:N33" si="1">AVERAGE(D5:G5)</f>
        <v>9.1749999999999989</v>
      </c>
      <c r="P5" s="5">
        <f>_xlfn.STDEV.P(D9:D13)</f>
        <v>0</v>
      </c>
      <c r="Q5">
        <f t="shared" ref="Q5:Q8" si="2">_xlfn.STDEV.P(D5,D10,D15,D20,D25,D30)</f>
        <v>37.433975209694196</v>
      </c>
      <c r="R5" s="5">
        <f>_xlfn.STDEV.P(E9:E13)</f>
        <v>0.57061370470747974</v>
      </c>
      <c r="S5">
        <f t="shared" ref="S5:S8" si="3">_xlfn.STDEV.P(E5,E10,E15,E20,E25,E30)</f>
        <v>28.354036553705875</v>
      </c>
      <c r="T5" s="5">
        <f>_xlfn.STDEV.P(F9:F13)</f>
        <v>0.51536394906900496</v>
      </c>
      <c r="U5">
        <f t="shared" ref="U5:U8" si="4">_xlfn.STDEV.P(F5,F10,F15,F20,F25,F30)</f>
        <v>17.466793892666441</v>
      </c>
      <c r="V5" s="5">
        <f>_xlfn.STDEV.P(G9:G13)</f>
        <v>1.1876026271442823</v>
      </c>
      <c r="W5">
        <f t="shared" ref="W5:W8" si="5">_xlfn.STDEV.P(G5,G10,G15,G20,G25,G30)</f>
        <v>28.836363039283125</v>
      </c>
      <c r="AA5" t="s">
        <v>33</v>
      </c>
      <c r="AB5">
        <f>AVERAGE(Q25,Q61,Q97,Q169,Q205)</f>
        <v>4.6333333333332852E-2</v>
      </c>
      <c r="AC5">
        <f>AVERAGE(S25,S61,S97,S169,S205)</f>
        <v>2.6099999999999561E-2</v>
      </c>
      <c r="AD5">
        <f>AVERAGE(U25,U61,U97,U169,U205)</f>
        <v>-0.29899999999999982</v>
      </c>
      <c r="AE5">
        <f>AVERAGE(W25,W61,W97,W169,W205)</f>
        <v>-0.217999999999999</v>
      </c>
      <c r="AH5" t="s">
        <v>29</v>
      </c>
      <c r="AI5">
        <f>_xlfn.STDEV.P(K26,K62,K98,K134,K170,K206,K242)</f>
        <v>4.7511761497346923</v>
      </c>
      <c r="AJ5">
        <f>_xlfn.STDEV.P(K12,K48,K84,K120,K156,K192,K228)</f>
        <v>0.91796400388864596</v>
      </c>
      <c r="AK5">
        <f>_xlfn.STDEV.P(K26,K62,K98,K170,K206)</f>
        <v>2.5996541592204063</v>
      </c>
      <c r="AL5">
        <f>_xlfn.STDEV.P(K12,K48,K84,K156,K192)</f>
        <v>0.80044463240460928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1.2</v>
      </c>
      <c r="F6">
        <v>34.6</v>
      </c>
      <c r="G6">
        <v>0</v>
      </c>
      <c r="I6">
        <f t="shared" si="0"/>
        <v>14.817135350667483</v>
      </c>
      <c r="J6">
        <v>10</v>
      </c>
      <c r="K6">
        <f>_xlfn.STDEV.P(D14:G18)</f>
        <v>19.45966276686212</v>
      </c>
      <c r="L6">
        <f t="shared" ref="L6:L8" si="6">_xlfn.STDEV.P(D6:G6,D11:G11,D16:G16,D21:G21,D26:G26,D31:G31)</f>
        <v>28.95937767901022</v>
      </c>
      <c r="M6">
        <v>0.45</v>
      </c>
      <c r="N6">
        <f t="shared" si="1"/>
        <v>8.9500000000000011</v>
      </c>
      <c r="P6" s="5">
        <f>_xlfn.STDEV.P(D14:D18)</f>
        <v>0.116619037896906</v>
      </c>
      <c r="Q6">
        <f t="shared" si="2"/>
        <v>35.674718717259083</v>
      </c>
      <c r="R6" s="5">
        <f>_xlfn.STDEV.P(E14:E18)</f>
        <v>0.94106322848148649</v>
      </c>
      <c r="S6">
        <f t="shared" si="3"/>
        <v>26.819685970487342</v>
      </c>
      <c r="T6" s="5">
        <f>_xlfn.STDEV.P(F14:F18)</f>
        <v>1.7239489551607954</v>
      </c>
      <c r="U6">
        <f t="shared" si="4"/>
        <v>17.071752172001059</v>
      </c>
      <c r="V6" s="5">
        <f>_xlfn.STDEV.P(G14:G18)</f>
        <v>1.6773789077009404</v>
      </c>
      <c r="W6">
        <f t="shared" si="5"/>
        <v>27.826331454617282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1</v>
      </c>
      <c r="F7">
        <v>38.700000000000003</v>
      </c>
      <c r="G7">
        <v>0</v>
      </c>
      <c r="I7">
        <f t="shared" si="0"/>
        <v>16.618269314221624</v>
      </c>
      <c r="J7">
        <v>20</v>
      </c>
      <c r="K7">
        <f>_xlfn.STDEV.P(D19:G23)</f>
        <v>12.230417000249826</v>
      </c>
      <c r="L7">
        <f t="shared" si="6"/>
        <v>28.171443280262654</v>
      </c>
      <c r="M7">
        <v>0.65</v>
      </c>
      <c r="N7" s="4">
        <f t="shared" si="1"/>
        <v>9.9250000000000007</v>
      </c>
      <c r="P7" s="5">
        <f>_xlfn.STDEV.P(D19:D23)</f>
        <v>2.9141036357686385</v>
      </c>
      <c r="Q7">
        <f t="shared" si="2"/>
        <v>34.827894312206446</v>
      </c>
      <c r="R7" s="5">
        <f>_xlfn.STDEV.P(E19:E23)</f>
        <v>1.8048822676285574</v>
      </c>
      <c r="S7">
        <f t="shared" si="3"/>
        <v>26.214133433448964</v>
      </c>
      <c r="T7" s="5">
        <f>_xlfn.STDEV.P(F19:F23)</f>
        <v>1.327554142022088</v>
      </c>
      <c r="U7">
        <f t="shared" si="4"/>
        <v>15.812275470518321</v>
      </c>
      <c r="V7" s="5">
        <f>_xlfn.STDEV.P(G19:G23)</f>
        <v>1.4905032707109347</v>
      </c>
      <c r="W7">
        <f t="shared" si="5"/>
        <v>27.594469051283138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0.5</v>
      </c>
      <c r="F8">
        <v>39</v>
      </c>
      <c r="G8">
        <v>0</v>
      </c>
      <c r="I8">
        <f t="shared" si="0"/>
        <v>16.816565493583997</v>
      </c>
      <c r="J8">
        <v>50</v>
      </c>
      <c r="K8">
        <f>_xlfn.STDEV.P(D25:G28)</f>
        <v>6.8667010990995516</v>
      </c>
      <c r="L8">
        <f t="shared" si="6"/>
        <v>28.246855466582453</v>
      </c>
      <c r="M8">
        <v>0.85</v>
      </c>
      <c r="N8">
        <f t="shared" si="1"/>
        <v>9.875</v>
      </c>
      <c r="P8" s="5">
        <f>_xlfn.STDEV.P(D24:D28)</f>
        <v>2.0682359633272003</v>
      </c>
      <c r="Q8">
        <f t="shared" si="2"/>
        <v>34.785745005038429</v>
      </c>
      <c r="R8" s="5">
        <f>_xlfn.STDEV.P(E24:E28)</f>
        <v>2.7876556458788073</v>
      </c>
      <c r="S8">
        <f t="shared" si="3"/>
        <v>26.355686715056809</v>
      </c>
      <c r="T8" s="5">
        <f>_xlfn.STDEV.P(F24:F28)</f>
        <v>1.0818502669038812</v>
      </c>
      <c r="U8">
        <f t="shared" si="4"/>
        <v>15.336774976071975</v>
      </c>
      <c r="V8" s="5">
        <f>_xlfn.STDEV.P(G24:G28)</f>
        <v>1.1412274094149686</v>
      </c>
      <c r="W8">
        <f t="shared" si="5"/>
        <v>27.823071960754675</v>
      </c>
      <c r="AH8" t="s">
        <v>40</v>
      </c>
      <c r="AI8">
        <f>AVERAGE(L26,L62,L98,L134,L170,L206,L242)</f>
        <v>-0.14939973575242413</v>
      </c>
      <c r="AJ8">
        <f>AVERAGE(L12,L48,L84,L120,L156,L192,L228)</f>
        <v>-0.17864222587554263</v>
      </c>
      <c r="AK8">
        <f>AVERAGE(L26,L62,L98,L170,L206)</f>
        <v>-0.11004384057970991</v>
      </c>
      <c r="AL8">
        <f>AVERAGE(L12,L48,L84,L156,L192)</f>
        <v>-0.22637252332744792</v>
      </c>
    </row>
    <row r="9" spans="1:38" x14ac:dyDescent="0.75">
      <c r="A9" s="7">
        <v>5</v>
      </c>
      <c r="B9">
        <v>5</v>
      </c>
      <c r="C9">
        <v>0</v>
      </c>
      <c r="D9">
        <v>0</v>
      </c>
      <c r="E9">
        <v>5.7</v>
      </c>
      <c r="F9">
        <v>36.299999999999997</v>
      </c>
      <c r="G9">
        <v>50.2</v>
      </c>
      <c r="I9">
        <f t="shared" si="0"/>
        <v>20.886658421107001</v>
      </c>
      <c r="J9">
        <v>100</v>
      </c>
      <c r="K9">
        <f>_xlfn.STDEV.P(D29:G33)</f>
        <v>5.0998504880045239</v>
      </c>
      <c r="L9">
        <f>AVERAGE((L8-L7), (L7-L6), (L6-L5), (L5-L4))</f>
        <v>-0.25623274869195534</v>
      </c>
      <c r="N9">
        <f t="shared" si="1"/>
        <v>23.05</v>
      </c>
      <c r="P9" s="5">
        <f>_xlfn.STDEV.P(D29:D33)</f>
        <v>1.9218740853656349</v>
      </c>
      <c r="R9" s="5">
        <f>_xlfn.STDEV.P(E29:E33)</f>
        <v>2.6985922255872579</v>
      </c>
      <c r="T9" s="5">
        <f>_xlfn.STDEV.P(F29:F33)</f>
        <v>3.178049716414137</v>
      </c>
      <c r="V9" s="5">
        <f>_xlfn.STDEV.P(G29:G33)</f>
        <v>0.9850888284819791</v>
      </c>
      <c r="AH9" t="s">
        <v>29</v>
      </c>
      <c r="AI9">
        <f>_xlfn.STDEV.P(L26,L62,L98,L134,L170,L206,L242)</f>
        <v>0.32939221898271481</v>
      </c>
      <c r="AJ9">
        <f>_xlfn.STDEV.P(L12,L48,L84,L120,L156,L192,L228)</f>
        <v>0.19047107633797364</v>
      </c>
      <c r="AK9">
        <f>_xlfn.STDEV.P(L26,L62,L98,L170,L206)</f>
        <v>0.36782343693084357</v>
      </c>
      <c r="AL9">
        <f>_xlfn.STDEV.P(L12,L48,L84,L156,L192)</f>
        <v>0.20049252542726975</v>
      </c>
    </row>
    <row r="10" spans="1:38" x14ac:dyDescent="0.75">
      <c r="A10" s="7">
        <v>6</v>
      </c>
      <c r="B10">
        <v>5</v>
      </c>
      <c r="C10">
        <v>0.2</v>
      </c>
      <c r="D10">
        <v>0</v>
      </c>
      <c r="E10">
        <v>5.6</v>
      </c>
      <c r="F10">
        <v>35.1</v>
      </c>
      <c r="G10">
        <v>50.5</v>
      </c>
      <c r="I10">
        <f t="shared" si="0"/>
        <v>20.822223704494196</v>
      </c>
      <c r="K10">
        <f>AVERAGE(K4:K9)</f>
        <v>13.421588808430029</v>
      </c>
      <c r="N10">
        <f t="shared" si="1"/>
        <v>22.8</v>
      </c>
      <c r="P10" s="5">
        <f>AVERAGE(P4:P9)</f>
        <v>1.17013878705973</v>
      </c>
      <c r="Q10">
        <f>AVERAGE(Q4:Q8)</f>
        <v>35.78638168102092</v>
      </c>
      <c r="R10" s="5">
        <f>AVERAGE(R4:R9)</f>
        <v>1.5326241210618932</v>
      </c>
      <c r="S10">
        <f>AVERAGE(S4:S8)</f>
        <v>27.154119610752975</v>
      </c>
      <c r="T10" s="5">
        <f>AVERAGE(T4:T9)</f>
        <v>1.5720429348001774</v>
      </c>
      <c r="U10">
        <f>AVERAGE(U4:U8)</f>
        <v>16.480241080815979</v>
      </c>
      <c r="V10" s="5">
        <f>AVERAGE(V4:V9)</f>
        <v>1.0803001739088509</v>
      </c>
      <c r="W10">
        <f>AVERAGE(W4:W8)</f>
        <v>28.048233374938029</v>
      </c>
    </row>
    <row r="11" spans="1:38" x14ac:dyDescent="0.75">
      <c r="A11" s="7">
        <v>7</v>
      </c>
      <c r="B11">
        <v>5</v>
      </c>
      <c r="C11">
        <v>0.45</v>
      </c>
      <c r="D11">
        <v>0</v>
      </c>
      <c r="E11">
        <v>5</v>
      </c>
      <c r="F11">
        <v>35.5</v>
      </c>
      <c r="G11">
        <v>52.1</v>
      </c>
      <c r="I11">
        <f t="shared" si="0"/>
        <v>21.540485138454986</v>
      </c>
      <c r="N11">
        <f t="shared" si="1"/>
        <v>23.15</v>
      </c>
      <c r="P11" s="5">
        <f>_xlfn.STDEV.P(P4:P9)</f>
        <v>1.1734174672092261</v>
      </c>
      <c r="Q11">
        <f>_xlfn.STDEV.P(Q4:Q8)</f>
        <v>0.98245585835883198</v>
      </c>
      <c r="R11" s="5">
        <f>_xlfn.STDEV.P(R4:R9)</f>
        <v>0.96462460930280469</v>
      </c>
      <c r="S11">
        <f>_xlfn.STDEV.P(S4:S8)</f>
        <v>0.87575481628945628</v>
      </c>
      <c r="T11" s="5">
        <f>_xlfn.STDEV.P(T4:T9)</f>
        <v>0.81854403942498699</v>
      </c>
      <c r="U11">
        <f>_xlfn.STDEV.P(U4:U8)</f>
        <v>0.79136908538106221</v>
      </c>
      <c r="V11" s="5">
        <f>_xlfn.STDEV.P(V4:V9)</f>
        <v>0.53480669490870458</v>
      </c>
      <c r="W11">
        <f>_xlfn.STDEV.P(W4:W8)</f>
        <v>0.43351802539951034</v>
      </c>
    </row>
    <row r="12" spans="1:38" x14ac:dyDescent="0.75">
      <c r="A12" s="7">
        <v>8</v>
      </c>
      <c r="B12">
        <v>5</v>
      </c>
      <c r="C12">
        <v>0.65</v>
      </c>
      <c r="D12">
        <v>0</v>
      </c>
      <c r="E12">
        <v>5.2</v>
      </c>
      <c r="F12">
        <v>35.700000000000003</v>
      </c>
      <c r="G12">
        <v>48.6</v>
      </c>
      <c r="I12">
        <f t="shared" si="0"/>
        <v>20.377239140766839</v>
      </c>
      <c r="K12" cm="1">
        <f t="array" ref="K12">INDEX(LINEST(K4:K9),1)</f>
        <v>-2.9642739500843889</v>
      </c>
      <c r="L12" cm="1">
        <f t="array" ref="L12">INDEX(LINEST(L4:L8),1)</f>
        <v>-0.38501666910529914</v>
      </c>
      <c r="N12">
        <f t="shared" si="1"/>
        <v>22.375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</v>
      </c>
      <c r="E13">
        <v>4.0999999999999996</v>
      </c>
      <c r="F13">
        <v>34.799999999999997</v>
      </c>
      <c r="G13">
        <v>49.3</v>
      </c>
      <c r="I13">
        <f t="shared" si="0"/>
        <v>20.697403218761526</v>
      </c>
      <c r="N13">
        <f t="shared" si="1"/>
        <v>22.049999999999997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0</v>
      </c>
      <c r="E14">
        <v>46.6</v>
      </c>
      <c r="F14">
        <v>38.5</v>
      </c>
      <c r="G14">
        <v>47.9</v>
      </c>
      <c r="I14">
        <f t="shared" si="0"/>
        <v>19.531832991299098</v>
      </c>
      <c r="N14">
        <f t="shared" si="1"/>
        <v>33.25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11.000000000000002</v>
      </c>
      <c r="AD14">
        <f t="shared" ref="AD14:AF29" si="8">AVERAGE(E4,E40,E76,E112,E148,E184,E220)</f>
        <v>29.542857142857141</v>
      </c>
      <c r="AE14">
        <f t="shared" si="8"/>
        <v>34.114285714285714</v>
      </c>
      <c r="AF14">
        <f t="shared" si="8"/>
        <v>0.22857142857142859</v>
      </c>
    </row>
    <row r="15" spans="1:38" x14ac:dyDescent="0.75">
      <c r="A15" s="7">
        <v>11</v>
      </c>
      <c r="B15">
        <v>10</v>
      </c>
      <c r="C15">
        <v>0.2</v>
      </c>
      <c r="D15">
        <v>0</v>
      </c>
      <c r="E15">
        <v>46.5</v>
      </c>
      <c r="F15">
        <v>38.4</v>
      </c>
      <c r="G15">
        <v>48.1</v>
      </c>
      <c r="I15">
        <f t="shared" si="0"/>
        <v>19.545907500036932</v>
      </c>
      <c r="J15" s="2"/>
      <c r="K15" t="s">
        <v>26</v>
      </c>
      <c r="L15" t="s">
        <v>27</v>
      </c>
      <c r="N15">
        <f t="shared" si="1"/>
        <v>33.25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F30" si="9">AVERAGE(D5,D41,D77,D113,D149,D185,D221)</f>
        <v>11.042857142857143</v>
      </c>
      <c r="AD15">
        <f t="shared" si="8"/>
        <v>29.485714285714288</v>
      </c>
      <c r="AE15">
        <f t="shared" si="8"/>
        <v>32.214285714285715</v>
      </c>
      <c r="AF15">
        <f t="shared" si="8"/>
        <v>0.35714285714285715</v>
      </c>
    </row>
    <row r="16" spans="1:38" x14ac:dyDescent="0.75">
      <c r="A16" s="7">
        <v>12</v>
      </c>
      <c r="B16">
        <v>10</v>
      </c>
      <c r="C16">
        <v>0.45</v>
      </c>
      <c r="D16">
        <v>0</v>
      </c>
      <c r="E16">
        <v>46.6</v>
      </c>
      <c r="F16">
        <v>38</v>
      </c>
      <c r="G16">
        <v>50.2</v>
      </c>
      <c r="I16">
        <f t="shared" si="0"/>
        <v>19.955199823604868</v>
      </c>
      <c r="J16">
        <v>2</v>
      </c>
      <c r="K16">
        <f>AVERAGE(D4:G8)</f>
        <v>9.51</v>
      </c>
      <c r="L16">
        <f>AVERAGE(D4:G4,D9:G9,D14:G14,D19:G19,D24:G24,D29:G29)</f>
        <v>46.020833333333336</v>
      </c>
      <c r="M16">
        <v>0</v>
      </c>
      <c r="N16">
        <f t="shared" si="1"/>
        <v>33.700000000000003</v>
      </c>
      <c r="P16" s="5">
        <f>AVERAGE(D4:D8)</f>
        <v>0</v>
      </c>
      <c r="Q16">
        <f>AVERAGE(D4,D9,D14,D19,D24,D29)</f>
        <v>35.300000000000004</v>
      </c>
      <c r="R16" s="5">
        <f>AVERAGE(E4:E8)</f>
        <v>0.86</v>
      </c>
      <c r="S16">
        <f>AVERAGE(E4,E9,E14,E19,E24,E29)</f>
        <v>41.55</v>
      </c>
      <c r="T16" s="5">
        <f>AVERAGE(F4:F8)</f>
        <v>37.179999999999993</v>
      </c>
      <c r="U16">
        <f>AVERAGE(F4,F9,F14,F19,F24,F29)</f>
        <v>51.616666666666667</v>
      </c>
      <c r="V16" s="5">
        <f>AVERAGE(G4:G8)</f>
        <v>0</v>
      </c>
      <c r="W16">
        <f>AVERAGE(G4,G9,G14,G19,G24,G29)</f>
        <v>55.616666666666667</v>
      </c>
      <c r="Z16" s="7">
        <v>2</v>
      </c>
      <c r="AA16">
        <v>2</v>
      </c>
      <c r="AB16">
        <v>0.45</v>
      </c>
      <c r="AC16">
        <f t="shared" si="9"/>
        <v>11.571428571428571</v>
      </c>
      <c r="AD16">
        <f t="shared" si="8"/>
        <v>30.514285714285709</v>
      </c>
      <c r="AE16">
        <f t="shared" si="8"/>
        <v>31.142857142857146</v>
      </c>
      <c r="AF16">
        <f t="shared" si="8"/>
        <v>0.45714285714285718</v>
      </c>
    </row>
    <row r="17" spans="1:32" x14ac:dyDescent="0.75">
      <c r="A17" s="7">
        <v>13</v>
      </c>
      <c r="B17">
        <v>10</v>
      </c>
      <c r="C17">
        <v>0.65</v>
      </c>
      <c r="D17">
        <v>0.1</v>
      </c>
      <c r="E17">
        <v>48.9</v>
      </c>
      <c r="F17">
        <v>34.700000000000003</v>
      </c>
      <c r="G17">
        <v>45.2</v>
      </c>
      <c r="I17">
        <f t="shared" si="0"/>
        <v>19.264913054566321</v>
      </c>
      <c r="J17">
        <v>5</v>
      </c>
      <c r="K17">
        <f>AVERAGE(D9:G13)</f>
        <v>22.685000000000002</v>
      </c>
      <c r="L17">
        <f t="shared" ref="L17:L20" si="10">AVERAGE(D5:G5,D10:G10,D15:G15,D20:G20,D25:G25,D30:G30)</f>
        <v>46.337499999999999</v>
      </c>
      <c r="M17">
        <v>0.2</v>
      </c>
      <c r="N17">
        <f t="shared" si="1"/>
        <v>32.225000000000001</v>
      </c>
      <c r="P17" s="5">
        <f>AVERAGE(D9:D13)</f>
        <v>0</v>
      </c>
      <c r="Q17">
        <f t="shared" ref="Q17:Q20" si="11">AVERAGE(D5,D10,D15,D20,D25,D30)</f>
        <v>36.25</v>
      </c>
      <c r="R17" s="5">
        <f>AVERAGE(E9:E13)</f>
        <v>5.12</v>
      </c>
      <c r="S17">
        <f t="shared" ref="S17:S20" si="12">AVERAGE(E5,E10,E15,E20,E25,E30)</f>
        <v>41.516666666666666</v>
      </c>
      <c r="T17" s="5">
        <f>AVERAGE(F9:F13)</f>
        <v>35.480000000000004</v>
      </c>
      <c r="U17">
        <f t="shared" ref="U17:U20" si="13">AVERAGE(F5,F10,F15,F20,F25,F30)</f>
        <v>51.033333333333331</v>
      </c>
      <c r="V17" s="5">
        <f>AVERAGE(G9:G13)</f>
        <v>50.14</v>
      </c>
      <c r="W17">
        <f t="shared" ref="W17:W20" si="14">AVERAGE(G5,G10,G15,G20,G25,G30)</f>
        <v>56.54999999999999</v>
      </c>
      <c r="Z17" s="7">
        <v>3</v>
      </c>
      <c r="AA17">
        <v>2</v>
      </c>
      <c r="AB17">
        <v>0.65</v>
      </c>
      <c r="AC17">
        <f t="shared" si="9"/>
        <v>9.7142857142857135</v>
      </c>
      <c r="AD17">
        <f t="shared" si="8"/>
        <v>29.342857142857145</v>
      </c>
      <c r="AE17">
        <f t="shared" si="8"/>
        <v>33.785714285714285</v>
      </c>
      <c r="AF17">
        <f t="shared" si="8"/>
        <v>0.38571428571428573</v>
      </c>
    </row>
    <row r="18" spans="1:32" x14ac:dyDescent="0.75">
      <c r="A18" s="7">
        <v>14</v>
      </c>
      <c r="B18">
        <v>10</v>
      </c>
      <c r="C18">
        <v>0.85</v>
      </c>
      <c r="D18">
        <v>0.3</v>
      </c>
      <c r="E18">
        <v>46.5</v>
      </c>
      <c r="F18">
        <v>34.9</v>
      </c>
      <c r="G18">
        <v>46.5</v>
      </c>
      <c r="I18">
        <f t="shared" si="0"/>
        <v>18.932709790201724</v>
      </c>
      <c r="J18">
        <v>10</v>
      </c>
      <c r="K18">
        <f>AVERAGE(D14:G18)</f>
        <v>32.894999999999996</v>
      </c>
      <c r="L18">
        <f t="shared" si="10"/>
        <v>45.216666666666669</v>
      </c>
      <c r="M18">
        <v>0.45</v>
      </c>
      <c r="N18">
        <f t="shared" si="1"/>
        <v>32.049999999999997</v>
      </c>
      <c r="P18" s="5">
        <f>AVERAGE(D14:D18)</f>
        <v>0.08</v>
      </c>
      <c r="Q18">
        <f t="shared" si="11"/>
        <v>34.266666666666666</v>
      </c>
      <c r="R18" s="5">
        <f>AVERAGE(E14:E18)</f>
        <v>47.019999999999996</v>
      </c>
      <c r="S18">
        <f t="shared" si="12"/>
        <v>39.833333333333336</v>
      </c>
      <c r="T18" s="5">
        <f>AVERAGE(F14:F18)</f>
        <v>36.900000000000006</v>
      </c>
      <c r="U18">
        <f t="shared" si="13"/>
        <v>50.68333333333333</v>
      </c>
      <c r="V18" s="5">
        <f>AVERAGE(G14:G18)</f>
        <v>47.58</v>
      </c>
      <c r="W18">
        <f t="shared" si="14"/>
        <v>56.083333333333336</v>
      </c>
      <c r="Z18" s="7">
        <v>4</v>
      </c>
      <c r="AA18">
        <v>2</v>
      </c>
      <c r="AB18">
        <v>0.85</v>
      </c>
      <c r="AC18">
        <f t="shared" si="9"/>
        <v>8.3571428571428577</v>
      </c>
      <c r="AD18">
        <f t="shared" si="8"/>
        <v>29.171428571428571</v>
      </c>
      <c r="AE18">
        <f t="shared" si="8"/>
        <v>33.671428571428571</v>
      </c>
      <c r="AF18">
        <f t="shared" si="8"/>
        <v>0.3</v>
      </c>
    </row>
    <row r="19" spans="1:32" x14ac:dyDescent="0.75">
      <c r="A19" s="7">
        <v>15</v>
      </c>
      <c r="B19">
        <v>20</v>
      </c>
      <c r="C19">
        <v>0</v>
      </c>
      <c r="D19">
        <v>54.5</v>
      </c>
      <c r="E19">
        <v>58</v>
      </c>
      <c r="F19">
        <v>48.6</v>
      </c>
      <c r="G19">
        <v>78.8</v>
      </c>
      <c r="I19">
        <f t="shared" si="0"/>
        <v>11.375934027586492</v>
      </c>
      <c r="J19">
        <v>20</v>
      </c>
      <c r="K19">
        <f>AVERAGE(D19:G23)</f>
        <v>58.070000000000007</v>
      </c>
      <c r="L19">
        <f t="shared" si="10"/>
        <v>44.184583333333336</v>
      </c>
      <c r="M19">
        <v>0.65</v>
      </c>
      <c r="N19">
        <f t="shared" si="1"/>
        <v>59.974999999999994</v>
      </c>
      <c r="P19" s="5">
        <f>AVERAGE(D19:D23)</f>
        <v>50.7</v>
      </c>
      <c r="Q19">
        <f t="shared" si="11"/>
        <v>33.633333333333333</v>
      </c>
      <c r="R19" s="5">
        <f>AVERAGE(E19:E23)</f>
        <v>56.519999999999996</v>
      </c>
      <c r="S19">
        <f t="shared" si="12"/>
        <v>39.305</v>
      </c>
      <c r="T19" s="5">
        <f>AVERAGE(F19:F23)</f>
        <v>46.94</v>
      </c>
      <c r="U19">
        <f t="shared" si="13"/>
        <v>49.81666666666667</v>
      </c>
      <c r="V19" s="5">
        <f>AVERAGE(G19:G23)</f>
        <v>78.11999999999999</v>
      </c>
      <c r="W19">
        <f t="shared" si="14"/>
        <v>53.983333333333327</v>
      </c>
      <c r="Z19" s="7">
        <v>5</v>
      </c>
      <c r="AA19">
        <v>5</v>
      </c>
      <c r="AB19">
        <v>0</v>
      </c>
      <c r="AC19">
        <f t="shared" si="9"/>
        <v>25.442857142857143</v>
      </c>
      <c r="AD19">
        <f t="shared" si="8"/>
        <v>32.299999999999997</v>
      </c>
      <c r="AE19">
        <f t="shared" si="8"/>
        <v>31.485714285714284</v>
      </c>
      <c r="AF19">
        <f t="shared" si="8"/>
        <v>46.8</v>
      </c>
    </row>
    <row r="20" spans="1:32" x14ac:dyDescent="0.75">
      <c r="A20" s="7">
        <v>16</v>
      </c>
      <c r="B20">
        <v>20</v>
      </c>
      <c r="C20">
        <v>0.2</v>
      </c>
      <c r="D20">
        <v>53.9</v>
      </c>
      <c r="E20">
        <v>59.2</v>
      </c>
      <c r="F20">
        <v>45.8</v>
      </c>
      <c r="G20">
        <v>80.5</v>
      </c>
      <c r="I20">
        <f t="shared" si="0"/>
        <v>12.841826194120555</v>
      </c>
      <c r="J20">
        <v>50</v>
      </c>
      <c r="K20">
        <f>AVERAGE(D24:G28)</f>
        <v>73.371499999999997</v>
      </c>
      <c r="L20">
        <f t="shared" si="10"/>
        <v>43.937500000000007</v>
      </c>
      <c r="M20">
        <v>0.85</v>
      </c>
      <c r="N20">
        <f t="shared" si="1"/>
        <v>59.849999999999994</v>
      </c>
      <c r="P20" s="5">
        <f>AVERAGE(D24:D28)</f>
        <v>77.11999999999999</v>
      </c>
      <c r="Q20">
        <f t="shared" si="11"/>
        <v>33.483333333333327</v>
      </c>
      <c r="R20" s="5">
        <f>AVERAGE(E24:E28)</f>
        <v>62.665999999999997</v>
      </c>
      <c r="S20">
        <f t="shared" si="12"/>
        <v>38.666666666666664</v>
      </c>
      <c r="T20" s="5">
        <f>AVERAGE(F24:F28)</f>
        <v>75.06</v>
      </c>
      <c r="U20">
        <f t="shared" si="13"/>
        <v>48.9</v>
      </c>
      <c r="V20" s="5">
        <f>AVERAGE(G24:G28)</f>
        <v>78.64</v>
      </c>
      <c r="W20">
        <f t="shared" si="14"/>
        <v>54.70000000000001</v>
      </c>
      <c r="Z20" s="7">
        <v>6</v>
      </c>
      <c r="AA20">
        <v>5</v>
      </c>
      <c r="AB20">
        <v>0.2</v>
      </c>
      <c r="AC20">
        <f t="shared" si="9"/>
        <v>25.971428571428572</v>
      </c>
      <c r="AD20">
        <f t="shared" si="8"/>
        <v>31.914285714285711</v>
      </c>
      <c r="AE20">
        <f t="shared" si="8"/>
        <v>30.8</v>
      </c>
      <c r="AF20">
        <f t="shared" si="8"/>
        <v>47.071428571428569</v>
      </c>
    </row>
    <row r="21" spans="1:32" x14ac:dyDescent="0.75">
      <c r="A21" s="7">
        <v>17</v>
      </c>
      <c r="B21">
        <v>20</v>
      </c>
      <c r="C21">
        <v>0.45</v>
      </c>
      <c r="D21">
        <v>48.7</v>
      </c>
      <c r="E21">
        <v>56</v>
      </c>
      <c r="F21">
        <v>48.1</v>
      </c>
      <c r="G21">
        <v>78.2</v>
      </c>
      <c r="I21">
        <f t="shared" si="0"/>
        <v>12.209524970284479</v>
      </c>
      <c r="J21">
        <v>100</v>
      </c>
      <c r="K21">
        <f>AVERAGE(D29:G33)</f>
        <v>74.305000000000021</v>
      </c>
      <c r="L21">
        <f>AVERAGE((L20-L19), (L19-L18), (L18-L17), (L17-L16))</f>
        <v>-0.52083333333333215</v>
      </c>
      <c r="N21">
        <f t="shared" si="1"/>
        <v>57.75</v>
      </c>
      <c r="P21" s="5">
        <f>AVERAGE(D29:D33)</f>
        <v>79.61999999999999</v>
      </c>
      <c r="R21" s="5">
        <f>AVERAGE(E29:E33)</f>
        <v>68.86</v>
      </c>
      <c r="T21" s="5">
        <f>AVERAGE(F29:F33)</f>
        <v>70.900000000000006</v>
      </c>
      <c r="V21" s="5">
        <f>AVERAGE(G29:G33)</f>
        <v>77.839999999999989</v>
      </c>
      <c r="Z21" s="7">
        <v>7</v>
      </c>
      <c r="AA21">
        <v>5</v>
      </c>
      <c r="AB21">
        <v>0.45</v>
      </c>
      <c r="AC21">
        <f t="shared" si="9"/>
        <v>25.37142857142857</v>
      </c>
      <c r="AD21">
        <f t="shared" si="8"/>
        <v>30.87142857142857</v>
      </c>
      <c r="AE21">
        <f t="shared" si="8"/>
        <v>30.642857142857142</v>
      </c>
      <c r="AF21">
        <f t="shared" si="8"/>
        <v>48.228571428571435</v>
      </c>
    </row>
    <row r="22" spans="1:32" x14ac:dyDescent="0.75">
      <c r="A22" s="7">
        <v>18</v>
      </c>
      <c r="B22">
        <v>20</v>
      </c>
      <c r="C22">
        <v>0.65</v>
      </c>
      <c r="D22">
        <v>49</v>
      </c>
      <c r="E22">
        <v>54.6</v>
      </c>
      <c r="F22">
        <v>47.1</v>
      </c>
      <c r="G22">
        <v>76.400000000000006</v>
      </c>
      <c r="I22">
        <f t="shared" si="0"/>
        <v>11.661126660833437</v>
      </c>
      <c r="K22">
        <f>AVERAGE(K16:K21)</f>
        <v>45.139416666666669</v>
      </c>
      <c r="N22">
        <f t="shared" si="1"/>
        <v>56.774999999999999</v>
      </c>
      <c r="P22" s="5">
        <f>AVERAGE(P16:P21)</f>
        <v>34.586666666666666</v>
      </c>
      <c r="Q22">
        <f>AVERAGE(Q16:Q20)</f>
        <v>34.586666666666666</v>
      </c>
      <c r="R22" s="5">
        <f>AVERAGE(R16:R21)</f>
        <v>40.17433333333333</v>
      </c>
      <c r="S22">
        <f>AVERAGE(S16:S20)</f>
        <v>40.174333333333337</v>
      </c>
      <c r="T22" s="5">
        <f>AVERAGE(T16:T21)</f>
        <v>50.410000000000004</v>
      </c>
      <c r="U22">
        <f>AVERAGE(U16:U20)</f>
        <v>50.410000000000004</v>
      </c>
      <c r="V22" s="5">
        <f>AVERAGE(V16:V21)</f>
        <v>55.386666666666656</v>
      </c>
      <c r="W22">
        <f>AVERAGE(W16:W20)</f>
        <v>55.38666666666667</v>
      </c>
      <c r="Z22" s="7">
        <v>8</v>
      </c>
      <c r="AA22">
        <v>5</v>
      </c>
      <c r="AB22">
        <v>0.65</v>
      </c>
      <c r="AC22">
        <f t="shared" si="9"/>
        <v>26.485714285714288</v>
      </c>
      <c r="AD22">
        <f t="shared" si="8"/>
        <v>32.999999999999993</v>
      </c>
      <c r="AE22">
        <f t="shared" si="8"/>
        <v>30.38571428571429</v>
      </c>
      <c r="AF22">
        <f t="shared" si="8"/>
        <v>45.757142857142853</v>
      </c>
    </row>
    <row r="23" spans="1:32" x14ac:dyDescent="0.75">
      <c r="A23" s="7">
        <v>19</v>
      </c>
      <c r="B23">
        <v>20</v>
      </c>
      <c r="C23">
        <v>0.85</v>
      </c>
      <c r="D23">
        <v>47.4</v>
      </c>
      <c r="E23">
        <v>54.8</v>
      </c>
      <c r="F23">
        <v>45.1</v>
      </c>
      <c r="G23">
        <v>76.7</v>
      </c>
      <c r="I23">
        <f t="shared" si="0"/>
        <v>12.476978800975827</v>
      </c>
      <c r="N23">
        <f t="shared" si="1"/>
        <v>56</v>
      </c>
      <c r="P23" s="5">
        <f>_xlfn.STDEV.P(P16:P21)</f>
        <v>35.776878318576401</v>
      </c>
      <c r="Q23">
        <f>_xlfn.STDEV.P(Q16:Q20)</f>
        <v>1.0492007540133712</v>
      </c>
      <c r="R23" s="5">
        <f>_xlfn.STDEV.P(R16:R21)</f>
        <v>27.133035225635101</v>
      </c>
      <c r="S23">
        <f>_xlfn.STDEV.P(S16:S20)</f>
        <v>1.1695638313301051</v>
      </c>
      <c r="T23" s="5">
        <f>_xlfn.STDEV.P(T16:T21)</f>
        <v>16.431480963889602</v>
      </c>
      <c r="U23">
        <f>_xlfn.STDEV.P(U16:U20)</f>
        <v>0.95409060832233772</v>
      </c>
      <c r="V23" s="5">
        <f>_xlfn.STDEV.P(V16:V21)</f>
        <v>28.041126146350763</v>
      </c>
      <c r="W23">
        <f>_xlfn.STDEV.P(W16:W20)</f>
        <v>0.93085384937104154</v>
      </c>
      <c r="Z23" s="7">
        <v>9</v>
      </c>
      <c r="AA23">
        <v>5</v>
      </c>
      <c r="AB23">
        <v>0.85</v>
      </c>
      <c r="AC23">
        <f t="shared" si="9"/>
        <v>26.014285714285712</v>
      </c>
      <c r="AD23">
        <f t="shared" si="8"/>
        <v>32.771428571428572</v>
      </c>
      <c r="AE23">
        <f t="shared" si="8"/>
        <v>30.185714285714287</v>
      </c>
      <c r="AF23">
        <f t="shared" si="8"/>
        <v>45.771428571428565</v>
      </c>
    </row>
    <row r="24" spans="1:32" x14ac:dyDescent="0.75">
      <c r="A24" s="7">
        <v>20</v>
      </c>
      <c r="B24">
        <v>50</v>
      </c>
      <c r="C24">
        <v>0</v>
      </c>
      <c r="D24">
        <v>77.8</v>
      </c>
      <c r="E24">
        <v>65.599999999999994</v>
      </c>
      <c r="F24">
        <v>75.099999999999994</v>
      </c>
      <c r="G24">
        <v>78.900000000000006</v>
      </c>
      <c r="I24">
        <f t="shared" si="0"/>
        <v>5.2376044142336706</v>
      </c>
      <c r="N24">
        <f t="shared" si="1"/>
        <v>74.349999999999994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26.257142857142856</v>
      </c>
      <c r="AD24">
        <f t="shared" si="8"/>
        <v>43.800000000000004</v>
      </c>
      <c r="AE24">
        <f t="shared" si="8"/>
        <v>36.814285714285724</v>
      </c>
      <c r="AF24">
        <f t="shared" si="8"/>
        <v>47.928571428571431</v>
      </c>
    </row>
    <row r="25" spans="1:32" x14ac:dyDescent="0.75">
      <c r="A25" s="7">
        <v>21</v>
      </c>
      <c r="B25">
        <v>50</v>
      </c>
      <c r="C25">
        <v>0.2</v>
      </c>
      <c r="D25">
        <v>80.3</v>
      </c>
      <c r="E25">
        <v>66.099999999999994</v>
      </c>
      <c r="F25">
        <v>76.400000000000006</v>
      </c>
      <c r="G25">
        <v>80.599999999999994</v>
      </c>
      <c r="I25">
        <f t="shared" si="0"/>
        <v>5.8679212673654719</v>
      </c>
      <c r="N25">
        <f t="shared" si="1"/>
        <v>75.849999999999994</v>
      </c>
      <c r="P25" s="5" cm="1">
        <f t="array" ref="P25">INDEX(LINEST(P16:P21), 1)</f>
        <v>19.430857142857146</v>
      </c>
      <c r="Q25" s="5" cm="1">
        <f t="array" ref="Q25">INDEX(LINEST(Q16:Q20), 1)</f>
        <v>-0.625000000000002</v>
      </c>
      <c r="R25" s="5" cm="1">
        <f t="array" ref="R25">INDEX(LINEST(R16:R21), 1)</f>
        <v>14.918228571428571</v>
      </c>
      <c r="S25" s="5" cm="1">
        <f t="array" ref="S25">INDEX(LINEST(S16:S20), 1)</f>
        <v>-0.79783333333333306</v>
      </c>
      <c r="T25" s="5" cm="1">
        <f t="array" ref="T25">INDEX(LINEST(T16:T21), 1)</f>
        <v>8.4965714285714302</v>
      </c>
      <c r="U25" s="5" cm="1">
        <f t="array" ref="U25">INDEX(LINEST(U16:U20), 1)</f>
        <v>-0.66499999999999959</v>
      </c>
      <c r="V25" s="5" cm="1">
        <f t="array" ref="V25">INDEX(LINEST(V16:V20), 1)</f>
        <v>18.525999999999993</v>
      </c>
      <c r="W25" s="5" cm="1">
        <f t="array" ref="W25">INDEX(LINEST(W16:W20), 1)</f>
        <v>-0.43999999999999767</v>
      </c>
      <c r="Z25" s="7">
        <v>11</v>
      </c>
      <c r="AA25">
        <v>10</v>
      </c>
      <c r="AB25">
        <v>0.2</v>
      </c>
      <c r="AC25">
        <f t="shared" si="9"/>
        <v>26.257142857142863</v>
      </c>
      <c r="AD25">
        <f t="shared" si="8"/>
        <v>43.157142857142858</v>
      </c>
      <c r="AE25">
        <f t="shared" si="8"/>
        <v>37.142857142857146</v>
      </c>
      <c r="AF25">
        <f t="shared" si="8"/>
        <v>49.01428571428572</v>
      </c>
    </row>
    <row r="26" spans="1:32" x14ac:dyDescent="0.75">
      <c r="A26" s="7">
        <v>22</v>
      </c>
      <c r="B26">
        <v>50</v>
      </c>
      <c r="C26">
        <v>0.45</v>
      </c>
      <c r="D26">
        <v>77.8</v>
      </c>
      <c r="E26">
        <v>61.5</v>
      </c>
      <c r="F26">
        <v>76.099999999999994</v>
      </c>
      <c r="G26">
        <v>78.3</v>
      </c>
      <c r="I26">
        <f t="shared" si="0"/>
        <v>6.9330278378209318</v>
      </c>
      <c r="K26" cm="1">
        <f t="array" ref="K26">INDEX(LINEST(K16:K21),1)</f>
        <v>14.320271428571436</v>
      </c>
      <c r="L26" cm="1">
        <f t="array" ref="L26">INDEX(LINEST(L16:L20),1)</f>
        <v>-0.63195833333333185</v>
      </c>
      <c r="N26">
        <f t="shared" si="1"/>
        <v>73.424999999999997</v>
      </c>
      <c r="Z26" s="7">
        <v>12</v>
      </c>
      <c r="AA26">
        <v>10</v>
      </c>
      <c r="AB26">
        <v>0.45</v>
      </c>
      <c r="AC26">
        <f t="shared" si="9"/>
        <v>27</v>
      </c>
      <c r="AD26">
        <f t="shared" si="8"/>
        <v>42.428571428571438</v>
      </c>
      <c r="AE26">
        <f t="shared" si="8"/>
        <v>37.585714285714282</v>
      </c>
      <c r="AF26">
        <f t="shared" si="8"/>
        <v>49.828571428571436</v>
      </c>
    </row>
    <row r="27" spans="1:32" x14ac:dyDescent="0.75">
      <c r="A27" s="7">
        <v>23</v>
      </c>
      <c r="B27">
        <v>50</v>
      </c>
      <c r="C27">
        <v>0.65</v>
      </c>
      <c r="D27">
        <v>74.7</v>
      </c>
      <c r="E27">
        <v>58.73</v>
      </c>
      <c r="F27">
        <v>74</v>
      </c>
      <c r="G27">
        <v>77.099999999999994</v>
      </c>
      <c r="I27">
        <f t="shared" si="0"/>
        <v>7.2522871392409849</v>
      </c>
      <c r="N27">
        <f t="shared" si="1"/>
        <v>71.132499999999993</v>
      </c>
      <c r="Z27" s="7">
        <v>13</v>
      </c>
      <c r="AA27">
        <v>10</v>
      </c>
      <c r="AB27">
        <v>0.65</v>
      </c>
      <c r="AC27">
        <f t="shared" si="9"/>
        <v>26.671428571428574</v>
      </c>
      <c r="AD27">
        <f t="shared" si="8"/>
        <v>45.457142857142856</v>
      </c>
      <c r="AE27">
        <f t="shared" si="8"/>
        <v>37.814285714285724</v>
      </c>
      <c r="AF27">
        <f t="shared" si="8"/>
        <v>47.614285714285714</v>
      </c>
    </row>
    <row r="28" spans="1:32" x14ac:dyDescent="0.75">
      <c r="A28" s="7">
        <v>24</v>
      </c>
      <c r="B28">
        <v>50</v>
      </c>
      <c r="C28">
        <v>0.85</v>
      </c>
      <c r="D28">
        <v>75</v>
      </c>
      <c r="E28">
        <v>61.4</v>
      </c>
      <c r="F28">
        <v>73.7</v>
      </c>
      <c r="G28">
        <v>78.3</v>
      </c>
      <c r="I28">
        <f t="shared" si="0"/>
        <v>6.40117176773128</v>
      </c>
      <c r="N28">
        <f t="shared" si="1"/>
        <v>72.100000000000009</v>
      </c>
      <c r="Z28" s="7">
        <v>14</v>
      </c>
      <c r="AA28">
        <v>10</v>
      </c>
      <c r="AB28">
        <v>0.85</v>
      </c>
      <c r="AC28">
        <f t="shared" si="9"/>
        <v>27.542857142857141</v>
      </c>
      <c r="AD28">
        <f t="shared" si="8"/>
        <v>44.728571428571421</v>
      </c>
      <c r="AE28">
        <f t="shared" si="8"/>
        <v>38.328571428571422</v>
      </c>
      <c r="AF28">
        <f t="shared" si="8"/>
        <v>48.228571428571421</v>
      </c>
    </row>
    <row r="29" spans="1:32" x14ac:dyDescent="0.75">
      <c r="A29" s="7">
        <v>25</v>
      </c>
      <c r="B29">
        <v>100</v>
      </c>
      <c r="C29">
        <v>0</v>
      </c>
      <c r="D29">
        <v>79.5</v>
      </c>
      <c r="E29">
        <v>72.099999999999994</v>
      </c>
      <c r="F29">
        <v>74</v>
      </c>
      <c r="G29">
        <v>77.900000000000006</v>
      </c>
      <c r="I29">
        <f t="shared" si="0"/>
        <v>2.9583568074186077</v>
      </c>
      <c r="N29">
        <f t="shared" si="1"/>
        <v>75.875</v>
      </c>
      <c r="Z29" s="7">
        <v>15</v>
      </c>
      <c r="AA29">
        <v>20</v>
      </c>
      <c r="AB29">
        <v>0</v>
      </c>
      <c r="AC29">
        <f t="shared" si="9"/>
        <v>39.657142857142858</v>
      </c>
      <c r="AD29">
        <f t="shared" si="8"/>
        <v>44.614285714285707</v>
      </c>
      <c r="AE29">
        <f t="shared" si="8"/>
        <v>40.5</v>
      </c>
      <c r="AF29">
        <f t="shared" si="8"/>
        <v>65.928571428571431</v>
      </c>
    </row>
    <row r="30" spans="1:32" x14ac:dyDescent="0.75">
      <c r="A30" s="7">
        <v>26</v>
      </c>
      <c r="B30">
        <v>100</v>
      </c>
      <c r="C30">
        <v>0.2</v>
      </c>
      <c r="D30">
        <v>83.3</v>
      </c>
      <c r="E30">
        <v>71.400000000000006</v>
      </c>
      <c r="F30">
        <v>74.099999999999994</v>
      </c>
      <c r="G30">
        <v>79.599999999999994</v>
      </c>
      <c r="I30">
        <f t="shared" si="0"/>
        <v>4.6416591861100676</v>
      </c>
      <c r="N30" s="4">
        <f t="shared" si="1"/>
        <v>77.099999999999994</v>
      </c>
      <c r="Z30" s="7">
        <v>16</v>
      </c>
      <c r="AA30">
        <v>20</v>
      </c>
      <c r="AB30">
        <v>0.2</v>
      </c>
      <c r="AC30">
        <f t="shared" si="9"/>
        <v>42.9</v>
      </c>
      <c r="AD30">
        <f t="shared" si="9"/>
        <v>44.785714285714292</v>
      </c>
      <c r="AE30">
        <f t="shared" si="9"/>
        <v>42.585714285714289</v>
      </c>
      <c r="AF30">
        <f t="shared" si="9"/>
        <v>67.414285714285711</v>
      </c>
    </row>
    <row r="31" spans="1:32" x14ac:dyDescent="0.75">
      <c r="A31" s="7">
        <v>27</v>
      </c>
      <c r="B31">
        <v>100</v>
      </c>
      <c r="C31">
        <v>0.45</v>
      </c>
      <c r="D31">
        <v>79.099999999999994</v>
      </c>
      <c r="E31">
        <v>68.7</v>
      </c>
      <c r="F31">
        <v>71.8</v>
      </c>
      <c r="G31">
        <v>77.7</v>
      </c>
      <c r="I31">
        <f t="shared" si="0"/>
        <v>4.248749816122384</v>
      </c>
      <c r="N31">
        <f t="shared" si="1"/>
        <v>74.325000000000003</v>
      </c>
      <c r="Z31" s="7">
        <v>17</v>
      </c>
      <c r="AA31">
        <v>20</v>
      </c>
      <c r="AB31">
        <v>0.45</v>
      </c>
      <c r="AC31">
        <f t="shared" ref="AC31:AF43" si="15">AVERAGE(D21,D57,D93,D129,D165,D201,D237)</f>
        <v>41.800000000000004</v>
      </c>
      <c r="AD31">
        <f t="shared" si="15"/>
        <v>43.1</v>
      </c>
      <c r="AE31">
        <f t="shared" si="15"/>
        <v>41.442857142857143</v>
      </c>
      <c r="AF31">
        <f t="shared" si="15"/>
        <v>65.542857142857159</v>
      </c>
    </row>
    <row r="32" spans="1:32" x14ac:dyDescent="0.75">
      <c r="A32" s="7">
        <v>28</v>
      </c>
      <c r="B32">
        <v>100</v>
      </c>
      <c r="C32">
        <v>0.65</v>
      </c>
      <c r="D32">
        <v>78</v>
      </c>
      <c r="E32">
        <v>67.400000000000006</v>
      </c>
      <c r="F32">
        <v>68.7</v>
      </c>
      <c r="G32">
        <v>76.599999999999994</v>
      </c>
      <c r="I32">
        <f t="shared" si="0"/>
        <v>4.6740640774383877</v>
      </c>
      <c r="N32">
        <f t="shared" si="1"/>
        <v>72.675000000000011</v>
      </c>
      <c r="Z32" s="7">
        <v>18</v>
      </c>
      <c r="AA32">
        <v>20</v>
      </c>
      <c r="AB32">
        <v>0.65</v>
      </c>
      <c r="AC32">
        <f t="shared" si="15"/>
        <v>40.871428571428574</v>
      </c>
      <c r="AD32">
        <f t="shared" si="15"/>
        <v>45.628571428571433</v>
      </c>
      <c r="AE32">
        <f t="shared" si="15"/>
        <v>39.628571428571426</v>
      </c>
      <c r="AF32">
        <f t="shared" si="15"/>
        <v>63.657142857142851</v>
      </c>
    </row>
    <row r="33" spans="1:32" x14ac:dyDescent="0.75">
      <c r="A33" s="7">
        <v>29</v>
      </c>
      <c r="B33">
        <v>100</v>
      </c>
      <c r="C33">
        <v>0.85</v>
      </c>
      <c r="D33">
        <v>78.2</v>
      </c>
      <c r="E33">
        <v>64.7</v>
      </c>
      <c r="F33">
        <v>65.900000000000006</v>
      </c>
      <c r="G33">
        <v>77.400000000000006</v>
      </c>
      <c r="I33">
        <f t="shared" si="0"/>
        <v>6.2707655035091214</v>
      </c>
      <c r="N33">
        <f t="shared" si="1"/>
        <v>71.550000000000011</v>
      </c>
      <c r="Z33" s="7">
        <v>19</v>
      </c>
      <c r="AA33">
        <v>20</v>
      </c>
      <c r="AB33">
        <v>0.85</v>
      </c>
      <c r="AC33">
        <f t="shared" si="15"/>
        <v>39.985714285714288</v>
      </c>
      <c r="AD33">
        <f t="shared" si="15"/>
        <v>44.814285714285724</v>
      </c>
      <c r="AE33">
        <f t="shared" si="15"/>
        <v>37.871428571428574</v>
      </c>
      <c r="AF33">
        <f t="shared" si="15"/>
        <v>65</v>
      </c>
    </row>
    <row r="34" spans="1:32" x14ac:dyDescent="0.75">
      <c r="Z34" s="7">
        <v>20</v>
      </c>
      <c r="AA34">
        <v>50</v>
      </c>
      <c r="AB34">
        <v>0</v>
      </c>
      <c r="AC34">
        <f>AVERAGE(D24,D60,D96,D132,D168,D204)</f>
        <v>54.583333333333336</v>
      </c>
      <c r="AD34">
        <f t="shared" si="15"/>
        <v>48.471428571428568</v>
      </c>
      <c r="AE34">
        <f t="shared" si="15"/>
        <v>67.757142857142853</v>
      </c>
      <c r="AF34">
        <f>AVERAGE(G24,G60,G96,G132,G168,G204)</f>
        <v>74.916666666666671</v>
      </c>
    </row>
    <row r="35" spans="1:32" x14ac:dyDescent="0.75">
      <c r="Z35" s="7">
        <v>21</v>
      </c>
      <c r="AA35">
        <v>50</v>
      </c>
      <c r="AB35">
        <v>0.2</v>
      </c>
      <c r="AC35">
        <f t="shared" ref="AC35:AC43" si="16">AVERAGE(D25,D61,D97,D133,D169,D205)</f>
        <v>60.716666666666669</v>
      </c>
      <c r="AD35">
        <f t="shared" si="15"/>
        <v>49.571428571428569</v>
      </c>
      <c r="AE35">
        <f t="shared" si="15"/>
        <v>68.485714285714295</v>
      </c>
      <c r="AF35">
        <f t="shared" ref="AF35:AF38" si="17">AVERAGE(G25,G61,G97,G133,G169,G205)</f>
        <v>77.266666666666666</v>
      </c>
    </row>
    <row r="36" spans="1:32" x14ac:dyDescent="0.75">
      <c r="Z36" s="7">
        <v>22</v>
      </c>
      <c r="AA36">
        <v>50</v>
      </c>
      <c r="AB36">
        <v>0.45</v>
      </c>
      <c r="AC36">
        <f t="shared" si="16"/>
        <v>58.866666666666667</v>
      </c>
      <c r="AD36">
        <f t="shared" si="15"/>
        <v>47.057142857142864</v>
      </c>
      <c r="AE36">
        <f t="shared" si="15"/>
        <v>67.771428571428572</v>
      </c>
      <c r="AF36">
        <f t="shared" si="17"/>
        <v>74.883333333333326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6"/>
        <v>56</v>
      </c>
      <c r="AD37">
        <f t="shared" si="15"/>
        <v>48.274285714285718</v>
      </c>
      <c r="AE37">
        <f t="shared" si="15"/>
        <v>66.157142857142858</v>
      </c>
      <c r="AF37">
        <f t="shared" si="17"/>
        <v>74.883333333333326</v>
      </c>
    </row>
    <row r="38" spans="1:32" x14ac:dyDescent="0.75">
      <c r="Z38" s="7">
        <v>24</v>
      </c>
      <c r="AA38">
        <v>50</v>
      </c>
      <c r="AB38">
        <v>0.85</v>
      </c>
      <c r="AC38">
        <f t="shared" si="16"/>
        <v>56.15</v>
      </c>
      <c r="AD38">
        <f t="shared" si="15"/>
        <v>48.257142857142853</v>
      </c>
      <c r="AE38">
        <f t="shared" si="15"/>
        <v>66.857142857142861</v>
      </c>
      <c r="AF38">
        <f t="shared" si="17"/>
        <v>75.333333333333329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6"/>
        <v>58.033333333333331</v>
      </c>
      <c r="AD39">
        <f t="shared" si="15"/>
        <v>50.614285714285714</v>
      </c>
      <c r="AE39">
        <f>AVERAGE(F29,F65,F101,F137,F173,F209)</f>
        <v>75.86666666666666</v>
      </c>
      <c r="AF39">
        <f>AVERAGE(G29,G65,G101,G137,G173)</f>
        <v>77.680000000000007</v>
      </c>
    </row>
    <row r="40" spans="1:32" x14ac:dyDescent="0.75">
      <c r="A40" s="7">
        <v>0</v>
      </c>
      <c r="B40">
        <v>0</v>
      </c>
      <c r="C40">
        <v>0</v>
      </c>
      <c r="D40">
        <v>8.1999999999999993</v>
      </c>
      <c r="E40">
        <v>47.1</v>
      </c>
      <c r="F40">
        <v>50.8</v>
      </c>
      <c r="G40">
        <v>0</v>
      </c>
      <c r="I40">
        <f>_xlfn.STDEV.P(D40:G40)</f>
        <v>22.649434319646925</v>
      </c>
      <c r="J40">
        <v>2</v>
      </c>
      <c r="K40">
        <f>_xlfn.STDEV.P(D40:G44)</f>
        <v>22.879862324760623</v>
      </c>
      <c r="L40">
        <f>_xlfn.STDEV.P(D40:G40,D45:G45,D50:G50,D55:G55,D60:G60,D65:G65)</f>
        <v>20.293666482564344</v>
      </c>
      <c r="M40">
        <v>0</v>
      </c>
      <c r="N40">
        <f>AVERAGE(D40:G40)</f>
        <v>26.524999999999999</v>
      </c>
      <c r="P40" s="5">
        <f>_xlfn.STDEV.P(D40:D44)</f>
        <v>1.7394251924127144</v>
      </c>
      <c r="Q40">
        <f>_xlfn.STDEV.P(D40,D45,D50,D55,D60,D65)</f>
        <v>19.906566476640037</v>
      </c>
      <c r="R40" s="5">
        <f>_xlfn.STDEV.P(E40:E44)</f>
        <v>1.5466091943344948</v>
      </c>
      <c r="S40">
        <f>_xlfn.STDEV.P(E40,E45,E50,E55,E60,E65)</f>
        <v>2.5632011235952588</v>
      </c>
      <c r="T40" s="5">
        <f>_xlfn.STDEV.P(F40:F44)</f>
        <v>0.81387959797503173</v>
      </c>
      <c r="U40">
        <f>_xlfn.STDEV.P(F40,F45,F50,F55,F60,F65)</f>
        <v>21.214669976745395</v>
      </c>
      <c r="V40" s="5">
        <f>_xlfn.STDEV.P(G40:G44)</f>
        <v>0</v>
      </c>
      <c r="W40">
        <f>_xlfn.STDEV.P(G40,G45,G50,G55,G60,G65)</f>
        <v>27.513309910336506</v>
      </c>
      <c r="Z40" s="7">
        <v>26</v>
      </c>
      <c r="AA40">
        <v>100</v>
      </c>
      <c r="AB40">
        <v>0.2</v>
      </c>
      <c r="AC40">
        <f t="shared" si="16"/>
        <v>63.56666666666667</v>
      </c>
      <c r="AD40">
        <f t="shared" si="15"/>
        <v>51.48571428571428</v>
      </c>
      <c r="AE40">
        <f t="shared" ref="AE40:AE43" si="18">AVERAGE(F30,F66,F102,F138,F174,F210)</f>
        <v>76.283333333333331</v>
      </c>
      <c r="AF40">
        <f t="shared" ref="AF40:AF43" si="19">AVERAGE(G30,G66,G102,G138,G174)</f>
        <v>79.28</v>
      </c>
    </row>
    <row r="41" spans="1:32" x14ac:dyDescent="0.75">
      <c r="A41" s="7">
        <v>1</v>
      </c>
      <c r="B41">
        <v>0</v>
      </c>
      <c r="C41">
        <v>0.2</v>
      </c>
      <c r="D41">
        <v>7.4</v>
      </c>
      <c r="E41">
        <v>47.6</v>
      </c>
      <c r="F41">
        <v>49.6</v>
      </c>
      <c r="G41">
        <v>0</v>
      </c>
      <c r="I41">
        <f t="shared" ref="I41:I69" si="20">_xlfn.STDEV.P(D41:G41)</f>
        <v>22.61299405209315</v>
      </c>
      <c r="J41">
        <v>5</v>
      </c>
      <c r="K41">
        <f>_xlfn.STDEV.P(D45:G49)</f>
        <v>11.674753744726225</v>
      </c>
      <c r="L41">
        <f>_xlfn.STDEV.P(D41:G41,D46:G46,D51:G51,D56:G56,D61:G61,D66:G66)</f>
        <v>20.447408403430174</v>
      </c>
      <c r="M41">
        <v>0.2</v>
      </c>
      <c r="N41">
        <f t="shared" ref="N41:N69" si="21">AVERAGE(D41:G41)</f>
        <v>26.15</v>
      </c>
      <c r="P41" s="5">
        <f>_xlfn.STDEV.P(D45:D49)</f>
        <v>2.1720036832381298</v>
      </c>
      <c r="Q41">
        <f t="shared" ref="Q41:Q44" si="22">_xlfn.STDEV.P(D41,D46,D51,D56,D61,D66)</f>
        <v>20.250713293335835</v>
      </c>
      <c r="R41" s="5">
        <f>_xlfn.STDEV.P(E45:E49)</f>
        <v>1.1876026271442823</v>
      </c>
      <c r="S41">
        <f t="shared" ref="S41:S44" si="23">_xlfn.STDEV.P(E41,E46,E51,E56,E61,E66)</f>
        <v>2.3795424396766323</v>
      </c>
      <c r="T41" s="5">
        <f>_xlfn.STDEV.P(F45:F49)</f>
        <v>1.1356055653262713</v>
      </c>
      <c r="U41">
        <f t="shared" ref="U41:U44" si="24">_xlfn.STDEV.P(F41,F46,F51,F56,F61,F66)</f>
        <v>20.431464025424653</v>
      </c>
      <c r="V41" s="5">
        <f>_xlfn.STDEV.P(G45:G49)</f>
        <v>1.0556514576317317</v>
      </c>
      <c r="W41">
        <f t="shared" ref="W41:W44" si="25">_xlfn.STDEV.P(G41,G46,G51,G56,G61,G66)</f>
        <v>28.183234772151742</v>
      </c>
      <c r="Z41" s="7">
        <v>27</v>
      </c>
      <c r="AA41">
        <v>100</v>
      </c>
      <c r="AB41">
        <v>0.45</v>
      </c>
      <c r="AC41">
        <f t="shared" si="16"/>
        <v>62.25</v>
      </c>
      <c r="AD41">
        <f t="shared" si="15"/>
        <v>48.89142857142857</v>
      </c>
      <c r="AE41">
        <f t="shared" si="18"/>
        <v>74.666666666666671</v>
      </c>
      <c r="AF41">
        <f t="shared" si="19"/>
        <v>77.02000000000001</v>
      </c>
    </row>
    <row r="42" spans="1:32" x14ac:dyDescent="0.75">
      <c r="A42" s="7">
        <v>2</v>
      </c>
      <c r="B42">
        <v>0</v>
      </c>
      <c r="C42">
        <v>0.45</v>
      </c>
      <c r="D42">
        <v>5.3</v>
      </c>
      <c r="E42">
        <v>49.9</v>
      </c>
      <c r="F42">
        <v>48.3</v>
      </c>
      <c r="G42">
        <v>0</v>
      </c>
      <c r="I42">
        <f t="shared" si="20"/>
        <v>23.307335218767502</v>
      </c>
      <c r="J42">
        <v>10</v>
      </c>
      <c r="K42">
        <f>_xlfn.STDEV.P(D50:G54)</f>
        <v>7.4927698483271605</v>
      </c>
      <c r="L42">
        <f t="shared" ref="L42:L44" si="26">_xlfn.STDEV.P(D42:G42,D47:G47,D52:G52,D57:G57,D62:G62,D67:G67)</f>
        <v>20.448916281390911</v>
      </c>
      <c r="M42">
        <v>0.45</v>
      </c>
      <c r="N42">
        <f t="shared" si="21"/>
        <v>25.875</v>
      </c>
      <c r="P42" s="5">
        <f>_xlfn.STDEV.P(D50:D54)</f>
        <v>1.8410866356584086</v>
      </c>
      <c r="Q42">
        <f t="shared" si="22"/>
        <v>20.454502356856963</v>
      </c>
      <c r="R42" s="5">
        <f>_xlfn.STDEV.P(E50:E54)</f>
        <v>1.1892854997854809</v>
      </c>
      <c r="S42">
        <f t="shared" si="23"/>
        <v>2.3104232416497958</v>
      </c>
      <c r="T42" s="5">
        <f>_xlfn.STDEV.P(F50:F54)</f>
        <v>1.4491376746189444</v>
      </c>
      <c r="U42">
        <f t="shared" si="24"/>
        <v>21.218290066198385</v>
      </c>
      <c r="V42" s="5">
        <f>_xlfn.STDEV.P(G50:G54)</f>
        <v>0.74993333037010634</v>
      </c>
      <c r="W42">
        <f t="shared" si="25"/>
        <v>27.360276355004579</v>
      </c>
      <c r="Z42" s="7">
        <v>28</v>
      </c>
      <c r="AA42">
        <v>100</v>
      </c>
      <c r="AB42">
        <v>0.65</v>
      </c>
      <c r="AC42">
        <f t="shared" si="16"/>
        <v>62.4</v>
      </c>
      <c r="AD42">
        <f t="shared" si="15"/>
        <v>51.057142857142864</v>
      </c>
      <c r="AE42">
        <f t="shared" si="18"/>
        <v>73.5</v>
      </c>
      <c r="AF42">
        <f t="shared" si="19"/>
        <v>75.999999999999986</v>
      </c>
    </row>
    <row r="43" spans="1:32" x14ac:dyDescent="0.75">
      <c r="A43" s="7">
        <v>3</v>
      </c>
      <c r="B43">
        <v>0</v>
      </c>
      <c r="C43">
        <v>0.65</v>
      </c>
      <c r="D43">
        <v>3.8</v>
      </c>
      <c r="E43">
        <v>45.7</v>
      </c>
      <c r="F43">
        <v>49.2</v>
      </c>
      <c r="G43">
        <v>0</v>
      </c>
      <c r="I43">
        <f t="shared" si="20"/>
        <v>22.848126290792429</v>
      </c>
      <c r="J43">
        <v>20</v>
      </c>
      <c r="K43">
        <f>_xlfn.STDEV.P(D55:G59)</f>
        <v>16.901534693630634</v>
      </c>
      <c r="L43">
        <f t="shared" si="26"/>
        <v>20.289025752170119</v>
      </c>
      <c r="M43">
        <v>0.65</v>
      </c>
      <c r="N43">
        <f t="shared" si="21"/>
        <v>24.675000000000001</v>
      </c>
      <c r="P43" s="5">
        <f>_xlfn.STDEV.P(D55:D59)</f>
        <v>1.6186414056238632</v>
      </c>
      <c r="Q43">
        <f t="shared" si="22"/>
        <v>20.79562587554306</v>
      </c>
      <c r="R43" s="5">
        <f>_xlfn.STDEV.P(E55:E59)</f>
        <v>1.4702380759591287</v>
      </c>
      <c r="S43">
        <f t="shared" si="23"/>
        <v>2.8269044711289562</v>
      </c>
      <c r="T43" s="5">
        <f>_xlfn.STDEV.P(F55:F59)</f>
        <v>5.4587177981646882</v>
      </c>
      <c r="U43">
        <f t="shared" si="24"/>
        <v>21.295806838175654</v>
      </c>
      <c r="V43" s="5">
        <f>_xlfn.STDEV.P(G55:G59)</f>
        <v>1.6230834852218758</v>
      </c>
      <c r="W43">
        <f t="shared" si="25"/>
        <v>26.76490239100454</v>
      </c>
      <c r="Z43" s="7">
        <v>29</v>
      </c>
      <c r="AA43">
        <v>100</v>
      </c>
      <c r="AB43">
        <v>0.85</v>
      </c>
      <c r="AC43">
        <f t="shared" si="16"/>
        <v>61.066666666666663</v>
      </c>
      <c r="AD43">
        <f t="shared" si="15"/>
        <v>49.971428571428568</v>
      </c>
      <c r="AE43">
        <f t="shared" si="18"/>
        <v>71.466666666666683</v>
      </c>
      <c r="AF43">
        <f t="shared" si="19"/>
        <v>77.09</v>
      </c>
    </row>
    <row r="44" spans="1:32" x14ac:dyDescent="0.75">
      <c r="A44" s="7">
        <v>4</v>
      </c>
      <c r="B44">
        <v>0</v>
      </c>
      <c r="C44">
        <v>0.85</v>
      </c>
      <c r="D44">
        <v>4.2</v>
      </c>
      <c r="E44">
        <v>45.7</v>
      </c>
      <c r="F44">
        <v>49.8</v>
      </c>
      <c r="G44">
        <v>0</v>
      </c>
      <c r="I44">
        <f t="shared" si="20"/>
        <v>22.919137745561024</v>
      </c>
      <c r="J44">
        <v>50</v>
      </c>
      <c r="K44">
        <f>_xlfn.STDEV.P(D61:G64)</f>
        <v>11.56454036051586</v>
      </c>
      <c r="L44">
        <f t="shared" si="26"/>
        <v>20.315644201096742</v>
      </c>
      <c r="M44">
        <v>0.85</v>
      </c>
      <c r="N44">
        <f t="shared" si="21"/>
        <v>24.925000000000001</v>
      </c>
      <c r="P44" s="5">
        <f>_xlfn.STDEV.P(D60:D64)</f>
        <v>1.5276125163142651</v>
      </c>
      <c r="Q44">
        <f t="shared" si="22"/>
        <v>20.835679867850601</v>
      </c>
      <c r="R44" s="5">
        <f>_xlfn.STDEV.P(E60:E64)</f>
        <v>0.97077288796092764</v>
      </c>
      <c r="S44">
        <f t="shared" si="23"/>
        <v>2.4698178070456933</v>
      </c>
      <c r="T44" s="5">
        <f>_xlfn.STDEV.P(F60:F64)</f>
        <v>1.1534296684236993</v>
      </c>
      <c r="U44">
        <f t="shared" si="24"/>
        <v>20.537093811496842</v>
      </c>
      <c r="V44" s="5">
        <f>_xlfn.STDEV.P(G60:G64)</f>
        <v>1.1124747188138722</v>
      </c>
      <c r="W44">
        <f t="shared" si="25"/>
        <v>27.311378377681475</v>
      </c>
    </row>
    <row r="45" spans="1:32" x14ac:dyDescent="0.75">
      <c r="A45" s="7">
        <v>5</v>
      </c>
      <c r="B45">
        <v>5</v>
      </c>
      <c r="C45">
        <v>0</v>
      </c>
      <c r="D45">
        <v>46.5</v>
      </c>
      <c r="E45">
        <v>49.8</v>
      </c>
      <c r="F45">
        <v>22.4</v>
      </c>
      <c r="G45">
        <v>49.9</v>
      </c>
      <c r="I45">
        <f t="shared" si="20"/>
        <v>11.484446003181866</v>
      </c>
      <c r="J45">
        <v>100</v>
      </c>
      <c r="K45">
        <f>_xlfn.STDEV.P(D65:G69)</f>
        <v>10.535297812591644</v>
      </c>
      <c r="N45">
        <f t="shared" si="21"/>
        <v>42.15</v>
      </c>
      <c r="P45" s="5">
        <f>_xlfn.STDEV.P(D65:D69)</f>
        <v>1.8867962264113178</v>
      </c>
      <c r="R45" s="5">
        <f>_xlfn.STDEV.P(E65:E69)</f>
        <v>1.4958609561052134</v>
      </c>
      <c r="T45" s="5">
        <f>_xlfn.STDEV.P(F65:F69)</f>
        <v>1.5742934923323557</v>
      </c>
      <c r="V45" s="5">
        <f>_xlfn.STDEV.P(G65:G69)</f>
        <v>1.1285388783732733</v>
      </c>
    </row>
    <row r="46" spans="1:32" x14ac:dyDescent="0.75">
      <c r="A46" s="7">
        <v>6</v>
      </c>
      <c r="B46">
        <v>5</v>
      </c>
      <c r="C46">
        <v>0.2</v>
      </c>
      <c r="D46">
        <v>52.6</v>
      </c>
      <c r="E46">
        <v>49.5</v>
      </c>
      <c r="F46">
        <v>22.8</v>
      </c>
      <c r="G46">
        <v>50.3</v>
      </c>
      <c r="I46">
        <f t="shared" si="20"/>
        <v>12.177643450191843</v>
      </c>
      <c r="K46">
        <f>AVERAGE(K40:K45)</f>
        <v>13.508126464092024</v>
      </c>
      <c r="N46">
        <f t="shared" si="21"/>
        <v>43.8</v>
      </c>
      <c r="P46" s="5">
        <f>AVERAGE(P40:P45)</f>
        <v>1.7975942766097832</v>
      </c>
      <c r="Q46">
        <f>AVERAGE(Q40:Q44)</f>
        <v>20.448617574045297</v>
      </c>
      <c r="R46" s="5">
        <f>AVERAGE(R40:R45)</f>
        <v>1.3100615402149212</v>
      </c>
      <c r="S46">
        <f>AVERAGE(S40:S44)</f>
        <v>2.509977816619267</v>
      </c>
      <c r="T46" s="5">
        <f>AVERAGE(T40:T45)</f>
        <v>1.9308439661401648</v>
      </c>
      <c r="U46">
        <f>AVERAGE(U40:U44)</f>
        <v>20.939464943608186</v>
      </c>
      <c r="V46" s="5">
        <f>AVERAGE(V40:V45)</f>
        <v>0.94494697840180997</v>
      </c>
      <c r="W46">
        <f>AVERAGE(W40:W44)</f>
        <v>27.42662036123577</v>
      </c>
    </row>
    <row r="47" spans="1:32" x14ac:dyDescent="0.75">
      <c r="A47" s="7">
        <v>7</v>
      </c>
      <c r="B47">
        <v>5</v>
      </c>
      <c r="C47">
        <v>0.45</v>
      </c>
      <c r="D47">
        <v>49.5</v>
      </c>
      <c r="E47">
        <v>47.9</v>
      </c>
      <c r="F47">
        <v>21</v>
      </c>
      <c r="G47">
        <v>51.7</v>
      </c>
      <c r="I47">
        <f t="shared" si="20"/>
        <v>12.500474990975322</v>
      </c>
      <c r="N47">
        <f t="shared" si="21"/>
        <v>42.525000000000006</v>
      </c>
      <c r="P47" s="5">
        <f>_xlfn.STDEV.P(P40:P45)</f>
        <v>0.20749654623571234</v>
      </c>
      <c r="Q47">
        <f>_xlfn.STDEV.P(Q40:Q44)</f>
        <v>0.34734769548229388</v>
      </c>
      <c r="R47" s="5">
        <f>_xlfn.STDEV.P(R40:R45)</f>
        <v>0.20849962633789565</v>
      </c>
      <c r="S47">
        <f>_xlfn.STDEV.P(S40:S44)</f>
        <v>0.17984630497317841</v>
      </c>
      <c r="T47" s="5">
        <f>_xlfn.STDEV.P(T40:T45)</f>
        <v>1.5963212641633611</v>
      </c>
      <c r="U47">
        <f>_xlfn.STDEV.P(U40:U44)</f>
        <v>0.37428018005427477</v>
      </c>
      <c r="V47" s="5">
        <f>_xlfn.STDEV.P(V40:V45)</f>
        <v>0.49410714898284563</v>
      </c>
      <c r="W47">
        <f>_xlfn.STDEV.P(W40:W44)</f>
        <v>0.45508974033530664</v>
      </c>
    </row>
    <row r="48" spans="1:32" x14ac:dyDescent="0.75">
      <c r="A48" s="7">
        <v>8</v>
      </c>
      <c r="B48">
        <v>5</v>
      </c>
      <c r="C48">
        <v>0.65</v>
      </c>
      <c r="D48">
        <v>47.6</v>
      </c>
      <c r="E48">
        <v>51.4</v>
      </c>
      <c r="F48">
        <v>23.2</v>
      </c>
      <c r="G48">
        <v>48.6</v>
      </c>
      <c r="I48">
        <f t="shared" si="20"/>
        <v>11.344161493913942</v>
      </c>
      <c r="K48" cm="1">
        <f t="array" ref="K48">INDEX(LINEST(K40:K45),1)</f>
        <v>-1.5041342248049294</v>
      </c>
      <c r="L48" cm="1">
        <f t="array" ref="L48">INDEX(LINEST(L40:L44),1)</f>
        <v>-1.1442721419525978E-2</v>
      </c>
      <c r="N48">
        <f t="shared" si="21"/>
        <v>42.7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47.4</v>
      </c>
      <c r="E49">
        <v>50.7</v>
      </c>
      <c r="F49">
        <v>24.5</v>
      </c>
      <c r="G49">
        <v>49.2</v>
      </c>
      <c r="I49">
        <f t="shared" si="20"/>
        <v>10.715992721162131</v>
      </c>
      <c r="N49">
        <f t="shared" si="21"/>
        <v>42.95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53.4</v>
      </c>
      <c r="E50">
        <v>49.7</v>
      </c>
      <c r="F50">
        <v>34</v>
      </c>
      <c r="G50">
        <v>54</v>
      </c>
      <c r="I50">
        <f t="shared" si="20"/>
        <v>8.1216916341363241</v>
      </c>
      <c r="N50">
        <f t="shared" si="21"/>
        <v>47.774999999999999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50.5</v>
      </c>
      <c r="E51">
        <v>49.5</v>
      </c>
      <c r="F51">
        <v>36.9</v>
      </c>
      <c r="G51">
        <v>55.1</v>
      </c>
      <c r="I51">
        <f t="shared" si="20"/>
        <v>6.7475921631349172</v>
      </c>
      <c r="J51" s="2"/>
      <c r="K51" t="s">
        <v>26</v>
      </c>
      <c r="L51" t="s">
        <v>27</v>
      </c>
      <c r="N51">
        <f t="shared" si="21"/>
        <v>48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54</v>
      </c>
      <c r="E52">
        <v>47.9</v>
      </c>
      <c r="F52">
        <v>38.200000000000003</v>
      </c>
      <c r="G52">
        <v>55.9</v>
      </c>
      <c r="I52">
        <f t="shared" si="20"/>
        <v>6.9003623093283206</v>
      </c>
      <c r="J52">
        <v>2</v>
      </c>
      <c r="K52">
        <f>AVERAGE(D40:G44)</f>
        <v>25.629999999999995</v>
      </c>
      <c r="L52">
        <f>AVERAGE(D40:G40,D45:G45,D50:G50,D55:G55,D60:G60,D65:G65)</f>
        <v>50.729166666666664</v>
      </c>
      <c r="M52">
        <v>0</v>
      </c>
      <c r="N52">
        <f t="shared" si="21"/>
        <v>49.000000000000007</v>
      </c>
      <c r="P52" s="5">
        <f>AVERAGE(D40:D44)</f>
        <v>5.7799999999999994</v>
      </c>
      <c r="Q52">
        <f>AVERAGE(D40,D45,D50,D55,D60,D65)</f>
        <v>49.616666666666667</v>
      </c>
      <c r="R52" s="5">
        <f>AVERAGE(E40:E44)</f>
        <v>47.2</v>
      </c>
      <c r="S52">
        <f>AVERAGE(E40,E45,E50,E55,E60,E65)</f>
        <v>48.300000000000004</v>
      </c>
      <c r="T52" s="5">
        <f>AVERAGE(F40:F44)</f>
        <v>49.54</v>
      </c>
      <c r="U52">
        <f>AVERAGE(F40,F45,F50,F55,F60,F65)</f>
        <v>49.033333333333331</v>
      </c>
      <c r="V52" s="5">
        <f>AVERAGE(G40:G44)</f>
        <v>0</v>
      </c>
      <c r="W52">
        <f>AVERAGE(G40,G45,G50,G55,G60,G65)</f>
        <v>55.966666666666676</v>
      </c>
    </row>
    <row r="53" spans="1:32" x14ac:dyDescent="0.75">
      <c r="A53" s="7">
        <v>13</v>
      </c>
      <c r="B53">
        <v>10</v>
      </c>
      <c r="C53">
        <v>0.65</v>
      </c>
      <c r="D53">
        <v>50.9</v>
      </c>
      <c r="E53">
        <v>51.4</v>
      </c>
      <c r="F53">
        <v>35.1</v>
      </c>
      <c r="G53">
        <v>54</v>
      </c>
      <c r="I53">
        <f t="shared" si="20"/>
        <v>7.4546965062301647</v>
      </c>
      <c r="J53">
        <v>5</v>
      </c>
      <c r="K53">
        <f>AVERAGE(D45:G49)</f>
        <v>42.825000000000003</v>
      </c>
      <c r="L53">
        <f>AVERAGE(D41:G41,D46:G46,D51:G51,D56:G56,D61:G61,D66:G66)</f>
        <v>51.5625</v>
      </c>
      <c r="M53">
        <v>0.2</v>
      </c>
      <c r="N53">
        <f t="shared" si="21"/>
        <v>47.85</v>
      </c>
      <c r="P53" s="5">
        <f>AVERAGE(D45:D49)</f>
        <v>48.72</v>
      </c>
      <c r="Q53">
        <f t="shared" ref="Q53:Q56" si="27">AVERAGE(D41,D46,D51,D56,D61,D66)</f>
        <v>50.383333333333333</v>
      </c>
      <c r="R53" s="5">
        <f>AVERAGE(E45:E49)</f>
        <v>49.86</v>
      </c>
      <c r="S53">
        <f t="shared" ref="S53:S56" si="28">AVERAGE(E41,E46,E51,E56,E61,E66)</f>
        <v>48.133333333333333</v>
      </c>
      <c r="T53" s="5">
        <f>AVERAGE(F45:F49)</f>
        <v>22.78</v>
      </c>
      <c r="U53">
        <f t="shared" ref="U53:U56" si="29">AVERAGE(F41,F46,F51,F56,F61,F66)</f>
        <v>50.616666666666674</v>
      </c>
      <c r="V53" s="5">
        <f>AVERAGE(G45:G49)</f>
        <v>49.94</v>
      </c>
      <c r="W53">
        <f t="shared" ref="W53:W56" si="30">AVERAGE(G41,G46,G51,G56,G61,G66)</f>
        <v>57.116666666666667</v>
      </c>
    </row>
    <row r="54" spans="1:32" x14ac:dyDescent="0.75">
      <c r="A54" s="7">
        <v>14</v>
      </c>
      <c r="B54">
        <v>10</v>
      </c>
      <c r="C54">
        <v>0.85</v>
      </c>
      <c r="D54">
        <v>55.3</v>
      </c>
      <c r="E54">
        <v>50.7</v>
      </c>
      <c r="F54">
        <v>35.799999999999997</v>
      </c>
      <c r="G54">
        <v>55.3</v>
      </c>
      <c r="I54">
        <f t="shared" si="20"/>
        <v>8.003241530779837</v>
      </c>
      <c r="J54">
        <v>10</v>
      </c>
      <c r="K54">
        <f>AVERAGE(D50:G54)</f>
        <v>48.379999999999995</v>
      </c>
      <c r="L54">
        <f t="shared" ref="L54:L56" si="31">AVERAGE(D42:G42,D47:G47,D52:G52,D57:G57,D62:G62,D67:G67)</f>
        <v>50.462499999999999</v>
      </c>
      <c r="M54">
        <v>0.45</v>
      </c>
      <c r="N54">
        <f t="shared" si="21"/>
        <v>49.275000000000006</v>
      </c>
      <c r="P54" s="5">
        <f>AVERAGE(D50:D54)</f>
        <v>52.820000000000007</v>
      </c>
      <c r="Q54">
        <f t="shared" si="27"/>
        <v>49.4</v>
      </c>
      <c r="R54" s="5">
        <f>AVERAGE(E50:E54)</f>
        <v>49.839999999999996</v>
      </c>
      <c r="S54">
        <f t="shared" si="28"/>
        <v>47.516666666666659</v>
      </c>
      <c r="T54" s="5">
        <f>AVERAGE(F50:F54)</f>
        <v>36</v>
      </c>
      <c r="U54">
        <f t="shared" si="29"/>
        <v>48.45000000000001</v>
      </c>
      <c r="V54" s="5">
        <f>AVERAGE(G50:G54)</f>
        <v>54.86</v>
      </c>
      <c r="W54">
        <f t="shared" si="30"/>
        <v>56.483333333333327</v>
      </c>
    </row>
    <row r="55" spans="1:32" x14ac:dyDescent="0.75">
      <c r="A55" s="7">
        <v>15</v>
      </c>
      <c r="B55">
        <v>20</v>
      </c>
      <c r="C55">
        <v>0</v>
      </c>
      <c r="D55">
        <v>56.5</v>
      </c>
      <c r="E55">
        <v>43.1</v>
      </c>
      <c r="F55">
        <v>33.700000000000003</v>
      </c>
      <c r="G55">
        <v>76.2</v>
      </c>
      <c r="I55">
        <f t="shared" si="20"/>
        <v>15.964237376085348</v>
      </c>
      <c r="J55">
        <v>20</v>
      </c>
      <c r="K55">
        <f>AVERAGE(D55:G59)</f>
        <v>52.125</v>
      </c>
      <c r="L55">
        <f t="shared" si="31"/>
        <v>49.804166666666667</v>
      </c>
      <c r="M55">
        <v>0.65</v>
      </c>
      <c r="N55">
        <f t="shared" si="21"/>
        <v>52.375</v>
      </c>
      <c r="P55" s="5">
        <f>AVERAGE(D55:D59)</f>
        <v>57.399999999999991</v>
      </c>
      <c r="Q55">
        <f t="shared" si="27"/>
        <v>47.816666666666663</v>
      </c>
      <c r="R55" s="5">
        <f>AVERAGE(E55:E59)</f>
        <v>44.120000000000005</v>
      </c>
      <c r="S55">
        <f t="shared" si="28"/>
        <v>49.783333333333331</v>
      </c>
      <c r="T55" s="5">
        <f>AVERAGE(F55:F59)</f>
        <v>31.020000000000003</v>
      </c>
      <c r="U55">
        <f t="shared" si="29"/>
        <v>46.916666666666664</v>
      </c>
      <c r="V55" s="5">
        <f>AVERAGE(G55:G59)</f>
        <v>75.960000000000008</v>
      </c>
      <c r="W55">
        <f t="shared" si="30"/>
        <v>54.699999999999996</v>
      </c>
    </row>
    <row r="56" spans="1:32" x14ac:dyDescent="0.75">
      <c r="A56" s="7">
        <v>16</v>
      </c>
      <c r="B56">
        <v>20</v>
      </c>
      <c r="C56">
        <v>0.2</v>
      </c>
      <c r="D56">
        <v>58.6</v>
      </c>
      <c r="E56">
        <v>43.1</v>
      </c>
      <c r="F56">
        <v>39.799999999999997</v>
      </c>
      <c r="G56">
        <v>78.099999999999994</v>
      </c>
      <c r="I56">
        <f t="shared" si="20"/>
        <v>15.158990731575754</v>
      </c>
      <c r="J56">
        <v>50</v>
      </c>
      <c r="K56">
        <f>AVERAGE(D60:G64)</f>
        <v>66.534999999999997</v>
      </c>
      <c r="L56">
        <f t="shared" si="31"/>
        <v>50.229166666666664</v>
      </c>
      <c r="M56">
        <v>0.85</v>
      </c>
      <c r="N56">
        <f t="shared" si="21"/>
        <v>54.9</v>
      </c>
      <c r="P56" s="5">
        <f>AVERAGE(D60:D64)</f>
        <v>62.98</v>
      </c>
      <c r="Q56">
        <f t="shared" si="27"/>
        <v>48.866666666666674</v>
      </c>
      <c r="R56" s="5">
        <f>AVERAGE(E60:E64)</f>
        <v>49.339999999999996</v>
      </c>
      <c r="S56">
        <f t="shared" si="28"/>
        <v>49</v>
      </c>
      <c r="T56" s="5">
        <f>AVERAGE(F60:F64)</f>
        <v>75.239999999999995</v>
      </c>
      <c r="U56">
        <f t="shared" si="29"/>
        <v>47.266666666666673</v>
      </c>
      <c r="V56" s="5">
        <f>AVERAGE(G60:G64)</f>
        <v>78.58</v>
      </c>
      <c r="W56">
        <f t="shared" si="30"/>
        <v>55.783333333333339</v>
      </c>
    </row>
    <row r="57" spans="1:32" x14ac:dyDescent="0.75">
      <c r="A57" s="7">
        <v>17</v>
      </c>
      <c r="B57">
        <v>20</v>
      </c>
      <c r="C57">
        <v>0.45</v>
      </c>
      <c r="D57">
        <v>59.8</v>
      </c>
      <c r="E57">
        <v>42.6</v>
      </c>
      <c r="F57">
        <v>30.9</v>
      </c>
      <c r="G57">
        <v>76.8</v>
      </c>
      <c r="I57">
        <f t="shared" si="20"/>
        <v>17.380646564498083</v>
      </c>
      <c r="J57">
        <v>100</v>
      </c>
      <c r="K57">
        <f>AVERAGE(D65:G69)</f>
        <v>67.850000000000009</v>
      </c>
      <c r="L57">
        <f>AVERAGE((L56-L55), (L55-L54), (L54-L53), (L53-L52))</f>
        <v>-0.125</v>
      </c>
      <c r="N57">
        <f t="shared" si="21"/>
        <v>52.525000000000006</v>
      </c>
      <c r="P57" s="5">
        <f>AVERAGE(D65:D69)</f>
        <v>67.599999999999994</v>
      </c>
      <c r="R57" s="5">
        <f>AVERAGE(E65:E69)</f>
        <v>50.92</v>
      </c>
      <c r="T57" s="5">
        <f>AVERAGE(F65:F69)</f>
        <v>76.16</v>
      </c>
      <c r="V57" s="5">
        <f>AVERAGE(G65:G69)</f>
        <v>76.72</v>
      </c>
    </row>
    <row r="58" spans="1:32" x14ac:dyDescent="0.75">
      <c r="A58" s="7">
        <v>18</v>
      </c>
      <c r="B58">
        <v>20</v>
      </c>
      <c r="C58">
        <v>0.65</v>
      </c>
      <c r="D58">
        <v>55.2</v>
      </c>
      <c r="E58">
        <v>46.1</v>
      </c>
      <c r="F58">
        <v>24.9</v>
      </c>
      <c r="G58">
        <v>73.2</v>
      </c>
      <c r="I58">
        <f t="shared" si="20"/>
        <v>17.395473549173619</v>
      </c>
      <c r="K58">
        <f>AVERAGE(K52:K57)</f>
        <v>50.557499999999997</v>
      </c>
      <c r="N58">
        <f t="shared" si="21"/>
        <v>49.850000000000009</v>
      </c>
      <c r="P58" s="5">
        <f>AVERAGE(P52:P57)</f>
        <v>49.216666666666661</v>
      </c>
      <c r="Q58">
        <f>AVERAGE(Q52:Q56)</f>
        <v>49.216666666666669</v>
      </c>
      <c r="R58" s="5">
        <f>AVERAGE(R52:R57)</f>
        <v>48.546666666666674</v>
      </c>
      <c r="S58">
        <f>AVERAGE(S52:S56)</f>
        <v>48.546666666666667</v>
      </c>
      <c r="T58" s="5">
        <f>AVERAGE(T52:T57)</f>
        <v>48.456666666666671</v>
      </c>
      <c r="U58">
        <f>AVERAGE(U52:U56)</f>
        <v>48.456666666666671</v>
      </c>
      <c r="V58" s="5">
        <f>AVERAGE(V52:V57)</f>
        <v>56.009999999999991</v>
      </c>
      <c r="W58">
        <f>AVERAGE(W52:W56)</f>
        <v>56.010000000000005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56.9</v>
      </c>
      <c r="E59">
        <v>45.7</v>
      </c>
      <c r="F59">
        <v>25.8</v>
      </c>
      <c r="G59">
        <v>75.5</v>
      </c>
      <c r="I59">
        <f t="shared" si="20"/>
        <v>18.015184567469756</v>
      </c>
      <c r="N59">
        <f t="shared" si="21"/>
        <v>50.975000000000001</v>
      </c>
      <c r="P59" s="5">
        <f>_xlfn.STDEV.P(P52:P57)</f>
        <v>20.389204387507515</v>
      </c>
      <c r="Q59">
        <f>_xlfn.STDEV.P(Q52:Q56)</f>
        <v>0.85290353759639503</v>
      </c>
      <c r="R59" s="5">
        <f>_xlfn.STDEV.P(R52:R57)</f>
        <v>2.2755414496090549</v>
      </c>
      <c r="S59">
        <f>_xlfn.STDEV.P(S52:S56)</f>
        <v>0.77813166552254576</v>
      </c>
      <c r="T59" s="5">
        <f>_xlfn.STDEV.P(T52:T57)</f>
        <v>20.834635959275975</v>
      </c>
      <c r="U59">
        <f>_xlfn.STDEV.P(U52:U56)</f>
        <v>1.3255858243726744</v>
      </c>
      <c r="V59" s="5">
        <f>_xlfn.STDEV.P(V52:V57)</f>
        <v>27.421399794078116</v>
      </c>
      <c r="W59">
        <f>_xlfn.STDEV.P(W52:W56)</f>
        <v>0.80226069467612759</v>
      </c>
      <c r="Z59" s="7">
        <v>0</v>
      </c>
      <c r="AA59">
        <v>2</v>
      </c>
      <c r="AB59">
        <v>0</v>
      </c>
      <c r="AC59">
        <f>AVERAGE(D4,D40,D76,D148,D220)</f>
        <v>13.720000000000002</v>
      </c>
      <c r="AD59">
        <f t="shared" ref="AD59:AF74" si="32">AVERAGE(E4,E40,E76,E148,E220)</f>
        <v>31.939999999999998</v>
      </c>
      <c r="AE59">
        <f t="shared" si="32"/>
        <v>37.200000000000003</v>
      </c>
      <c r="AF59">
        <f t="shared" si="32"/>
        <v>0</v>
      </c>
    </row>
    <row r="60" spans="1:32" x14ac:dyDescent="0.75">
      <c r="A60" s="7">
        <v>20</v>
      </c>
      <c r="B60">
        <v>50</v>
      </c>
      <c r="C60">
        <v>0</v>
      </c>
      <c r="D60">
        <v>63.6</v>
      </c>
      <c r="E60">
        <v>49.5</v>
      </c>
      <c r="F60">
        <v>75.8</v>
      </c>
      <c r="G60">
        <v>78.8</v>
      </c>
      <c r="I60">
        <f t="shared" si="20"/>
        <v>11.559276577710204</v>
      </c>
      <c r="N60">
        <f t="shared" si="21"/>
        <v>66.924999999999997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3">AVERAGE(D5,D41,D77,D149,D221)</f>
        <v>13.940000000000001</v>
      </c>
      <c r="AD60">
        <f t="shared" si="32"/>
        <v>31.860000000000003</v>
      </c>
      <c r="AE60">
        <f t="shared" si="32"/>
        <v>35.340000000000003</v>
      </c>
      <c r="AF60">
        <f t="shared" si="32"/>
        <v>0</v>
      </c>
    </row>
    <row r="61" spans="1:32" x14ac:dyDescent="0.75">
      <c r="A61" s="7">
        <v>21</v>
      </c>
      <c r="B61">
        <v>50</v>
      </c>
      <c r="C61">
        <v>0.2</v>
      </c>
      <c r="D61">
        <v>63.9</v>
      </c>
      <c r="E61">
        <v>49</v>
      </c>
      <c r="F61">
        <v>76.7</v>
      </c>
      <c r="G61">
        <v>80.5</v>
      </c>
      <c r="I61">
        <f t="shared" si="20"/>
        <v>12.337417679563218</v>
      </c>
      <c r="N61">
        <f t="shared" si="21"/>
        <v>67.525000000000006</v>
      </c>
      <c r="P61" s="5" cm="1">
        <f t="array" ref="P61">INDEX(LINEST(P52:P57), 1)</f>
        <v>10.184571428571429</v>
      </c>
      <c r="Q61" s="5" cm="1">
        <f t="array" ref="Q61">INDEX(LINEST(Q52:Q56), 1)</f>
        <v>-0.40666666666666557</v>
      </c>
      <c r="R61" s="5" cm="1">
        <f t="array" ref="R61">INDEX(LINEST(R52:R57), 1)</f>
        <v>0.32342857142857134</v>
      </c>
      <c r="S61" s="5" cm="1">
        <f t="array" ref="S61">INDEX(LINEST(S52:S56), 1)</f>
        <v>0.30499999999999888</v>
      </c>
      <c r="T61" s="5" cm="1">
        <f t="array" ref="T61">INDEX(LINEST(T52:T57), 1)</f>
        <v>8.1571428571428548</v>
      </c>
      <c r="U61" s="5" cm="1">
        <f t="array" ref="U61">INDEX(LINEST(U52:U56), 1)</f>
        <v>-0.72333333333333261</v>
      </c>
      <c r="V61" s="5" cm="1">
        <f t="array" ref="V61">INDEX(LINEST(V52:V56), 1)</f>
        <v>18.317999999999998</v>
      </c>
      <c r="W61" s="5" cm="1">
        <f t="array" ref="W61">INDEX(LINEST(W52:W56), 1)</f>
        <v>-0.2783333333333346</v>
      </c>
      <c r="Z61" s="7">
        <v>2</v>
      </c>
      <c r="AA61">
        <v>2</v>
      </c>
      <c r="AB61">
        <v>0.45</v>
      </c>
      <c r="AC61">
        <f t="shared" si="33"/>
        <v>14.939999999999998</v>
      </c>
      <c r="AD61">
        <f t="shared" si="32"/>
        <v>32.819999999999993</v>
      </c>
      <c r="AE61">
        <f t="shared" si="32"/>
        <v>33.940000000000005</v>
      </c>
      <c r="AF61">
        <f t="shared" si="32"/>
        <v>0</v>
      </c>
    </row>
    <row r="62" spans="1:32" x14ac:dyDescent="0.75">
      <c r="A62" s="7">
        <v>22</v>
      </c>
      <c r="B62">
        <v>50</v>
      </c>
      <c r="C62">
        <v>0.45</v>
      </c>
      <c r="D62">
        <v>61.1</v>
      </c>
      <c r="E62">
        <v>48</v>
      </c>
      <c r="F62">
        <v>75.900000000000006</v>
      </c>
      <c r="G62">
        <v>78.400000000000006</v>
      </c>
      <c r="I62">
        <f t="shared" si="20"/>
        <v>12.244284380885698</v>
      </c>
      <c r="K62" cm="1">
        <f t="array" ref="K62">INDEX(LINEST(K52:K57),1)</f>
        <v>8.1707142857142898</v>
      </c>
      <c r="L62" cm="1">
        <f t="array" ref="L62">INDEX(LINEST(L52:L56),1)</f>
        <v>-0.27583333333333321</v>
      </c>
      <c r="N62">
        <f t="shared" si="21"/>
        <v>65.849999999999994</v>
      </c>
      <c r="Z62" s="7">
        <v>3</v>
      </c>
      <c r="AA62">
        <v>2</v>
      </c>
      <c r="AB62">
        <v>0.65</v>
      </c>
      <c r="AC62">
        <f t="shared" si="33"/>
        <v>12.419999999999998</v>
      </c>
      <c r="AD62">
        <f t="shared" si="32"/>
        <v>31.68</v>
      </c>
      <c r="AE62">
        <f t="shared" si="32"/>
        <v>36.82</v>
      </c>
      <c r="AF62">
        <f t="shared" si="32"/>
        <v>0</v>
      </c>
    </row>
    <row r="63" spans="1:32" x14ac:dyDescent="0.75">
      <c r="A63" s="7">
        <v>23</v>
      </c>
      <c r="B63">
        <v>50</v>
      </c>
      <c r="C63">
        <v>0.65</v>
      </c>
      <c r="D63">
        <v>61.3</v>
      </c>
      <c r="E63">
        <v>51</v>
      </c>
      <c r="F63">
        <v>73.599999999999994</v>
      </c>
      <c r="G63">
        <v>77.099999999999994</v>
      </c>
      <c r="I63">
        <f t="shared" si="20"/>
        <v>10.341784178757523</v>
      </c>
      <c r="N63">
        <f t="shared" si="21"/>
        <v>65.75</v>
      </c>
      <c r="Z63" s="7">
        <v>4</v>
      </c>
      <c r="AA63">
        <v>2</v>
      </c>
      <c r="AB63">
        <v>0.85</v>
      </c>
      <c r="AC63">
        <f t="shared" si="33"/>
        <v>10.82</v>
      </c>
      <c r="AD63">
        <f t="shared" si="32"/>
        <v>31.919999999999998</v>
      </c>
      <c r="AE63">
        <f t="shared" si="32"/>
        <v>36.68</v>
      </c>
      <c r="AF63">
        <f t="shared" si="32"/>
        <v>0</v>
      </c>
    </row>
    <row r="64" spans="1:32" x14ac:dyDescent="0.75">
      <c r="A64" s="7">
        <v>24</v>
      </c>
      <c r="B64">
        <v>50</v>
      </c>
      <c r="C64">
        <v>0.85</v>
      </c>
      <c r="D64">
        <v>65</v>
      </c>
      <c r="E64">
        <v>49.2</v>
      </c>
      <c r="F64">
        <v>74.2</v>
      </c>
      <c r="G64">
        <v>78.099999999999994</v>
      </c>
      <c r="I64">
        <f t="shared" si="20"/>
        <v>11.127977129739252</v>
      </c>
      <c r="N64">
        <f t="shared" si="21"/>
        <v>66.625</v>
      </c>
      <c r="Z64" s="7">
        <v>5</v>
      </c>
      <c r="AA64">
        <v>5</v>
      </c>
      <c r="AB64">
        <v>0</v>
      </c>
      <c r="AC64">
        <f t="shared" si="33"/>
        <v>29.78</v>
      </c>
      <c r="AD64">
        <f t="shared" si="32"/>
        <v>34.459999999999994</v>
      </c>
      <c r="AE64">
        <f t="shared" si="32"/>
        <v>29.24</v>
      </c>
      <c r="AF64">
        <f t="shared" si="32"/>
        <v>44.64</v>
      </c>
    </row>
    <row r="65" spans="1:32" x14ac:dyDescent="0.75">
      <c r="A65" s="7">
        <v>25</v>
      </c>
      <c r="B65">
        <v>100</v>
      </c>
      <c r="C65">
        <v>0</v>
      </c>
      <c r="D65">
        <v>69.5</v>
      </c>
      <c r="E65">
        <v>50.6</v>
      </c>
      <c r="F65">
        <v>77.5</v>
      </c>
      <c r="G65">
        <v>76.900000000000006</v>
      </c>
      <c r="I65">
        <f t="shared" si="20"/>
        <v>10.873218244843626</v>
      </c>
      <c r="N65">
        <f t="shared" si="21"/>
        <v>68.625</v>
      </c>
      <c r="Z65" s="7">
        <v>6</v>
      </c>
      <c r="AA65">
        <v>5</v>
      </c>
      <c r="AB65">
        <v>0.2</v>
      </c>
      <c r="AC65">
        <f t="shared" si="33"/>
        <v>30.820000000000004</v>
      </c>
      <c r="AD65">
        <f t="shared" si="32"/>
        <v>34.1</v>
      </c>
      <c r="AE65">
        <f t="shared" si="32"/>
        <v>30.3</v>
      </c>
      <c r="AF65">
        <f t="shared" si="32"/>
        <v>44.92</v>
      </c>
    </row>
    <row r="66" spans="1:32" x14ac:dyDescent="0.75">
      <c r="A66" s="7">
        <v>26</v>
      </c>
      <c r="B66">
        <v>100</v>
      </c>
      <c r="C66">
        <v>0.2</v>
      </c>
      <c r="D66">
        <v>69.3</v>
      </c>
      <c r="E66">
        <v>50.1</v>
      </c>
      <c r="F66">
        <v>77.900000000000006</v>
      </c>
      <c r="G66">
        <v>78.7</v>
      </c>
      <c r="I66">
        <f t="shared" si="20"/>
        <v>11.517378173872716</v>
      </c>
      <c r="N66">
        <f t="shared" si="21"/>
        <v>69</v>
      </c>
      <c r="Z66" s="7">
        <v>7</v>
      </c>
      <c r="AA66">
        <v>5</v>
      </c>
      <c r="AB66">
        <v>0.45</v>
      </c>
      <c r="AC66">
        <f t="shared" si="33"/>
        <v>29.32</v>
      </c>
      <c r="AD66">
        <f t="shared" si="32"/>
        <v>33.159999999999997</v>
      </c>
      <c r="AE66">
        <f t="shared" si="32"/>
        <v>30.3</v>
      </c>
      <c r="AF66">
        <f t="shared" si="32"/>
        <v>46.239999999999995</v>
      </c>
    </row>
    <row r="67" spans="1:32" x14ac:dyDescent="0.75">
      <c r="A67" s="7">
        <v>27</v>
      </c>
      <c r="B67">
        <v>100</v>
      </c>
      <c r="C67">
        <v>0.45</v>
      </c>
      <c r="D67">
        <v>66.7</v>
      </c>
      <c r="E67">
        <v>48.8</v>
      </c>
      <c r="F67">
        <v>76.400000000000006</v>
      </c>
      <c r="G67">
        <v>76.099999999999994</v>
      </c>
      <c r="I67">
        <f t="shared" si="20"/>
        <v>11.208255885729947</v>
      </c>
      <c r="N67">
        <f t="shared" si="21"/>
        <v>67</v>
      </c>
      <c r="Z67" s="7">
        <v>8</v>
      </c>
      <c r="AA67">
        <v>5</v>
      </c>
      <c r="AB67">
        <v>0.65</v>
      </c>
      <c r="AC67">
        <f t="shared" si="33"/>
        <v>30.580000000000002</v>
      </c>
      <c r="AD67">
        <f t="shared" si="32"/>
        <v>35.42</v>
      </c>
      <c r="AE67">
        <f t="shared" si="32"/>
        <v>30.5</v>
      </c>
      <c r="AF67">
        <f t="shared" si="32"/>
        <v>43.38</v>
      </c>
    </row>
    <row r="68" spans="1:32" x14ac:dyDescent="0.75">
      <c r="A68" s="7">
        <v>28</v>
      </c>
      <c r="B68">
        <v>100</v>
      </c>
      <c r="C68">
        <v>0.65</v>
      </c>
      <c r="D68">
        <v>68.099999999999994</v>
      </c>
      <c r="E68">
        <v>53.1</v>
      </c>
      <c r="F68">
        <v>75.5</v>
      </c>
      <c r="G68">
        <v>75.3</v>
      </c>
      <c r="I68">
        <f t="shared" si="20"/>
        <v>9.1043945432960793</v>
      </c>
      <c r="N68">
        <f t="shared" si="21"/>
        <v>68</v>
      </c>
      <c r="Z68" s="7">
        <v>9</v>
      </c>
      <c r="AA68">
        <v>5</v>
      </c>
      <c r="AB68">
        <v>0.85</v>
      </c>
      <c r="AC68">
        <f t="shared" si="33"/>
        <v>30.339999999999996</v>
      </c>
      <c r="AD68">
        <f t="shared" si="32"/>
        <v>34.959999999999994</v>
      </c>
      <c r="AE68">
        <f t="shared" si="32"/>
        <v>29.920000000000005</v>
      </c>
      <c r="AF68">
        <f t="shared" si="32"/>
        <v>43.660000000000004</v>
      </c>
    </row>
    <row r="69" spans="1:32" x14ac:dyDescent="0.75">
      <c r="A69" s="7">
        <v>29</v>
      </c>
      <c r="B69">
        <v>100</v>
      </c>
      <c r="C69">
        <v>0.85</v>
      </c>
      <c r="D69">
        <v>64.400000000000006</v>
      </c>
      <c r="E69">
        <v>52</v>
      </c>
      <c r="F69">
        <v>73.5</v>
      </c>
      <c r="G69">
        <v>76.599999999999994</v>
      </c>
      <c r="I69">
        <f t="shared" si="20"/>
        <v>9.5604327830909188</v>
      </c>
      <c r="N69">
        <f t="shared" si="21"/>
        <v>66.625</v>
      </c>
      <c r="Z69" s="7">
        <v>10</v>
      </c>
      <c r="AA69">
        <v>10</v>
      </c>
      <c r="AB69">
        <v>0</v>
      </c>
      <c r="AC69">
        <f t="shared" si="33"/>
        <v>31.04</v>
      </c>
      <c r="AD69">
        <f t="shared" si="32"/>
        <v>42.140000000000008</v>
      </c>
      <c r="AE69">
        <f t="shared" si="32"/>
        <v>35.480000000000004</v>
      </c>
      <c r="AF69">
        <f t="shared" si="32"/>
        <v>46.84</v>
      </c>
    </row>
    <row r="70" spans="1:32" x14ac:dyDescent="0.75">
      <c r="Z70" s="7">
        <v>11</v>
      </c>
      <c r="AA70">
        <v>10</v>
      </c>
      <c r="AB70">
        <v>0.2</v>
      </c>
      <c r="AC70">
        <f t="shared" si="33"/>
        <v>30.400000000000006</v>
      </c>
      <c r="AD70">
        <f t="shared" si="32"/>
        <v>41.660000000000004</v>
      </c>
      <c r="AE70">
        <f t="shared" si="32"/>
        <v>35.380000000000003</v>
      </c>
      <c r="AF70">
        <f t="shared" si="32"/>
        <v>47.76</v>
      </c>
    </row>
    <row r="71" spans="1:32" x14ac:dyDescent="0.75">
      <c r="Z71" s="7">
        <v>12</v>
      </c>
      <c r="AA71">
        <v>10</v>
      </c>
      <c r="AB71">
        <v>0.45</v>
      </c>
      <c r="AC71">
        <f t="shared" si="33"/>
        <v>31.2</v>
      </c>
      <c r="AD71">
        <f t="shared" si="32"/>
        <v>40.880000000000003</v>
      </c>
      <c r="AE71">
        <f t="shared" si="32"/>
        <v>36.64</v>
      </c>
      <c r="AF71">
        <f t="shared" si="32"/>
        <v>48.4</v>
      </c>
    </row>
    <row r="72" spans="1:32" x14ac:dyDescent="0.75">
      <c r="Z72" s="7">
        <v>13</v>
      </c>
      <c r="AA72">
        <v>10</v>
      </c>
      <c r="AB72">
        <v>0.65</v>
      </c>
      <c r="AC72">
        <f t="shared" si="33"/>
        <v>31.320000000000004</v>
      </c>
      <c r="AD72">
        <f t="shared" si="32"/>
        <v>44.16</v>
      </c>
      <c r="AE72">
        <f t="shared" si="32"/>
        <v>37.519999999999996</v>
      </c>
      <c r="AF72">
        <f t="shared" si="32"/>
        <v>45.940000000000005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3"/>
        <v>31.779999999999994</v>
      </c>
      <c r="AD73">
        <f t="shared" si="32"/>
        <v>42.720000000000006</v>
      </c>
      <c r="AE73">
        <f t="shared" si="32"/>
        <v>38.159999999999997</v>
      </c>
      <c r="AF73">
        <f t="shared" si="32"/>
        <v>46.519999999999996</v>
      </c>
    </row>
    <row r="74" spans="1:32" x14ac:dyDescent="0.75">
      <c r="Z74" s="7">
        <v>15</v>
      </c>
      <c r="AA74">
        <v>20</v>
      </c>
      <c r="AB74">
        <v>0</v>
      </c>
      <c r="AC74">
        <f t="shared" si="33"/>
        <v>47.500000000000007</v>
      </c>
      <c r="AD74">
        <f t="shared" si="32"/>
        <v>41.440000000000005</v>
      </c>
      <c r="AE74">
        <f t="shared" si="32"/>
        <v>36.32</v>
      </c>
      <c r="AF74">
        <f t="shared" si="32"/>
        <v>61.8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3"/>
        <v>48.739999999999995</v>
      </c>
      <c r="AD75">
        <f t="shared" si="33"/>
        <v>41.260000000000005</v>
      </c>
      <c r="AE75">
        <f t="shared" si="33"/>
        <v>40.200000000000003</v>
      </c>
      <c r="AF75">
        <f t="shared" si="33"/>
        <v>63.56</v>
      </c>
    </row>
    <row r="76" spans="1:32" x14ac:dyDescent="0.75">
      <c r="A76" s="7">
        <v>0</v>
      </c>
      <c r="B76">
        <v>0</v>
      </c>
      <c r="C76">
        <v>0</v>
      </c>
      <c r="D76">
        <v>50</v>
      </c>
      <c r="E76">
        <v>50.3</v>
      </c>
      <c r="F76">
        <v>28</v>
      </c>
      <c r="G76">
        <v>0</v>
      </c>
      <c r="I76">
        <f>_xlfn.STDEV.P(D76:G76)</f>
        <v>20.60866019419991</v>
      </c>
      <c r="J76">
        <v>2</v>
      </c>
      <c r="K76">
        <f>_xlfn.STDEV.P(D76:G80)</f>
        <v>20.664827606345998</v>
      </c>
      <c r="L76">
        <f>_xlfn.STDEV.P(D76:G76,D81:G81,D86:G86,D91:G91,D96:G96,D101:G101)</f>
        <v>20.469955965322011</v>
      </c>
      <c r="M76">
        <v>0</v>
      </c>
      <c r="N76">
        <f>AVERAGE(D76:G76)</f>
        <v>32.075000000000003</v>
      </c>
      <c r="P76" s="5">
        <f>_xlfn.STDEV.P(D76:D80)</f>
        <v>1.1610340218959989</v>
      </c>
      <c r="Q76">
        <f>_xlfn.STDEV.P(D76,D81,D86,D91,D96,D101)</f>
        <v>13.26834160281115</v>
      </c>
      <c r="R76" s="5">
        <f>_xlfn.STDEV.P(E76:E80)</f>
        <v>1.1842297074469965</v>
      </c>
      <c r="S76">
        <f>_xlfn.STDEV.P(E76,E81,E86,E91,E96,E101)</f>
        <v>2.6149676012439524</v>
      </c>
      <c r="T76" s="5">
        <f>_xlfn.STDEV.P(F76:F80)</f>
        <v>1.5967466924969658</v>
      </c>
      <c r="U76">
        <f>_xlfn.STDEV.P(F76,F81,F86,F91,F96,F101)</f>
        <v>23.115939666530238</v>
      </c>
      <c r="V76" s="5">
        <f>_xlfn.STDEV.P(G76:G80)</f>
        <v>0</v>
      </c>
      <c r="W76">
        <f>_xlfn.STDEV.P(G76,G81,G86,G91,G96,G101)</f>
        <v>27.405762775980783</v>
      </c>
      <c r="Z76" s="7">
        <v>17</v>
      </c>
      <c r="AA76">
        <v>20</v>
      </c>
      <c r="AB76">
        <v>0.45</v>
      </c>
      <c r="AC76">
        <f t="shared" ref="AC76:AF88" si="34">AVERAGE(D21,D57,D93,D165,D237)</f>
        <v>47.800000000000004</v>
      </c>
      <c r="AD76">
        <f t="shared" si="34"/>
        <v>39.86</v>
      </c>
      <c r="AE76">
        <f t="shared" si="34"/>
        <v>38.619999999999997</v>
      </c>
      <c r="AF76">
        <f t="shared" si="34"/>
        <v>61.9</v>
      </c>
    </row>
    <row r="77" spans="1:32" x14ac:dyDescent="0.75">
      <c r="A77" s="7">
        <v>1</v>
      </c>
      <c r="B77">
        <v>0</v>
      </c>
      <c r="C77">
        <v>0.2</v>
      </c>
      <c r="D77">
        <v>50.1</v>
      </c>
      <c r="E77">
        <v>50.2</v>
      </c>
      <c r="F77">
        <v>25.2</v>
      </c>
      <c r="G77">
        <v>0</v>
      </c>
      <c r="I77">
        <f t="shared" ref="I77:I105" si="35">_xlfn.STDEV.P(D77:G77)</f>
        <v>20.781767850690663</v>
      </c>
      <c r="J77">
        <v>5</v>
      </c>
      <c r="K77">
        <f>_xlfn.STDEV.P(D81:G85)</f>
        <v>10.722434425073425</v>
      </c>
      <c r="L77">
        <f>_xlfn.STDEV.P(D77:G77,D82:G82,D87:G87,D92:G92,D97:G97,D102:G102)</f>
        <v>20.369196514999484</v>
      </c>
      <c r="M77">
        <v>0.2</v>
      </c>
      <c r="N77">
        <f t="shared" ref="N77:N105" si="36">AVERAGE(D77:G77)</f>
        <v>31.375000000000004</v>
      </c>
      <c r="P77" s="5">
        <f>_xlfn.STDEV.P(D81:D85)</f>
        <v>1.2273548794053</v>
      </c>
      <c r="Q77">
        <f t="shared" ref="Q77:Q80" si="37">_xlfn.STDEV.P(D77,D82,D87,D92,D97,D102)</f>
        <v>14.237626206639924</v>
      </c>
      <c r="R77" s="5">
        <f>_xlfn.STDEV.P(E81:E85)</f>
        <v>1.1876026271442823</v>
      </c>
      <c r="S77">
        <f t="shared" ref="S77:S80" si="38">_xlfn.STDEV.P(E77,E82,E87,E92,E97,E102)</f>
        <v>2.6493185706684828</v>
      </c>
      <c r="T77" s="5">
        <f>_xlfn.STDEV.P(F81:F85)</f>
        <v>2.7400729917285052</v>
      </c>
      <c r="U77">
        <f t="shared" ref="U77:U80" si="39">_xlfn.STDEV.P(F77,F82,F87,F92,F97,F102)</f>
        <v>21.626867292534268</v>
      </c>
      <c r="V77" s="5">
        <f>_xlfn.STDEV.P(G81:G85)</f>
        <v>1.221474518768197</v>
      </c>
      <c r="W77">
        <f t="shared" ref="W77:W80" si="40">_xlfn.STDEV.P(G77,G82,G87,G92,G97,G102)</f>
        <v>28.281074354887362</v>
      </c>
      <c r="Z77" s="7">
        <v>18</v>
      </c>
      <c r="AA77">
        <v>20</v>
      </c>
      <c r="AB77">
        <v>0.65</v>
      </c>
      <c r="AC77">
        <f t="shared" si="34"/>
        <v>46.38</v>
      </c>
      <c r="AD77">
        <f t="shared" si="34"/>
        <v>42.760000000000005</v>
      </c>
      <c r="AE77">
        <f t="shared" si="34"/>
        <v>35.08</v>
      </c>
      <c r="AF77">
        <f t="shared" si="34"/>
        <v>59.580000000000005</v>
      </c>
    </row>
    <row r="78" spans="1:32" x14ac:dyDescent="0.75">
      <c r="A78" s="7">
        <v>2</v>
      </c>
      <c r="B78">
        <v>0</v>
      </c>
      <c r="C78">
        <v>0.45</v>
      </c>
      <c r="D78">
        <v>51.9</v>
      </c>
      <c r="E78">
        <v>52</v>
      </c>
      <c r="F78">
        <v>24.1</v>
      </c>
      <c r="G78">
        <v>0</v>
      </c>
      <c r="I78">
        <f t="shared" si="35"/>
        <v>21.693432185802227</v>
      </c>
      <c r="J78">
        <v>10</v>
      </c>
      <c r="K78">
        <f>_xlfn.STDEV.P(D86:G90)</f>
        <v>8.4392535214910893</v>
      </c>
      <c r="L78">
        <f t="shared" ref="L78:L80" si="41">_xlfn.STDEV.P(D78:G78,D83:G83,D88:G88,D93:G93,D98:G98,D103:G103)</f>
        <v>19.593873971785744</v>
      </c>
      <c r="M78">
        <v>0.45</v>
      </c>
      <c r="N78">
        <f t="shared" si="36"/>
        <v>32</v>
      </c>
      <c r="P78" s="5">
        <f>_xlfn.STDEV.P(D86:D90)</f>
        <v>0.60133185513491438</v>
      </c>
      <c r="Q78">
        <f t="shared" si="37"/>
        <v>12.955565084806844</v>
      </c>
      <c r="R78" s="5">
        <f>_xlfn.STDEV.P(E86:E90)</f>
        <v>1.2023310692151317</v>
      </c>
      <c r="S78">
        <f t="shared" si="38"/>
        <v>2.7618029537886213</v>
      </c>
      <c r="T78" s="5">
        <f>_xlfn.STDEV.P(F86:F90)</f>
        <v>6.1085513831022178</v>
      </c>
      <c r="U78">
        <f t="shared" si="39"/>
        <v>21.134759415606208</v>
      </c>
      <c r="V78" s="5">
        <f>_xlfn.STDEV.P(G86:G90)</f>
        <v>0.96664367788756578</v>
      </c>
      <c r="W78">
        <f t="shared" si="40"/>
        <v>27.403005715107657</v>
      </c>
      <c r="Z78" s="7">
        <v>19</v>
      </c>
      <c r="AA78">
        <v>20</v>
      </c>
      <c r="AB78">
        <v>0.85</v>
      </c>
      <c r="AC78">
        <f t="shared" si="34"/>
        <v>46.260000000000005</v>
      </c>
      <c r="AD78">
        <f t="shared" si="34"/>
        <v>40.96</v>
      </c>
      <c r="AE78">
        <f t="shared" si="34"/>
        <v>33.660000000000004</v>
      </c>
      <c r="AF78">
        <f t="shared" si="34"/>
        <v>61.160000000000004</v>
      </c>
    </row>
    <row r="79" spans="1:32" x14ac:dyDescent="0.75">
      <c r="A79" s="7">
        <v>3</v>
      </c>
      <c r="B79">
        <v>0</v>
      </c>
      <c r="C79">
        <v>0.65</v>
      </c>
      <c r="D79">
        <v>48.6</v>
      </c>
      <c r="E79">
        <v>48.5</v>
      </c>
      <c r="F79">
        <v>28.1</v>
      </c>
      <c r="G79">
        <v>0</v>
      </c>
      <c r="I79">
        <f t="shared" si="35"/>
        <v>19.90640600409828</v>
      </c>
      <c r="J79">
        <v>20</v>
      </c>
      <c r="K79">
        <f>_xlfn.STDEV.P(D91:G95)</f>
        <v>16.103113829318822</v>
      </c>
      <c r="L79">
        <f t="shared" si="41"/>
        <v>18.379233733724838</v>
      </c>
      <c r="M79">
        <v>0.65</v>
      </c>
      <c r="N79">
        <f t="shared" si="36"/>
        <v>31.299999999999997</v>
      </c>
      <c r="P79" s="5">
        <f>_xlfn.STDEV.P(D91:D95)</f>
        <v>1.1052601503718451</v>
      </c>
      <c r="Q79">
        <f t="shared" si="37"/>
        <v>12.151783133899904</v>
      </c>
      <c r="R79" s="5">
        <f>_xlfn.STDEV.P(E91:E95)</f>
        <v>1.1356055653262715</v>
      </c>
      <c r="S79">
        <f t="shared" si="38"/>
        <v>2.4488092344375589</v>
      </c>
      <c r="T79" s="5">
        <f>_xlfn.STDEV.P(F91:F95)</f>
        <v>6.2525514791963142</v>
      </c>
      <c r="U79">
        <f t="shared" si="39"/>
        <v>19.261857819708531</v>
      </c>
      <c r="V79" s="5">
        <f>_xlfn.STDEV.P(G91:G95)</f>
        <v>2.0208908926510598</v>
      </c>
      <c r="W79">
        <f t="shared" si="40"/>
        <v>26.750353061013776</v>
      </c>
      <c r="Z79" s="7">
        <v>20</v>
      </c>
      <c r="AA79">
        <v>50</v>
      </c>
      <c r="AB79">
        <v>0</v>
      </c>
      <c r="AC79">
        <f t="shared" si="34"/>
        <v>58.96</v>
      </c>
      <c r="AD79">
        <f t="shared" si="34"/>
        <v>44.839999999999996</v>
      </c>
      <c r="AE79">
        <f t="shared" si="34"/>
        <v>65.88</v>
      </c>
      <c r="AF79">
        <f t="shared" si="34"/>
        <v>63.019999999999996</v>
      </c>
    </row>
    <row r="80" spans="1:32" x14ac:dyDescent="0.75">
      <c r="A80" s="7">
        <v>4</v>
      </c>
      <c r="B80">
        <v>0</v>
      </c>
      <c r="C80">
        <v>0.85</v>
      </c>
      <c r="D80">
        <v>48.9</v>
      </c>
      <c r="E80">
        <v>49.2</v>
      </c>
      <c r="F80">
        <v>25.5</v>
      </c>
      <c r="G80">
        <v>0</v>
      </c>
      <c r="I80">
        <f t="shared" si="35"/>
        <v>20.266104707121201</v>
      </c>
      <c r="J80">
        <v>50</v>
      </c>
      <c r="K80">
        <f>_xlfn.STDEV.P(D97:G100)</f>
        <v>11.613043246173694</v>
      </c>
      <c r="L80">
        <f t="shared" si="41"/>
        <v>18.921746289359458</v>
      </c>
      <c r="M80">
        <v>0.85</v>
      </c>
      <c r="N80">
        <f t="shared" si="36"/>
        <v>30.9</v>
      </c>
      <c r="P80" s="5">
        <f>_xlfn.STDEV.P(D96:D100)</f>
        <v>2.1841245385737547</v>
      </c>
      <c r="Q80">
        <f t="shared" si="37"/>
        <v>11.720068259186879</v>
      </c>
      <c r="R80" s="5">
        <f>_xlfn.STDEV.P(E96:E100)</f>
        <v>0.99919967974374346</v>
      </c>
      <c r="S80">
        <f t="shared" si="38"/>
        <v>2.8205594401741578</v>
      </c>
      <c r="T80" s="5">
        <f>_xlfn.STDEV.P(F96:F100)</f>
        <v>1.0303397497912998</v>
      </c>
      <c r="U80">
        <f t="shared" si="39"/>
        <v>20.280511992222159</v>
      </c>
      <c r="V80" s="5">
        <f>_xlfn.STDEV.P(G96:G100)</f>
        <v>1.1706408501329522</v>
      </c>
      <c r="W80">
        <f t="shared" si="40"/>
        <v>27.224662022185367</v>
      </c>
      <c r="Z80" s="7">
        <v>21</v>
      </c>
      <c r="AA80">
        <v>50</v>
      </c>
      <c r="AB80">
        <v>0.2</v>
      </c>
      <c r="AC80">
        <f t="shared" si="34"/>
        <v>60.44</v>
      </c>
      <c r="AD80">
        <f t="shared" si="34"/>
        <v>45.2</v>
      </c>
      <c r="AE80">
        <f t="shared" si="34"/>
        <v>66.200000000000017</v>
      </c>
      <c r="AF80">
        <f t="shared" si="34"/>
        <v>64.38</v>
      </c>
    </row>
    <row r="81" spans="1:32" x14ac:dyDescent="0.75">
      <c r="A81" s="7">
        <v>5</v>
      </c>
      <c r="B81">
        <v>5</v>
      </c>
      <c r="C81">
        <v>0</v>
      </c>
      <c r="D81">
        <v>48.8</v>
      </c>
      <c r="E81">
        <v>49.8</v>
      </c>
      <c r="F81">
        <v>22</v>
      </c>
      <c r="G81">
        <v>56.4</v>
      </c>
      <c r="I81">
        <f t="shared" si="35"/>
        <v>13.173742824269786</v>
      </c>
      <c r="J81">
        <v>100</v>
      </c>
      <c r="K81">
        <f>_xlfn.STDEV.P(D101:G105)</f>
        <v>12.083720081167018</v>
      </c>
      <c r="N81">
        <f t="shared" si="36"/>
        <v>44.25</v>
      </c>
      <c r="P81" s="5">
        <f>_xlfn.STDEV.P(D101:D105)</f>
        <v>1.5684387141358123</v>
      </c>
      <c r="R81" s="5">
        <f>_xlfn.STDEV.P(E101:E105)</f>
        <v>1.5888410870820264</v>
      </c>
      <c r="T81" s="5">
        <f>_xlfn.STDEV.P(F101:F105)</f>
        <v>1.6702095676890365</v>
      </c>
      <c r="V81" s="5">
        <f>_xlfn.STDEV.P(G101:G105)</f>
        <v>1.1568923891183664</v>
      </c>
      <c r="Z81" s="7">
        <v>22</v>
      </c>
      <c r="AA81">
        <v>50</v>
      </c>
      <c r="AB81">
        <v>0.45</v>
      </c>
      <c r="AC81">
        <f t="shared" si="34"/>
        <v>57.96</v>
      </c>
      <c r="AD81">
        <f t="shared" si="34"/>
        <v>43.5</v>
      </c>
      <c r="AE81">
        <f t="shared" si="34"/>
        <v>65.8</v>
      </c>
      <c r="AF81">
        <f t="shared" si="34"/>
        <v>62.679999999999993</v>
      </c>
    </row>
    <row r="82" spans="1:32" x14ac:dyDescent="0.75">
      <c r="A82" s="7">
        <v>6</v>
      </c>
      <c r="B82">
        <v>5</v>
      </c>
      <c r="C82">
        <v>0.2</v>
      </c>
      <c r="D82">
        <v>48.7</v>
      </c>
      <c r="E82">
        <v>49.5</v>
      </c>
      <c r="F82">
        <v>28.1</v>
      </c>
      <c r="G82">
        <v>56</v>
      </c>
      <c r="I82">
        <f t="shared" si="35"/>
        <v>10.478877563937859</v>
      </c>
      <c r="K82">
        <f>AVERAGE(K76:K81)</f>
        <v>13.271065451595007</v>
      </c>
      <c r="N82">
        <f t="shared" si="36"/>
        <v>45.575000000000003</v>
      </c>
      <c r="P82" s="5">
        <f>AVERAGE(P76:P81)</f>
        <v>1.3079240265862708</v>
      </c>
      <c r="Q82">
        <f>AVERAGE(Q76:Q80)</f>
        <v>12.86667685746894</v>
      </c>
      <c r="R82" s="5">
        <f>AVERAGE(R76:R81)</f>
        <v>1.2163016226597418</v>
      </c>
      <c r="S82">
        <f>AVERAGE(S76:S80)</f>
        <v>2.6590915600625542</v>
      </c>
      <c r="T82" s="5">
        <f>AVERAGE(T76:T81)</f>
        <v>3.2330786440007224</v>
      </c>
      <c r="U82">
        <f>AVERAGE(U76:U80)</f>
        <v>21.083987237320279</v>
      </c>
      <c r="V82" s="5">
        <f>AVERAGE(V76:V81)</f>
        <v>1.0894237214263569</v>
      </c>
      <c r="W82">
        <f>AVERAGE(W76:W80)</f>
        <v>27.412971585834988</v>
      </c>
      <c r="Z82" s="7">
        <v>23</v>
      </c>
      <c r="AA82">
        <v>50</v>
      </c>
      <c r="AB82">
        <v>0.65</v>
      </c>
      <c r="AC82">
        <f t="shared" si="34"/>
        <v>56.4</v>
      </c>
      <c r="AD82">
        <f t="shared" si="34"/>
        <v>44.783999999999992</v>
      </c>
      <c r="AE82">
        <f t="shared" si="34"/>
        <v>63.86</v>
      </c>
      <c r="AF82">
        <f t="shared" si="34"/>
        <v>61.64</v>
      </c>
    </row>
    <row r="83" spans="1:32" x14ac:dyDescent="0.75">
      <c r="A83" s="7">
        <v>7</v>
      </c>
      <c r="B83">
        <v>5</v>
      </c>
      <c r="C83">
        <v>0.45</v>
      </c>
      <c r="D83">
        <v>46.7</v>
      </c>
      <c r="E83">
        <v>47.9</v>
      </c>
      <c r="F83">
        <v>28.4</v>
      </c>
      <c r="G83">
        <v>55.5</v>
      </c>
      <c r="I83">
        <f t="shared" si="35"/>
        <v>9.9567502228387834</v>
      </c>
      <c r="N83">
        <f t="shared" si="36"/>
        <v>44.625</v>
      </c>
      <c r="P83" s="5">
        <f>_xlfn.STDEV.P(P76:P81)</f>
        <v>0.48373691955961323</v>
      </c>
      <c r="Q83">
        <f>_xlfn.STDEV.P(Q76:Q80)</f>
        <v>0.88028655746355611</v>
      </c>
      <c r="R83" s="5">
        <f>_xlfn.STDEV.P(R76:R81)</f>
        <v>0.18003618908970773</v>
      </c>
      <c r="S83">
        <f>_xlfn.STDEV.P(S76:S80)</f>
        <v>0.12874983358642855</v>
      </c>
      <c r="T83" s="5">
        <f>_xlfn.STDEV.P(T76:T81)</f>
        <v>2.1447927207634279</v>
      </c>
      <c r="U83">
        <f>_xlfn.STDEV.P(U76:U80)</f>
        <v>1.2955196121264168</v>
      </c>
      <c r="V83" s="5">
        <f>_xlfn.STDEV.P(V76:V81)</f>
        <v>0.59134532088017766</v>
      </c>
      <c r="W83">
        <f>_xlfn.STDEV.P(W76:W80)</f>
        <v>0.49563646039277981</v>
      </c>
      <c r="Z83" s="7">
        <v>24</v>
      </c>
      <c r="AA83">
        <v>50</v>
      </c>
      <c r="AB83">
        <v>0.85</v>
      </c>
      <c r="AC83">
        <f t="shared" si="34"/>
        <v>56.94</v>
      </c>
      <c r="AD83">
        <f t="shared" si="34"/>
        <v>44.58</v>
      </c>
      <c r="AE83">
        <f t="shared" si="34"/>
        <v>64.760000000000005</v>
      </c>
      <c r="AF83">
        <f t="shared" si="34"/>
        <v>62.48</v>
      </c>
    </row>
    <row r="84" spans="1:32" x14ac:dyDescent="0.75">
      <c r="A84" s="7">
        <v>8</v>
      </c>
      <c r="B84">
        <v>5</v>
      </c>
      <c r="C84">
        <v>0.65</v>
      </c>
      <c r="D84">
        <v>50</v>
      </c>
      <c r="E84">
        <v>51.4</v>
      </c>
      <c r="F84">
        <v>29.4</v>
      </c>
      <c r="G84">
        <v>53.7</v>
      </c>
      <c r="I84">
        <f t="shared" si="35"/>
        <v>9.7461210232584357</v>
      </c>
      <c r="K84" cm="1">
        <f t="array" ref="K84">INDEX(LINEST(K76:K81),1)</f>
        <v>-0.93056716727903921</v>
      </c>
      <c r="L84" cm="1">
        <f t="array" ref="L84">INDEX(LINEST(L76:L80),1)</f>
        <v>-0.50863821331997516</v>
      </c>
      <c r="N84">
        <f t="shared" si="36"/>
        <v>46.125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4"/>
        <v>61.8</v>
      </c>
      <c r="AD84">
        <f t="shared" si="34"/>
        <v>45.98</v>
      </c>
      <c r="AE84">
        <f t="shared" si="34"/>
        <v>61.279999999999994</v>
      </c>
      <c r="AF84">
        <f t="shared" si="34"/>
        <v>62.1</v>
      </c>
    </row>
    <row r="85" spans="1:32" x14ac:dyDescent="0.75">
      <c r="A85" s="7">
        <v>9</v>
      </c>
      <c r="B85">
        <v>5</v>
      </c>
      <c r="C85">
        <v>0.85</v>
      </c>
      <c r="D85">
        <v>50.1</v>
      </c>
      <c r="E85">
        <v>50.7</v>
      </c>
      <c r="F85">
        <v>29.1</v>
      </c>
      <c r="G85">
        <v>53.4</v>
      </c>
      <c r="I85">
        <f t="shared" si="35"/>
        <v>9.735855124230218</v>
      </c>
      <c r="N85">
        <f t="shared" si="36"/>
        <v>45.825000000000003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4"/>
        <v>63.440000000000012</v>
      </c>
      <c r="AD85">
        <f t="shared" si="34"/>
        <v>45.839999999999996</v>
      </c>
      <c r="AE85">
        <f t="shared" si="34"/>
        <v>61.64</v>
      </c>
      <c r="AF85">
        <f t="shared" si="34"/>
        <v>63.339999999999996</v>
      </c>
    </row>
    <row r="86" spans="1:32" x14ac:dyDescent="0.75">
      <c r="A86" s="7">
        <v>10</v>
      </c>
      <c r="B86">
        <v>10</v>
      </c>
      <c r="C86">
        <v>0</v>
      </c>
      <c r="D86">
        <v>49.2</v>
      </c>
      <c r="E86">
        <v>49.8</v>
      </c>
      <c r="F86">
        <v>30.8</v>
      </c>
      <c r="G86">
        <v>59.7</v>
      </c>
      <c r="I86">
        <f t="shared" si="35"/>
        <v>10.438480492868679</v>
      </c>
      <c r="N86">
        <f t="shared" si="36"/>
        <v>47.375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4"/>
        <v>61.220000000000006</v>
      </c>
      <c r="AD86">
        <f t="shared" si="34"/>
        <v>44.368000000000002</v>
      </c>
      <c r="AE86">
        <f t="shared" si="34"/>
        <v>60.36</v>
      </c>
      <c r="AF86">
        <f t="shared" si="34"/>
        <v>61.6</v>
      </c>
    </row>
    <row r="87" spans="1:32" x14ac:dyDescent="0.75">
      <c r="A87" s="7">
        <v>11</v>
      </c>
      <c r="B87">
        <v>10</v>
      </c>
      <c r="C87">
        <v>0.2</v>
      </c>
      <c r="D87">
        <v>49.9</v>
      </c>
      <c r="E87">
        <v>49.3</v>
      </c>
      <c r="F87">
        <v>34.1</v>
      </c>
      <c r="G87">
        <v>60.5</v>
      </c>
      <c r="I87">
        <f t="shared" si="35"/>
        <v>9.4067794701481464</v>
      </c>
      <c r="J87" s="2"/>
      <c r="K87" t="s">
        <v>26</v>
      </c>
      <c r="L87" t="s">
        <v>27</v>
      </c>
      <c r="N87">
        <f t="shared" si="36"/>
        <v>48.449999999999996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4"/>
        <v>60.660000000000004</v>
      </c>
      <c r="AD87">
        <f t="shared" si="34"/>
        <v>46.6</v>
      </c>
      <c r="AE87">
        <f t="shared" si="34"/>
        <v>59.06</v>
      </c>
      <c r="AF87">
        <f t="shared" si="34"/>
        <v>60.779999999999994</v>
      </c>
    </row>
    <row r="88" spans="1:32" x14ac:dyDescent="0.75">
      <c r="A88" s="7">
        <v>12</v>
      </c>
      <c r="B88">
        <v>10</v>
      </c>
      <c r="C88">
        <v>0.45</v>
      </c>
      <c r="D88">
        <v>50.2</v>
      </c>
      <c r="E88">
        <v>47.9</v>
      </c>
      <c r="F88">
        <v>34.4</v>
      </c>
      <c r="G88">
        <v>61.7</v>
      </c>
      <c r="I88">
        <f t="shared" si="35"/>
        <v>9.6990978961963616</v>
      </c>
      <c r="J88">
        <v>2</v>
      </c>
      <c r="K88">
        <f>AVERAGE(D76:G80)</f>
        <v>31.530000000000008</v>
      </c>
      <c r="L88">
        <f>AVERAGE(D76:G76,D81:G81,D86:G86,D91:G91,D96:G96,D101:G101)</f>
        <v>53.091666666666669</v>
      </c>
      <c r="M88">
        <v>0</v>
      </c>
      <c r="N88">
        <f t="shared" si="36"/>
        <v>48.55</v>
      </c>
      <c r="P88" s="5">
        <f>AVERAGE(D76:D80)</f>
        <v>49.9</v>
      </c>
      <c r="Q88">
        <f>AVERAGE(D76,D81,D86,D91,D96,D101)</f>
        <v>61.833333333333336</v>
      </c>
      <c r="R88" s="5">
        <f>AVERAGE(E76:E80)</f>
        <v>50.04</v>
      </c>
      <c r="S88">
        <f>AVERAGE(E76,E81,E86,E91,E96,E101)</f>
        <v>48.783333333333331</v>
      </c>
      <c r="T88" s="5">
        <f>AVERAGE(F76:F80)</f>
        <v>26.18</v>
      </c>
      <c r="U88">
        <f>AVERAGE(F76,F81,F86,F91,F96,F101)</f>
        <v>43.70000000000001</v>
      </c>
      <c r="V88" s="5">
        <f>AVERAGE(G76:G80)</f>
        <v>0</v>
      </c>
      <c r="W88">
        <f>AVERAGE(G76,G81,G86,G91,G96,G101)</f>
        <v>58.04999999999999</v>
      </c>
      <c r="Z88" s="7">
        <v>29</v>
      </c>
      <c r="AA88">
        <v>100</v>
      </c>
      <c r="AB88">
        <v>0.85</v>
      </c>
      <c r="AC88">
        <f t="shared" si="34"/>
        <v>59.96</v>
      </c>
      <c r="AD88">
        <f t="shared" si="34"/>
        <v>45.36</v>
      </c>
      <c r="AE88">
        <f t="shared" si="34"/>
        <v>57.340000000000011</v>
      </c>
      <c r="AF88">
        <f t="shared" si="34"/>
        <v>61.620000000000005</v>
      </c>
    </row>
    <row r="89" spans="1:32" x14ac:dyDescent="0.75">
      <c r="A89" s="7">
        <v>13</v>
      </c>
      <c r="B89">
        <v>10</v>
      </c>
      <c r="C89">
        <v>0.65</v>
      </c>
      <c r="D89">
        <v>50.8</v>
      </c>
      <c r="E89">
        <v>51.4</v>
      </c>
      <c r="F89">
        <v>44.4</v>
      </c>
      <c r="G89">
        <v>59.1</v>
      </c>
      <c r="I89">
        <f t="shared" si="35"/>
        <v>5.2117055749533892</v>
      </c>
      <c r="J89">
        <v>5</v>
      </c>
      <c r="K89">
        <f>AVERAGE(D81:G85)</f>
        <v>45.28</v>
      </c>
      <c r="L89">
        <f>AVERAGE(D77:G77,D82:G82,D87:G87,D92:G92,D97:G97,D102:G102)</f>
        <v>54.5</v>
      </c>
      <c r="M89">
        <v>0.2</v>
      </c>
      <c r="N89">
        <f t="shared" si="36"/>
        <v>51.424999999999997</v>
      </c>
      <c r="P89" s="5">
        <f>AVERAGE(D81:D85)</f>
        <v>48.86</v>
      </c>
      <c r="Q89">
        <f t="shared" ref="Q89:Q92" si="42">AVERAGE(D77,D82,D87,D92,D97,D102)</f>
        <v>62.900000000000006</v>
      </c>
      <c r="R89" s="5">
        <f>AVERAGE(E81:E85)</f>
        <v>49.86</v>
      </c>
      <c r="S89">
        <f t="shared" ref="S89:S92" si="43">AVERAGE(E77,E82,E87,E92,E97,E102)</f>
        <v>48.366666666666667</v>
      </c>
      <c r="T89" s="5">
        <f>AVERAGE(F81:F85)</f>
        <v>27.4</v>
      </c>
      <c r="U89">
        <f t="shared" ref="U89:U92" si="44">AVERAGE(F77,F82,F87,F92,F97,F102)</f>
        <v>47.383333333333333</v>
      </c>
      <c r="V89" s="5">
        <f>AVERAGE(G81:G85)</f>
        <v>55</v>
      </c>
      <c r="W89">
        <f t="shared" ref="W89:W92" si="45">AVERAGE(G77,G82,G87,G92,G97,G102)</f>
        <v>59.349999999999994</v>
      </c>
    </row>
    <row r="90" spans="1:32" x14ac:dyDescent="0.75">
      <c r="A90" s="7">
        <v>14</v>
      </c>
      <c r="B90">
        <v>10</v>
      </c>
      <c r="C90">
        <v>0.85</v>
      </c>
      <c r="D90">
        <v>50.8</v>
      </c>
      <c r="E90">
        <v>50.7</v>
      </c>
      <c r="F90">
        <v>46.1</v>
      </c>
      <c r="G90">
        <v>59.2</v>
      </c>
      <c r="I90">
        <f t="shared" si="35"/>
        <v>4.7281074437876311</v>
      </c>
      <c r="J90">
        <v>10</v>
      </c>
      <c r="K90">
        <f>AVERAGE(D86:G90)</f>
        <v>49.5</v>
      </c>
      <c r="L90">
        <f t="shared" ref="L90:L92" si="46">AVERAGE(D78:G78,D83:G83,D88:G88,D93:G93,D98:G98,D103:G103)</f>
        <v>53.751666666666665</v>
      </c>
      <c r="M90">
        <v>0.45</v>
      </c>
      <c r="N90">
        <f t="shared" si="36"/>
        <v>51.7</v>
      </c>
      <c r="P90" s="5">
        <f>AVERAGE(D86:D90)</f>
        <v>50.180000000000007</v>
      </c>
      <c r="Q90">
        <f t="shared" si="42"/>
        <v>61.800000000000004</v>
      </c>
      <c r="R90" s="5">
        <f>AVERAGE(E86:E90)</f>
        <v>49.820000000000007</v>
      </c>
      <c r="S90">
        <f t="shared" si="43"/>
        <v>47.906666666666666</v>
      </c>
      <c r="T90" s="5">
        <f>AVERAGE(F86:F90)</f>
        <v>37.96</v>
      </c>
      <c r="U90">
        <f t="shared" si="44"/>
        <v>47.116666666666674</v>
      </c>
      <c r="V90" s="5">
        <f>AVERAGE(G86:G90)</f>
        <v>60.04</v>
      </c>
      <c r="W90">
        <f t="shared" si="45"/>
        <v>58.18333333333333</v>
      </c>
    </row>
    <row r="91" spans="1:32" x14ac:dyDescent="0.75">
      <c r="A91" s="7">
        <v>15</v>
      </c>
      <c r="B91">
        <v>20</v>
      </c>
      <c r="C91">
        <v>0</v>
      </c>
      <c r="D91">
        <v>65.8</v>
      </c>
      <c r="E91">
        <v>43</v>
      </c>
      <c r="F91">
        <v>29.1</v>
      </c>
      <c r="G91">
        <v>75.099999999999994</v>
      </c>
      <c r="I91">
        <f t="shared" si="35"/>
        <v>18.187976797873912</v>
      </c>
      <c r="J91">
        <v>20</v>
      </c>
      <c r="K91">
        <f>AVERAGE(D91:G95)</f>
        <v>55.285000000000004</v>
      </c>
      <c r="L91">
        <f t="shared" si="46"/>
        <v>53.904166666666669</v>
      </c>
      <c r="M91">
        <v>0.65</v>
      </c>
      <c r="N91">
        <f t="shared" si="36"/>
        <v>53.25</v>
      </c>
      <c r="P91" s="5">
        <f>AVERAGE(D91:D95)</f>
        <v>65.38</v>
      </c>
      <c r="Q91">
        <f t="shared" si="42"/>
        <v>61.15</v>
      </c>
      <c r="R91" s="5">
        <f>AVERAGE(E91:E95)</f>
        <v>43.42</v>
      </c>
      <c r="S91">
        <f t="shared" si="43"/>
        <v>50.199999999999996</v>
      </c>
      <c r="T91" s="5">
        <f>AVERAGE(F91:F95)</f>
        <v>36.839999999999996</v>
      </c>
      <c r="U91">
        <f t="shared" si="44"/>
        <v>47.75</v>
      </c>
      <c r="V91" s="5">
        <f>AVERAGE(G91:G95)</f>
        <v>75.5</v>
      </c>
      <c r="W91">
        <f t="shared" si="45"/>
        <v>56.516666666666659</v>
      </c>
    </row>
    <row r="92" spans="1:32" x14ac:dyDescent="0.75">
      <c r="A92" s="7">
        <v>16</v>
      </c>
      <c r="B92">
        <v>20</v>
      </c>
      <c r="C92">
        <v>0.2</v>
      </c>
      <c r="D92">
        <v>66.599999999999994</v>
      </c>
      <c r="E92">
        <v>42.5</v>
      </c>
      <c r="F92">
        <v>43.1</v>
      </c>
      <c r="G92">
        <v>79</v>
      </c>
      <c r="I92">
        <f t="shared" si="35"/>
        <v>15.628979493236285</v>
      </c>
      <c r="J92">
        <v>50</v>
      </c>
      <c r="K92">
        <f>AVERAGE(D96:G100)</f>
        <v>69.339999999999989</v>
      </c>
      <c r="L92">
        <f t="shared" si="46"/>
        <v>53.420833333333341</v>
      </c>
      <c r="M92">
        <v>0.85</v>
      </c>
      <c r="N92">
        <f t="shared" si="36"/>
        <v>57.8</v>
      </c>
      <c r="P92" s="5">
        <f>AVERAGE(D96:D100)</f>
        <v>75.459999999999994</v>
      </c>
      <c r="Q92">
        <f t="shared" si="42"/>
        <v>60.800000000000004</v>
      </c>
      <c r="R92" s="5">
        <f>AVERAGE(E96:E100)</f>
        <v>49.44</v>
      </c>
      <c r="S92">
        <f t="shared" si="43"/>
        <v>49.266666666666673</v>
      </c>
      <c r="T92" s="5">
        <f>AVERAGE(F96:F100)</f>
        <v>74.12</v>
      </c>
      <c r="U92">
        <f t="shared" si="44"/>
        <v>46.449999999999996</v>
      </c>
      <c r="V92" s="5">
        <f>AVERAGE(G96:G100)</f>
        <v>78.34</v>
      </c>
      <c r="W92">
        <f t="shared" si="45"/>
        <v>57.166666666666664</v>
      </c>
    </row>
    <row r="93" spans="1:32" x14ac:dyDescent="0.75">
      <c r="A93" s="7">
        <v>17</v>
      </c>
      <c r="B93">
        <v>20</v>
      </c>
      <c r="C93">
        <v>0.45</v>
      </c>
      <c r="D93">
        <v>66.3</v>
      </c>
      <c r="E93">
        <v>42.6</v>
      </c>
      <c r="F93">
        <v>44.5</v>
      </c>
      <c r="G93">
        <v>75.599999999999994</v>
      </c>
      <c r="I93">
        <f t="shared" si="35"/>
        <v>14.105052286326323</v>
      </c>
      <c r="J93">
        <v>100</v>
      </c>
      <c r="K93">
        <f>AVERAGE(D101:G105)</f>
        <v>71.467000000000013</v>
      </c>
      <c r="L93">
        <f>AVERAGE((L92-L91), (L91-L90), (L90-L89), (L89-L88))</f>
        <v>8.2291666666668206E-2</v>
      </c>
      <c r="N93">
        <f t="shared" si="36"/>
        <v>57.25</v>
      </c>
      <c r="P93" s="5">
        <f>AVERAGE(D101:D105)</f>
        <v>80.400000000000006</v>
      </c>
      <c r="R93" s="5">
        <f>AVERAGE(E101:E105)</f>
        <v>50.847999999999999</v>
      </c>
      <c r="T93" s="5">
        <f>AVERAGE(F101:F105)</f>
        <v>76.38000000000001</v>
      </c>
      <c r="V93" s="5">
        <f>AVERAGE(G101:G105)</f>
        <v>78.239999999999981</v>
      </c>
    </row>
    <row r="94" spans="1:32" x14ac:dyDescent="0.75">
      <c r="A94" s="7">
        <v>18</v>
      </c>
      <c r="B94">
        <v>20</v>
      </c>
      <c r="C94">
        <v>0.65</v>
      </c>
      <c r="D94">
        <v>64.5</v>
      </c>
      <c r="E94">
        <v>45.6</v>
      </c>
      <c r="F94">
        <v>36.799999999999997</v>
      </c>
      <c r="G94">
        <v>72.7</v>
      </c>
      <c r="I94">
        <f t="shared" si="35"/>
        <v>14.344859706529061</v>
      </c>
      <c r="K94">
        <f>AVERAGE(K88:K93)</f>
        <v>53.733666666666672</v>
      </c>
      <c r="N94">
        <f t="shared" si="36"/>
        <v>54.899999999999991</v>
      </c>
      <c r="P94" s="5">
        <f>AVERAGE(P88:P93)</f>
        <v>61.696666666666658</v>
      </c>
      <c r="Q94">
        <f>AVERAGE(Q88:Q92)</f>
        <v>61.696666666666673</v>
      </c>
      <c r="R94" s="5">
        <f>AVERAGE(R88:R93)</f>
        <v>48.904666666666678</v>
      </c>
      <c r="S94">
        <f>AVERAGE(S88:S92)</f>
        <v>48.904666666666671</v>
      </c>
      <c r="T94" s="5">
        <f>AVERAGE(T88:T93)</f>
        <v>46.48</v>
      </c>
      <c r="U94">
        <f>AVERAGE(U88:U92)</f>
        <v>46.480000000000004</v>
      </c>
      <c r="V94" s="5">
        <f>AVERAGE(V88:V93)</f>
        <v>57.853333333333332</v>
      </c>
      <c r="W94">
        <f>AVERAGE(W88:W92)</f>
        <v>57.853333333333332</v>
      </c>
    </row>
    <row r="95" spans="1:32" x14ac:dyDescent="0.75">
      <c r="A95" s="7">
        <v>19</v>
      </c>
      <c r="B95">
        <v>20</v>
      </c>
      <c r="C95">
        <v>0.85</v>
      </c>
      <c r="D95">
        <v>63.7</v>
      </c>
      <c r="E95">
        <v>43.4</v>
      </c>
      <c r="F95">
        <v>30.7</v>
      </c>
      <c r="G95">
        <v>75.099999999999994</v>
      </c>
      <c r="I95">
        <f t="shared" si="35"/>
        <v>17.263744524291383</v>
      </c>
      <c r="N95">
        <f t="shared" si="36"/>
        <v>53.224999999999994</v>
      </c>
      <c r="P95" s="5">
        <f>_xlfn.STDEV.P(P88:P93)</f>
        <v>12.841248208626622</v>
      </c>
      <c r="Q95">
        <f>_xlfn.STDEV.P(Q88:Q92)</f>
        <v>0.71836233506806735</v>
      </c>
      <c r="R95" s="5">
        <f>_xlfn.STDEV.P(R88:R93)</f>
        <v>2.4894501847239723</v>
      </c>
      <c r="S95">
        <f>_xlfn.STDEV.P(S88:S92)</f>
        <v>0.78855592347305548</v>
      </c>
      <c r="T95" s="5">
        <f>_xlfn.STDEV.P(T88:T93)</f>
        <v>20.815202777457326</v>
      </c>
      <c r="U95">
        <f>_xlfn.STDEV.P(U88:U92)</f>
        <v>1.453516807990572</v>
      </c>
      <c r="V95" s="5">
        <f>_xlfn.STDEV.P(V88:V93)</f>
        <v>27.406373143648327</v>
      </c>
      <c r="W95">
        <f>_xlfn.STDEV.P(W88:W92)</f>
        <v>0.96392715261867989</v>
      </c>
    </row>
    <row r="96" spans="1:32" x14ac:dyDescent="0.75">
      <c r="A96" s="7">
        <v>20</v>
      </c>
      <c r="B96">
        <v>50</v>
      </c>
      <c r="C96">
        <v>0</v>
      </c>
      <c r="D96">
        <v>76.5</v>
      </c>
      <c r="E96">
        <v>49.3</v>
      </c>
      <c r="F96">
        <v>74.900000000000006</v>
      </c>
      <c r="G96">
        <v>78.599999999999994</v>
      </c>
      <c r="I96">
        <f t="shared" si="35"/>
        <v>11.922536433158896</v>
      </c>
      <c r="N96">
        <f t="shared" si="36"/>
        <v>69.824999999999989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78.900000000000006</v>
      </c>
      <c r="E97">
        <v>49</v>
      </c>
      <c r="F97">
        <v>75.3</v>
      </c>
      <c r="G97">
        <v>80.400000000000006</v>
      </c>
      <c r="I97">
        <f t="shared" si="35"/>
        <v>12.779084474249295</v>
      </c>
      <c r="N97">
        <f t="shared" si="36"/>
        <v>70.900000000000006</v>
      </c>
      <c r="P97" s="5" cm="1">
        <f t="array" ref="P97">INDEX(LINEST(P88:P93), 1)</f>
        <v>7.0714285714285712</v>
      </c>
      <c r="Q97" s="5" cm="1">
        <f t="array" ref="Q97">INDEX(LINEST(Q88:Q92), 1)</f>
        <v>-0.38166666666666682</v>
      </c>
      <c r="R97" s="5" cm="1">
        <f t="array" ref="R97">INDEX(LINEST(R88:R93), 1)</f>
        <v>-0.10342857142857179</v>
      </c>
      <c r="S97" s="5" cm="1">
        <f t="array" ref="S97">INDEX(LINEST(S88:S92), 1)</f>
        <v>0.28000000000000108</v>
      </c>
      <c r="T97" s="5" cm="1">
        <f t="array" ref="T97">INDEX(LINEST(T88:T93), 1)</f>
        <v>11.144000000000002</v>
      </c>
      <c r="U97" s="5" cm="1">
        <f t="array" ref="U97">INDEX(LINEST(U88:U92), 1)</f>
        <v>0.58666666666666378</v>
      </c>
      <c r="V97" s="5" cm="1">
        <f t="array" ref="V97">INDEX(LINEST(V88:V92), 1)</f>
        <v>17.717999999999996</v>
      </c>
      <c r="W97" s="5" cm="1">
        <f t="array" ref="W97">INDEX(LINEST(W88:W92), 1)</f>
        <v>-0.45999999999999863</v>
      </c>
    </row>
    <row r="98" spans="1:23" x14ac:dyDescent="0.75">
      <c r="A98" s="7">
        <v>22</v>
      </c>
      <c r="B98">
        <v>50</v>
      </c>
      <c r="C98">
        <v>0.45</v>
      </c>
      <c r="D98">
        <v>75.5</v>
      </c>
      <c r="E98">
        <v>48.3</v>
      </c>
      <c r="F98">
        <v>74.400000000000006</v>
      </c>
      <c r="G98">
        <v>78.099999999999994</v>
      </c>
      <c r="I98">
        <f t="shared" si="35"/>
        <v>12.069460427044858</v>
      </c>
      <c r="K98" cm="1">
        <f t="array" ref="K98">INDEX(LINEST(K88:K93),1)</f>
        <v>7.932857142857145</v>
      </c>
      <c r="L98" cm="1">
        <f t="array" ref="L98">INDEX(LINEST(L88:L92),1)</f>
        <v>6.2500000000014931E-3</v>
      </c>
      <c r="N98">
        <f t="shared" si="36"/>
        <v>69.074999999999989</v>
      </c>
    </row>
    <row r="99" spans="1:23" x14ac:dyDescent="0.75">
      <c r="A99" s="7">
        <v>23</v>
      </c>
      <c r="B99">
        <v>50</v>
      </c>
      <c r="C99">
        <v>0.65</v>
      </c>
      <c r="D99">
        <v>73.8</v>
      </c>
      <c r="E99">
        <v>51.3</v>
      </c>
      <c r="F99">
        <v>72.400000000000006</v>
      </c>
      <c r="G99">
        <v>76.900000000000006</v>
      </c>
      <c r="I99">
        <f t="shared" si="35"/>
        <v>10.120029644225399</v>
      </c>
      <c r="N99">
        <f t="shared" si="36"/>
        <v>68.599999999999994</v>
      </c>
    </row>
    <row r="100" spans="1:23" x14ac:dyDescent="0.75">
      <c r="A100" s="7">
        <v>24</v>
      </c>
      <c r="B100">
        <v>50</v>
      </c>
      <c r="C100">
        <v>0.85</v>
      </c>
      <c r="D100">
        <v>72.599999999999994</v>
      </c>
      <c r="E100">
        <v>49.3</v>
      </c>
      <c r="F100">
        <v>73.599999999999994</v>
      </c>
      <c r="G100">
        <v>77.7</v>
      </c>
      <c r="I100">
        <f t="shared" si="35"/>
        <v>11.134855185407693</v>
      </c>
      <c r="N100">
        <f t="shared" si="36"/>
        <v>68.3</v>
      </c>
    </row>
    <row r="101" spans="1:23" x14ac:dyDescent="0.75">
      <c r="A101" s="7">
        <v>25</v>
      </c>
      <c r="B101">
        <v>100</v>
      </c>
      <c r="C101">
        <v>0</v>
      </c>
      <c r="D101">
        <v>80.7</v>
      </c>
      <c r="E101">
        <v>50.5</v>
      </c>
      <c r="F101">
        <v>77.400000000000006</v>
      </c>
      <c r="G101">
        <v>78.5</v>
      </c>
      <c r="I101">
        <f t="shared" si="35"/>
        <v>12.340456839193587</v>
      </c>
      <c r="N101">
        <f t="shared" si="36"/>
        <v>71.775000000000006</v>
      </c>
    </row>
    <row r="102" spans="1:23" x14ac:dyDescent="0.75">
      <c r="A102" s="7">
        <v>26</v>
      </c>
      <c r="B102">
        <v>100</v>
      </c>
      <c r="C102">
        <v>0.2</v>
      </c>
      <c r="D102">
        <v>83.2</v>
      </c>
      <c r="E102">
        <v>49.7</v>
      </c>
      <c r="F102">
        <v>78.5</v>
      </c>
      <c r="G102">
        <v>80.2</v>
      </c>
      <c r="I102">
        <f t="shared" si="35"/>
        <v>13.499814813544662</v>
      </c>
      <c r="N102">
        <f t="shared" si="36"/>
        <v>72.900000000000006</v>
      </c>
    </row>
    <row r="103" spans="1:23" x14ac:dyDescent="0.75">
      <c r="A103" s="7">
        <v>27</v>
      </c>
      <c r="B103">
        <v>100</v>
      </c>
      <c r="C103">
        <v>0.45</v>
      </c>
      <c r="D103">
        <v>80.2</v>
      </c>
      <c r="E103">
        <v>48.74</v>
      </c>
      <c r="F103">
        <v>76.900000000000006</v>
      </c>
      <c r="G103">
        <v>78.2</v>
      </c>
      <c r="I103">
        <f t="shared" si="35"/>
        <v>12.911208309062333</v>
      </c>
      <c r="N103">
        <f t="shared" si="36"/>
        <v>71.010000000000005</v>
      </c>
    </row>
    <row r="104" spans="1:23" x14ac:dyDescent="0.75">
      <c r="A104" s="7">
        <v>28</v>
      </c>
      <c r="B104">
        <v>100</v>
      </c>
      <c r="C104">
        <v>0.65</v>
      </c>
      <c r="D104">
        <v>79.2</v>
      </c>
      <c r="E104">
        <v>53</v>
      </c>
      <c r="F104">
        <v>75.400000000000006</v>
      </c>
      <c r="G104">
        <v>76.7</v>
      </c>
      <c r="I104">
        <f t="shared" si="35"/>
        <v>10.5245843148316</v>
      </c>
      <c r="N104">
        <f t="shared" si="36"/>
        <v>71.075000000000003</v>
      </c>
    </row>
    <row r="105" spans="1:23" x14ac:dyDescent="0.75">
      <c r="A105" s="7">
        <v>29</v>
      </c>
      <c r="B105">
        <v>100</v>
      </c>
      <c r="C105">
        <v>0.85</v>
      </c>
      <c r="D105">
        <v>78.7</v>
      </c>
      <c r="E105">
        <v>52.3</v>
      </c>
      <c r="F105">
        <v>73.7</v>
      </c>
      <c r="G105">
        <v>77.599999999999994</v>
      </c>
      <c r="I105">
        <f t="shared" si="35"/>
        <v>10.713396986950562</v>
      </c>
      <c r="N105">
        <f t="shared" si="36"/>
        <v>70.574999999999989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_xlfn.STDEV.P(E112:G116)</f>
        <v>0</v>
      </c>
      <c r="L112">
        <f>_xlfn.STDEV.P(E112:G112,E117:G117, E122:G122,E127:G127,E132:G132,E137:G137)</f>
        <v>28.909537492403643</v>
      </c>
      <c r="M112">
        <v>0</v>
      </c>
      <c r="N112">
        <f>AVERAGE(E112:G112)</f>
        <v>0</v>
      </c>
      <c r="P112" s="5">
        <f>_xlfn.STDEV.P(D112:D116)</f>
        <v>0</v>
      </c>
      <c r="Q112">
        <f>_xlfn.STDEV.P(D112,D117,D122,D127,D132,D137)</f>
        <v>0</v>
      </c>
      <c r="R112" s="5">
        <f>_xlfn.STDEV.P(E112:E116)</f>
        <v>0</v>
      </c>
      <c r="S112">
        <f>_xlfn.STDEV.P(E112,E117,E122,E127,E132,E137)</f>
        <v>26.211665130031115</v>
      </c>
      <c r="T112" s="5">
        <f>_xlfn.STDEV.P(F112:F116)</f>
        <v>0</v>
      </c>
      <c r="U112">
        <f>_xlfn.STDEV.P(F112,F117,F122,F127,F132,F137)</f>
        <v>28.41060541417588</v>
      </c>
      <c r="V112" s="5">
        <f>_xlfn.STDEV.P(G112:G116)</f>
        <v>0</v>
      </c>
      <c r="W112">
        <f>_xlfn.STDEV.P(G112,G117,G122,G127,G132,G137)</f>
        <v>28.156822737423106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16" si="47">_xlfn.STDEV.P(D113:G113)</f>
        <v>0</v>
      </c>
      <c r="J113">
        <v>5</v>
      </c>
      <c r="K113">
        <f>_xlfn.STDEV.P(E117:G121)</f>
        <v>20.441337203487119</v>
      </c>
      <c r="L113">
        <f t="shared" ref="L113:L116" si="48">_xlfn.STDEV.P(E113:G113,E118:G118, E123:G123,E128:G128,E133:G133,E138:G138)</f>
        <v>29.709536233503815</v>
      </c>
      <c r="M113">
        <v>0.2</v>
      </c>
      <c r="N113">
        <f t="shared" ref="N113:N141" si="49">AVERAGE(E113:G113)</f>
        <v>0</v>
      </c>
      <c r="P113" s="5">
        <f>_xlfn.STDEV.P(D117:D121)</f>
        <v>0</v>
      </c>
      <c r="Q113">
        <f t="shared" ref="Q113:Q116" si="50">_xlfn.STDEV.P(D113,D118,D123,D128,D133,D138)</f>
        <v>0</v>
      </c>
      <c r="R113" s="5">
        <f>_xlfn.STDEV.P(E117:E121)</f>
        <v>6.324555320336761E-2</v>
      </c>
      <c r="S113">
        <f t="shared" ref="S113:S116" si="51">_xlfn.STDEV.P(E113,E118,E123,E128,E133,E138)</f>
        <v>26.646992742563317</v>
      </c>
      <c r="T113" s="5">
        <f>_xlfn.STDEV.P(F117:F121)</f>
        <v>2.5055139193386946</v>
      </c>
      <c r="U113">
        <f t="shared" ref="U113:U116" si="52">_xlfn.STDEV.P(F113,F118,F123,F128,F133,F138)</f>
        <v>29.364760626755785</v>
      </c>
      <c r="V113" s="5">
        <f>_xlfn.STDEV.P(G117:G121)</f>
        <v>1.1876026271442823</v>
      </c>
      <c r="W113">
        <f t="shared" ref="W113:W116" si="53">_xlfn.STDEV.P(G113,G118,G123,G128,G133,G138)</f>
        <v>28.707301626357467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18.607966036082509</v>
      </c>
      <c r="L114">
        <f t="shared" si="48"/>
        <v>28.963148147556129</v>
      </c>
      <c r="M114">
        <v>0.45</v>
      </c>
      <c r="N114">
        <f t="shared" si="49"/>
        <v>0</v>
      </c>
      <c r="P114" s="5">
        <f>_xlfn.STDEV.P(D122:D126)</f>
        <v>0</v>
      </c>
      <c r="Q114">
        <f t="shared" si="50"/>
        <v>0</v>
      </c>
      <c r="R114" s="5">
        <f>_xlfn.STDEV.P(E122:E126)</f>
        <v>1.4974645237867918</v>
      </c>
      <c r="S114">
        <f t="shared" si="51"/>
        <v>25.14215693920384</v>
      </c>
      <c r="T114" s="5">
        <f>_xlfn.STDEV.P(F122:F126)</f>
        <v>2.3016515809305327</v>
      </c>
      <c r="U114">
        <f t="shared" si="52"/>
        <v>29.039881580719673</v>
      </c>
      <c r="V114" s="5">
        <f>_xlfn.STDEV.P(G122:G126)</f>
        <v>2.0874865269026284</v>
      </c>
      <c r="W114">
        <f t="shared" si="53"/>
        <v>27.656263104202779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_xlfn.STDEV.P(E127:G131)</f>
        <v>19.285050053229195</v>
      </c>
      <c r="L115">
        <f t="shared" si="48"/>
        <v>28.807667874978389</v>
      </c>
      <c r="M115">
        <v>0.65</v>
      </c>
      <c r="N115">
        <f t="shared" si="49"/>
        <v>0</v>
      </c>
      <c r="P115" s="5">
        <f>_xlfn.STDEV.P(D127:D131)</f>
        <v>0</v>
      </c>
      <c r="Q115">
        <f t="shared" si="50"/>
        <v>0</v>
      </c>
      <c r="R115" s="5">
        <f>_xlfn.STDEV.P(E127:E131)</f>
        <v>0.93680307429042775</v>
      </c>
      <c r="S115">
        <f t="shared" si="51"/>
        <v>26.665437471670238</v>
      </c>
      <c r="T115" s="5">
        <f>_xlfn.STDEV.P(F127:F131)</f>
        <v>2.9241067011995305</v>
      </c>
      <c r="U115">
        <f t="shared" si="52"/>
        <v>28.829773383315604</v>
      </c>
      <c r="V115" s="5">
        <f>_xlfn.STDEV.P(G127:G131)</f>
        <v>1.3661625086350431</v>
      </c>
      <c r="W115">
        <f t="shared" si="53"/>
        <v>27.504832908660482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_xlfn.STDEV.P(E133:G136)</f>
        <v>9.3886012447719462</v>
      </c>
      <c r="L116">
        <f t="shared" si="48"/>
        <v>28.659226128490459</v>
      </c>
      <c r="M116">
        <v>0.85</v>
      </c>
      <c r="N116">
        <f t="shared" si="49"/>
        <v>0</v>
      </c>
      <c r="P116" s="5">
        <f>_xlfn.STDEV.P(D132:D136)</f>
        <v>0</v>
      </c>
      <c r="Q116">
        <f t="shared" si="50"/>
        <v>0</v>
      </c>
      <c r="R116" s="5">
        <f>_xlfn.STDEV.P(E132:E136)</f>
        <v>1.2023310692151303</v>
      </c>
      <c r="S116">
        <f t="shared" si="51"/>
        <v>25.595534549778197</v>
      </c>
      <c r="T116" s="5">
        <f>_xlfn.STDEV.P(F132:F136)</f>
        <v>1.005186549850325</v>
      </c>
      <c r="U116">
        <f t="shared" si="52"/>
        <v>28.231094952591228</v>
      </c>
      <c r="V116" s="5">
        <f>_xlfn.STDEV.P(G132:G136)</f>
        <v>1.0928860873851409</v>
      </c>
      <c r="W116">
        <f t="shared" si="53"/>
        <v>27.740289842673874</v>
      </c>
    </row>
    <row r="117" spans="1:23" x14ac:dyDescent="0.75">
      <c r="A117" s="7">
        <v>5</v>
      </c>
      <c r="B117">
        <v>5</v>
      </c>
      <c r="C117">
        <v>0</v>
      </c>
      <c r="D117">
        <v>0</v>
      </c>
      <c r="E117">
        <v>0.3</v>
      </c>
      <c r="F117">
        <v>27.1</v>
      </c>
      <c r="G117">
        <v>50.2</v>
      </c>
      <c r="I117">
        <f>_xlfn.STDEV.P(E117:G117)</f>
        <v>20.390248213845318</v>
      </c>
      <c r="J117">
        <v>100</v>
      </c>
      <c r="K117">
        <f>_xlfn.STDEV.P(E137:G141)</f>
        <v>6.3631665771759325</v>
      </c>
      <c r="N117">
        <f t="shared" si="49"/>
        <v>25.866666666666671</v>
      </c>
      <c r="P117" s="5">
        <f>_xlfn.STDEV.P(D137:D141)</f>
        <v>0</v>
      </c>
      <c r="R117" s="5">
        <f>_xlfn.STDEV.P(E137:E141)</f>
        <v>1.9975985582694038</v>
      </c>
      <c r="T117" s="5">
        <f>_xlfn.STDEV.P(F137:F141)</f>
        <v>1.9147845831842278</v>
      </c>
      <c r="V117" s="5">
        <f>_xlfn.STDEV.P(G137:G141)</f>
        <v>1.1881077392223351</v>
      </c>
    </row>
    <row r="118" spans="1:23" x14ac:dyDescent="0.75">
      <c r="A118" s="7">
        <v>6</v>
      </c>
      <c r="B118">
        <v>5</v>
      </c>
      <c r="C118">
        <v>0.2</v>
      </c>
      <c r="D118">
        <v>0</v>
      </c>
      <c r="E118">
        <v>0.3</v>
      </c>
      <c r="F118">
        <v>23.7</v>
      </c>
      <c r="G118">
        <v>50.5</v>
      </c>
      <c r="I118">
        <f t="shared" ref="I118:I141" si="54">_xlfn.STDEV.P(E118:G118)</f>
        <v>20.509726689765735</v>
      </c>
      <c r="K118">
        <f>AVERAGE(K112:K117)</f>
        <v>12.347686852457784</v>
      </c>
      <c r="N118">
        <f t="shared" si="49"/>
        <v>24.833333333333332</v>
      </c>
      <c r="P118" s="5">
        <f>AVERAGE(P112:P117)</f>
        <v>0</v>
      </c>
      <c r="Q118">
        <f>AVERAGE(Q112:Q116)</f>
        <v>0</v>
      </c>
      <c r="R118" s="5">
        <f>AVERAGE(R112:R117)</f>
        <v>0.9495737964608536</v>
      </c>
      <c r="S118">
        <f>AVERAGE(S112:S116)</f>
        <v>26.052357366649339</v>
      </c>
      <c r="T118" s="5">
        <f>AVERAGE(T112:T117)</f>
        <v>1.7752072224172182</v>
      </c>
      <c r="U118">
        <f>AVERAGE(U112:U116)</f>
        <v>28.775223191511635</v>
      </c>
      <c r="V118" s="5">
        <f>AVERAGE(V112:V117)</f>
        <v>1.1537075815482385</v>
      </c>
      <c r="W118">
        <f>AVERAGE(W112:W116)</f>
        <v>27.953102043863545</v>
      </c>
    </row>
    <row r="119" spans="1:23" x14ac:dyDescent="0.75">
      <c r="A119" s="7">
        <v>7</v>
      </c>
      <c r="B119">
        <v>5</v>
      </c>
      <c r="C119">
        <v>0.45</v>
      </c>
      <c r="D119">
        <v>0</v>
      </c>
      <c r="E119">
        <v>0.2</v>
      </c>
      <c r="F119">
        <v>22</v>
      </c>
      <c r="G119">
        <v>52.1</v>
      </c>
      <c r="I119">
        <f t="shared" si="54"/>
        <v>21.278210033323347</v>
      </c>
      <c r="N119">
        <f t="shared" si="49"/>
        <v>24.766666666666666</v>
      </c>
      <c r="P119" s="5">
        <f>_xlfn.STDEV.P(P112:P117)</f>
        <v>0</v>
      </c>
      <c r="Q119">
        <f>_xlfn.STDEV.P(Q112:Q116)</f>
        <v>0</v>
      </c>
      <c r="R119" s="5">
        <f>_xlfn.STDEV.P(R112:R117)</f>
        <v>0.72455246307054111</v>
      </c>
      <c r="S119">
        <f>_xlfn.STDEV.P(S112:S116)</f>
        <v>0.59866339675489622</v>
      </c>
      <c r="T119" s="5">
        <f>_xlfn.STDEV.P(T112:T117)</f>
        <v>0.99114713883008931</v>
      </c>
      <c r="U119">
        <f>_xlfn.STDEV.P(U112:U116)</f>
        <v>0.41221252719881868</v>
      </c>
      <c r="V119" s="5">
        <f>_xlfn.STDEV.P(V112:V117)</f>
        <v>0.61293731295414622</v>
      </c>
      <c r="W119">
        <f>_xlfn.STDEV.P(W112:W116)</f>
        <v>0.43466463805288247</v>
      </c>
    </row>
    <row r="120" spans="1:23" x14ac:dyDescent="0.75">
      <c r="A120" s="7">
        <v>8</v>
      </c>
      <c r="B120">
        <v>5</v>
      </c>
      <c r="C120">
        <v>0.65</v>
      </c>
      <c r="D120">
        <v>0</v>
      </c>
      <c r="E120">
        <v>0.3</v>
      </c>
      <c r="F120">
        <v>19.600000000000001</v>
      </c>
      <c r="G120">
        <v>48.6</v>
      </c>
      <c r="I120">
        <f t="shared" si="54"/>
        <v>19.850496775199918</v>
      </c>
      <c r="K120" cm="1">
        <f t="array" ref="K120">INDEX(LINEST(K112:K117),1)</f>
        <v>-1.9008313517689931E-2</v>
      </c>
      <c r="L120" cm="1">
        <f t="array" ref="L120">INDEX(LINEST(L112:L116),1)</f>
        <v>-0.14024910863517936</v>
      </c>
      <c r="N120">
        <f t="shared" si="49"/>
        <v>22.833333333333332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0</v>
      </c>
      <c r="E121">
        <v>0.4</v>
      </c>
      <c r="F121">
        <v>21.7</v>
      </c>
      <c r="G121">
        <v>49.3</v>
      </c>
      <c r="I121">
        <f t="shared" si="54"/>
        <v>20.018491451655393</v>
      </c>
      <c r="N121">
        <f t="shared" si="49"/>
        <v>23.799999999999997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0</v>
      </c>
      <c r="E122">
        <v>39.1</v>
      </c>
      <c r="F122">
        <v>23.5</v>
      </c>
      <c r="G122">
        <v>47.4</v>
      </c>
      <c r="I122">
        <f t="shared" si="54"/>
        <v>9.9076850082257923</v>
      </c>
      <c r="N122">
        <f t="shared" si="49"/>
        <v>36.666666666666664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0</v>
      </c>
      <c r="E123">
        <v>38</v>
      </c>
      <c r="F123">
        <v>24.5</v>
      </c>
      <c r="G123">
        <v>48.8</v>
      </c>
      <c r="I123">
        <f t="shared" si="54"/>
        <v>9.9408249154685393</v>
      </c>
      <c r="J123" s="2"/>
      <c r="K123" t="s">
        <v>26</v>
      </c>
      <c r="L123" t="s">
        <v>27</v>
      </c>
      <c r="N123">
        <f t="shared" si="49"/>
        <v>37.1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0</v>
      </c>
      <c r="E124">
        <v>39.4</v>
      </c>
      <c r="F124">
        <v>20.7</v>
      </c>
      <c r="G124">
        <v>51.5</v>
      </c>
      <c r="I124">
        <f t="shared" si="54"/>
        <v>12.66991186499207</v>
      </c>
      <c r="J124">
        <v>2</v>
      </c>
      <c r="K124">
        <f>AVERAGE(E112:G116)</f>
        <v>0</v>
      </c>
      <c r="L124">
        <f>AVERAGE(E112:G112,E117:G117,E122:G122,E127:G127,E132:G132,E137:G137)</f>
        <v>43.655555555555551</v>
      </c>
      <c r="M124">
        <v>0</v>
      </c>
      <c r="N124">
        <f t="shared" si="49"/>
        <v>37.199999999999996</v>
      </c>
      <c r="P124" s="5">
        <f>AVERAGE(D112:D116)</f>
        <v>0</v>
      </c>
      <c r="Q124">
        <f>AVERAGE(D112,D117,D122,D127,D132,D137)</f>
        <v>0</v>
      </c>
      <c r="R124" s="5">
        <f>AVERAGE(E112:E116)</f>
        <v>0</v>
      </c>
      <c r="S124">
        <f>AVERAGE(E112,E117,E122,E127,E132,E137)</f>
        <v>35.516666666666666</v>
      </c>
      <c r="T124" s="5">
        <f>AVERAGE(F112:F116)</f>
        <v>0</v>
      </c>
      <c r="U124">
        <f>AVERAGE(F112,F117,F122,F127,F132,F137)</f>
        <v>39.950000000000003</v>
      </c>
      <c r="V124" s="5">
        <f>AVERAGE(G112:G116)</f>
        <v>0</v>
      </c>
      <c r="W124">
        <f>AVERAGE(G112,G117,G122,G127,G132,G137)</f>
        <v>55.5</v>
      </c>
    </row>
    <row r="125" spans="1:23" x14ac:dyDescent="0.75">
      <c r="A125" s="7">
        <v>13</v>
      </c>
      <c r="B125">
        <v>10</v>
      </c>
      <c r="C125">
        <v>0.65</v>
      </c>
      <c r="D125">
        <v>0</v>
      </c>
      <c r="E125">
        <v>42.2</v>
      </c>
      <c r="F125">
        <v>18.899999999999999</v>
      </c>
      <c r="G125">
        <v>45.1</v>
      </c>
      <c r="I125">
        <f t="shared" si="54"/>
        <v>11.727176414920457</v>
      </c>
      <c r="J125">
        <v>5</v>
      </c>
      <c r="K125">
        <f>AVERAGE(E117:G121)</f>
        <v>24.42</v>
      </c>
      <c r="L125">
        <f t="shared" ref="L125:L128" si="55">AVERAGE(E113:G113,E118:G118,E123:G123,E128:G128,E133:G133,E138:G138)</f>
        <v>43.711111111111116</v>
      </c>
      <c r="M125">
        <v>0.2</v>
      </c>
      <c r="N125">
        <f t="shared" si="49"/>
        <v>35.4</v>
      </c>
      <c r="P125" s="5">
        <f>AVERAGE(D117:D121)</f>
        <v>0</v>
      </c>
      <c r="Q125">
        <f t="shared" ref="Q125:Q128" si="56">AVERAGE(D113,D118,D123,D128,D133,D138)</f>
        <v>0</v>
      </c>
      <c r="R125" s="5">
        <f>AVERAGE(E117:E121)</f>
        <v>0.3</v>
      </c>
      <c r="S125">
        <f t="shared" ref="S125:S128" si="57">AVERAGE(E113,E118,E123,E128,E133,E138)</f>
        <v>35.833333333333336</v>
      </c>
      <c r="T125" s="5">
        <f>AVERAGE(F117:F121)</f>
        <v>22.82</v>
      </c>
      <c r="U125">
        <f t="shared" ref="U125:U128" si="58">AVERAGE(F113,F118,F123,F128,F133,F138)</f>
        <v>38.75</v>
      </c>
      <c r="V125" s="5">
        <f>AVERAGE(G117:G121)</f>
        <v>50.14</v>
      </c>
      <c r="W125">
        <f t="shared" ref="W125:W128" si="59">AVERAGE(G113,G118,G123,G128,G133,G138)</f>
        <v>56.550000000000004</v>
      </c>
    </row>
    <row r="126" spans="1:23" x14ac:dyDescent="0.75">
      <c r="A126" s="7">
        <v>14</v>
      </c>
      <c r="B126">
        <v>10</v>
      </c>
      <c r="C126">
        <v>0.85</v>
      </c>
      <c r="D126">
        <v>0</v>
      </c>
      <c r="E126">
        <v>41.1</v>
      </c>
      <c r="F126">
        <v>19</v>
      </c>
      <c r="G126">
        <v>47.6</v>
      </c>
      <c r="I126">
        <f t="shared" si="54"/>
        <v>12.241187306248792</v>
      </c>
      <c r="J126">
        <v>10</v>
      </c>
      <c r="K126">
        <f>AVERAGE(E122:G126)</f>
        <v>36.453333333333333</v>
      </c>
      <c r="L126">
        <f t="shared" si="55"/>
        <v>42.677777777777777</v>
      </c>
      <c r="M126">
        <v>0.45</v>
      </c>
      <c r="N126">
        <f t="shared" si="49"/>
        <v>35.9</v>
      </c>
      <c r="P126" s="5">
        <f>AVERAGE(D122:D126)</f>
        <v>0</v>
      </c>
      <c r="Q126">
        <f t="shared" si="56"/>
        <v>0</v>
      </c>
      <c r="R126" s="5">
        <f>AVERAGE(E122:E126)</f>
        <v>39.959999999999994</v>
      </c>
      <c r="S126">
        <f t="shared" si="57"/>
        <v>34.416666666666664</v>
      </c>
      <c r="T126" s="5">
        <f>AVERAGE(F122:F126)</f>
        <v>21.32</v>
      </c>
      <c r="U126">
        <f t="shared" si="58"/>
        <v>37.483333333333341</v>
      </c>
      <c r="V126" s="5">
        <f>AVERAGE(G122:G126)</f>
        <v>48.08</v>
      </c>
      <c r="W126">
        <f t="shared" si="59"/>
        <v>56.133333333333347</v>
      </c>
    </row>
    <row r="127" spans="1:23" x14ac:dyDescent="0.75">
      <c r="A127" s="7">
        <v>15</v>
      </c>
      <c r="B127">
        <v>20</v>
      </c>
      <c r="C127">
        <v>0</v>
      </c>
      <c r="D127">
        <v>0</v>
      </c>
      <c r="E127">
        <v>50.1</v>
      </c>
      <c r="F127">
        <v>34.6</v>
      </c>
      <c r="G127">
        <v>78.7</v>
      </c>
      <c r="I127">
        <f t="shared" si="54"/>
        <v>18.266605839314785</v>
      </c>
      <c r="J127">
        <v>20</v>
      </c>
      <c r="K127">
        <f>AVERAGE(E127:G131)</f>
        <v>53.113333333333337</v>
      </c>
      <c r="L127">
        <f t="shared" si="55"/>
        <v>42.577777777777776</v>
      </c>
      <c r="M127">
        <v>0.65</v>
      </c>
      <c r="N127">
        <f t="shared" si="49"/>
        <v>54.466666666666669</v>
      </c>
      <c r="P127" s="5">
        <f>AVERAGE(D127:D131)</f>
        <v>0</v>
      </c>
      <c r="Q127">
        <f t="shared" si="56"/>
        <v>0</v>
      </c>
      <c r="R127" s="5">
        <f>AVERAGE(E127:E131)</f>
        <v>50.61999999999999</v>
      </c>
      <c r="S127">
        <f t="shared" si="57"/>
        <v>36.533333333333339</v>
      </c>
      <c r="T127" s="5">
        <f>AVERAGE(F127:F131)</f>
        <v>30.96</v>
      </c>
      <c r="U127">
        <f t="shared" si="58"/>
        <v>37.35</v>
      </c>
      <c r="V127" s="5">
        <f>AVERAGE(G127:G131)</f>
        <v>77.759999999999991</v>
      </c>
      <c r="W127">
        <f t="shared" si="59"/>
        <v>53.85</v>
      </c>
    </row>
    <row r="128" spans="1:23" x14ac:dyDescent="0.75">
      <c r="A128" s="7">
        <v>16</v>
      </c>
      <c r="B128">
        <v>20</v>
      </c>
      <c r="C128">
        <v>0.2</v>
      </c>
      <c r="D128">
        <v>0</v>
      </c>
      <c r="E128">
        <v>50.9</v>
      </c>
      <c r="F128">
        <v>27.8</v>
      </c>
      <c r="G128">
        <v>79.8</v>
      </c>
      <c r="I128">
        <f t="shared" si="54"/>
        <v>21.272883103979005</v>
      </c>
      <c r="J128">
        <v>50</v>
      </c>
      <c r="K128">
        <f>AVERAGE(E132:G136)</f>
        <v>71.52000000000001</v>
      </c>
      <c r="L128">
        <f t="shared" si="55"/>
        <v>42.147222222222226</v>
      </c>
      <c r="M128">
        <v>0.85</v>
      </c>
      <c r="N128">
        <f t="shared" si="49"/>
        <v>52.833333333333336</v>
      </c>
      <c r="P128" s="5">
        <f>AVERAGE(D132:D136)</f>
        <v>0</v>
      </c>
      <c r="Q128">
        <f t="shared" si="56"/>
        <v>0</v>
      </c>
      <c r="R128" s="5">
        <f>AVERAGE(E132:E136)</f>
        <v>58.48</v>
      </c>
      <c r="S128">
        <f t="shared" si="57"/>
        <v>35.216666666666661</v>
      </c>
      <c r="T128" s="5">
        <f>AVERAGE(F132:F136)</f>
        <v>77.440000000000012</v>
      </c>
      <c r="U128">
        <f t="shared" si="58"/>
        <v>36.383333333333333</v>
      </c>
      <c r="V128" s="5">
        <f>AVERAGE(G132:G136)</f>
        <v>78.640000000000015</v>
      </c>
      <c r="W128">
        <f t="shared" si="59"/>
        <v>54.841666666666669</v>
      </c>
    </row>
    <row r="129" spans="1:23" x14ac:dyDescent="0.75">
      <c r="A129" s="7">
        <v>17</v>
      </c>
      <c r="B129">
        <v>20</v>
      </c>
      <c r="C129">
        <v>0.45</v>
      </c>
      <c r="D129">
        <v>0</v>
      </c>
      <c r="E129">
        <v>49.6</v>
      </c>
      <c r="F129">
        <v>29</v>
      </c>
      <c r="G129">
        <v>77.7</v>
      </c>
      <c r="I129">
        <f t="shared" si="54"/>
        <v>19.960126920104155</v>
      </c>
      <c r="J129">
        <v>100</v>
      </c>
      <c r="K129">
        <f>AVERAGE(E137:G141)</f>
        <v>72.216666666666669</v>
      </c>
      <c r="N129">
        <f t="shared" si="49"/>
        <v>52.1</v>
      </c>
      <c r="P129" s="5">
        <f>AVERAGE(D137:D141)</f>
        <v>0</v>
      </c>
      <c r="R129" s="5">
        <f>AVERAGE(E137:E141)</f>
        <v>63.660000000000004</v>
      </c>
      <c r="T129" s="5">
        <f>AVERAGE(F137:F141)</f>
        <v>75.36</v>
      </c>
      <c r="V129" s="5">
        <f>AVERAGE(G137:G141)</f>
        <v>77.63</v>
      </c>
    </row>
    <row r="130" spans="1:23" x14ac:dyDescent="0.75">
      <c r="A130" s="7">
        <v>18</v>
      </c>
      <c r="B130">
        <v>20</v>
      </c>
      <c r="C130">
        <v>0.65</v>
      </c>
      <c r="D130">
        <v>0</v>
      </c>
      <c r="E130">
        <v>52.3</v>
      </c>
      <c r="F130">
        <v>34.4</v>
      </c>
      <c r="G130">
        <v>76.2</v>
      </c>
      <c r="I130">
        <f t="shared" si="54"/>
        <v>17.123278502280677</v>
      </c>
      <c r="K130">
        <f>AVERAGE(K124:K129)</f>
        <v>42.953888888888891</v>
      </c>
      <c r="N130">
        <f t="shared" si="49"/>
        <v>54.29999999999999</v>
      </c>
      <c r="P130" s="5">
        <f>AVERAGE(P124:P129)</f>
        <v>0</v>
      </c>
      <c r="Q130">
        <f>AVERAGE(Q124:Q128)</f>
        <v>0</v>
      </c>
      <c r="R130" s="5">
        <f>AVERAGE(R124:R129)</f>
        <v>35.50333333333333</v>
      </c>
      <c r="S130">
        <f>AVERAGE(S124:S128)</f>
        <v>35.50333333333333</v>
      </c>
      <c r="T130" s="5">
        <f>AVERAGE(T124:T129)</f>
        <v>37.983333333333341</v>
      </c>
      <c r="U130">
        <f>AVERAGE(U124:U128)</f>
        <v>37.983333333333334</v>
      </c>
      <c r="V130" s="5">
        <f>AVERAGE(V124:V129)</f>
        <v>55.375</v>
      </c>
      <c r="W130">
        <f>AVERAGE(W124:W128)</f>
        <v>55.375</v>
      </c>
    </row>
    <row r="131" spans="1:23" x14ac:dyDescent="0.75">
      <c r="A131" s="7">
        <v>19</v>
      </c>
      <c r="B131">
        <v>20</v>
      </c>
      <c r="C131">
        <v>0.85</v>
      </c>
      <c r="D131">
        <v>0</v>
      </c>
      <c r="E131">
        <v>50.2</v>
      </c>
      <c r="F131">
        <v>29</v>
      </c>
      <c r="G131">
        <v>76.400000000000006</v>
      </c>
      <c r="I131">
        <f t="shared" si="54"/>
        <v>19.386822557832648</v>
      </c>
      <c r="N131">
        <f t="shared" si="49"/>
        <v>51.866666666666674</v>
      </c>
      <c r="P131" s="5">
        <f>_xlfn.STDEV.P(P124:P129)</f>
        <v>0</v>
      </c>
      <c r="Q131">
        <f>_xlfn.STDEV.P(Q124:Q128)</f>
        <v>0</v>
      </c>
      <c r="R131" s="5">
        <f>_xlfn.STDEV.P(R124:R129)</f>
        <v>26.041191515665247</v>
      </c>
      <c r="S131">
        <f>_xlfn.STDEV.P(S124:S128)</f>
        <v>0.69756720106381442</v>
      </c>
      <c r="T131" s="5">
        <f>_xlfn.STDEV.P(T124:T129)</f>
        <v>28.732959974372434</v>
      </c>
      <c r="U131">
        <f>_xlfn.STDEV.P(U124:U128)</f>
        <v>1.2382783747337809</v>
      </c>
      <c r="V131" s="5">
        <f>_xlfn.STDEV.P(V124:V129)</f>
        <v>27.942340482977933</v>
      </c>
      <c r="W131">
        <f>_xlfn.STDEV.P(W124:W128)</f>
        <v>0.95722399561324345</v>
      </c>
    </row>
    <row r="132" spans="1:23" x14ac:dyDescent="0.75">
      <c r="A132" s="7">
        <v>20</v>
      </c>
      <c r="B132">
        <v>50</v>
      </c>
      <c r="C132">
        <v>0</v>
      </c>
      <c r="D132">
        <v>0</v>
      </c>
      <c r="E132">
        <v>59.2</v>
      </c>
      <c r="F132">
        <v>77.400000000000006</v>
      </c>
      <c r="G132">
        <v>78.8</v>
      </c>
      <c r="I132">
        <f t="shared" si="54"/>
        <v>8.9278590191974416</v>
      </c>
      <c r="N132">
        <f t="shared" si="49"/>
        <v>71.800000000000011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0</v>
      </c>
      <c r="E133">
        <v>60</v>
      </c>
      <c r="F133">
        <v>79.3</v>
      </c>
      <c r="G133">
        <v>80.5</v>
      </c>
      <c r="I133">
        <f t="shared" si="54"/>
        <v>9.39373313556551</v>
      </c>
      <c r="N133">
        <f t="shared" si="49"/>
        <v>73.266666666666666</v>
      </c>
      <c r="P133" s="5" cm="1">
        <f t="array" ref="P133">INDEX(LINEST(P124:P129), 1)</f>
        <v>0</v>
      </c>
      <c r="Q133" s="5" cm="1">
        <f t="array" ref="Q133">INDEX(LINEST(Q124:Q128), 1)</f>
        <v>0</v>
      </c>
      <c r="R133" s="5" cm="1">
        <f t="array" ref="R133">INDEX(LINEST(R124:R129), 1)</f>
        <v>14.385714285714286</v>
      </c>
      <c r="S133" s="5" cm="1">
        <f t="array" ref="S133">INDEX(LINEST(S124:S128), 1)</f>
        <v>9.999999999999433E-3</v>
      </c>
      <c r="T133" s="5" cm="1">
        <f t="array" ref="T133">INDEX(LINEST(T124:T129), 1)</f>
        <v>15.72285714285715</v>
      </c>
      <c r="U133" s="5" cm="1">
        <f t="array" ref="U133">INDEX(LINEST(U124:U128), 1)</f>
        <v>-0.85333333333333383</v>
      </c>
      <c r="V133" s="5" cm="1">
        <f t="array" ref="V133">INDEX(LINEST(V124:V128), 1)</f>
        <v>18.490000000000002</v>
      </c>
      <c r="W133" s="5" cm="1">
        <f t="array" ref="W133">INDEX(LINEST(W124:W128), 1)</f>
        <v>-0.40166666666666645</v>
      </c>
    </row>
    <row r="134" spans="1:23" x14ac:dyDescent="0.75">
      <c r="A134" s="7">
        <v>22</v>
      </c>
      <c r="B134">
        <v>50</v>
      </c>
      <c r="C134">
        <v>0.45</v>
      </c>
      <c r="D134">
        <v>0</v>
      </c>
      <c r="E134">
        <v>56.7</v>
      </c>
      <c r="F134">
        <v>77.400000000000006</v>
      </c>
      <c r="G134">
        <v>78.400000000000006</v>
      </c>
      <c r="I134">
        <f t="shared" si="54"/>
        <v>10.002110888318581</v>
      </c>
      <c r="K134" cm="1">
        <f t="array" ref="K134">INDEX(LINEST(K124:K129),1)</f>
        <v>14.829809523809525</v>
      </c>
      <c r="L134" cm="1">
        <f t="array" ref="L134">INDEX(LINEST(L124:L128),1)</f>
        <v>-0.41499999999999909</v>
      </c>
      <c r="N134">
        <f t="shared" si="49"/>
        <v>70.833333333333343</v>
      </c>
    </row>
    <row r="135" spans="1:23" x14ac:dyDescent="0.75">
      <c r="A135" s="7">
        <v>23</v>
      </c>
      <c r="B135">
        <v>50</v>
      </c>
      <c r="C135">
        <v>0.65</v>
      </c>
      <c r="D135">
        <v>0</v>
      </c>
      <c r="E135">
        <v>59</v>
      </c>
      <c r="F135">
        <v>76.5</v>
      </c>
      <c r="G135">
        <v>77.099999999999994</v>
      </c>
      <c r="I135">
        <f t="shared" si="54"/>
        <v>8.3945749677329715</v>
      </c>
      <c r="N135">
        <f t="shared" si="49"/>
        <v>70.86666666666666</v>
      </c>
    </row>
    <row r="136" spans="1:23" x14ac:dyDescent="0.75">
      <c r="A136" s="7">
        <v>24</v>
      </c>
      <c r="B136">
        <v>50</v>
      </c>
      <c r="C136">
        <v>0.85</v>
      </c>
      <c r="D136">
        <v>0</v>
      </c>
      <c r="E136">
        <v>57.5</v>
      </c>
      <c r="F136">
        <v>76.599999999999994</v>
      </c>
      <c r="G136">
        <v>78.400000000000006</v>
      </c>
      <c r="I136">
        <f t="shared" si="54"/>
        <v>9.4566848783751354</v>
      </c>
      <c r="N136">
        <f t="shared" si="49"/>
        <v>70.833333333333329</v>
      </c>
    </row>
    <row r="137" spans="1:23" x14ac:dyDescent="0.75">
      <c r="A137" s="7">
        <v>25</v>
      </c>
      <c r="B137">
        <v>100</v>
      </c>
      <c r="C137">
        <v>0</v>
      </c>
      <c r="D137">
        <v>0</v>
      </c>
      <c r="E137">
        <v>64.400000000000006</v>
      </c>
      <c r="F137">
        <v>77.099999999999994</v>
      </c>
      <c r="G137">
        <v>77.900000000000006</v>
      </c>
      <c r="I137">
        <f t="shared" si="54"/>
        <v>6.1840296103933872</v>
      </c>
      <c r="N137">
        <f t="shared" si="49"/>
        <v>73.13333333333334</v>
      </c>
    </row>
    <row r="138" spans="1:23" x14ac:dyDescent="0.75">
      <c r="A138" s="7">
        <v>26</v>
      </c>
      <c r="B138">
        <v>100</v>
      </c>
      <c r="C138">
        <v>0.2</v>
      </c>
      <c r="D138">
        <v>0</v>
      </c>
      <c r="E138">
        <v>65.8</v>
      </c>
      <c r="F138">
        <v>77.2</v>
      </c>
      <c r="G138">
        <v>79.7</v>
      </c>
      <c r="I138">
        <f t="shared" si="54"/>
        <v>6.0499770431153088</v>
      </c>
      <c r="N138" s="14">
        <f t="shared" si="49"/>
        <v>74.233333333333334</v>
      </c>
    </row>
    <row r="139" spans="1:23" x14ac:dyDescent="0.75">
      <c r="A139" s="7">
        <v>27</v>
      </c>
      <c r="B139">
        <v>100</v>
      </c>
      <c r="C139">
        <v>0.45</v>
      </c>
      <c r="D139">
        <v>0</v>
      </c>
      <c r="E139">
        <v>60.6</v>
      </c>
      <c r="F139">
        <v>75.8</v>
      </c>
      <c r="G139">
        <v>77.099999999999994</v>
      </c>
      <c r="I139">
        <f t="shared" si="54"/>
        <v>7.4905866852262273</v>
      </c>
      <c r="N139">
        <f t="shared" si="49"/>
        <v>71.166666666666671</v>
      </c>
    </row>
    <row r="140" spans="1:23" x14ac:dyDescent="0.75">
      <c r="A140" s="7">
        <v>28</v>
      </c>
      <c r="B140">
        <v>100</v>
      </c>
      <c r="C140">
        <v>0.65</v>
      </c>
      <c r="D140">
        <v>0</v>
      </c>
      <c r="E140">
        <v>65.400000000000006</v>
      </c>
      <c r="F140">
        <v>74.7</v>
      </c>
      <c r="G140">
        <v>76.099999999999994</v>
      </c>
      <c r="I140">
        <f t="shared" si="54"/>
        <v>4.7485670353159017</v>
      </c>
      <c r="N140">
        <f t="shared" si="49"/>
        <v>72.066666666666677</v>
      </c>
    </row>
    <row r="141" spans="1:23" x14ac:dyDescent="0.75">
      <c r="A141" s="7">
        <v>29</v>
      </c>
      <c r="B141">
        <v>100</v>
      </c>
      <c r="C141">
        <v>0.85</v>
      </c>
      <c r="D141">
        <v>0</v>
      </c>
      <c r="E141">
        <v>62.1</v>
      </c>
      <c r="F141">
        <v>72</v>
      </c>
      <c r="G141">
        <v>77.349999999999994</v>
      </c>
      <c r="I141">
        <f t="shared" si="54"/>
        <v>6.3174801586989986</v>
      </c>
      <c r="N141">
        <f t="shared" si="49"/>
        <v>70.483333333333334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0</v>
      </c>
      <c r="E148">
        <v>51.5</v>
      </c>
      <c r="F148">
        <v>44.4</v>
      </c>
      <c r="G148">
        <v>0</v>
      </c>
      <c r="I148">
        <f>_xlfn.STDEV.P(D148:G148)</f>
        <v>24.106054737347623</v>
      </c>
      <c r="J148">
        <v>2</v>
      </c>
      <c r="K148">
        <f>_xlfn.STDEV.P(D148:G152)</f>
        <v>23.923115913275176</v>
      </c>
      <c r="L148">
        <f>_xlfn.STDEV.P(D148:G148,D153:G153,D158:G158,D163:G163,D168:G168,D173:G173)</f>
        <v>20.876881152764792</v>
      </c>
      <c r="M148">
        <v>0</v>
      </c>
      <c r="N148">
        <f>AVERAGE(D148:G148)</f>
        <v>23.975000000000001</v>
      </c>
      <c r="P148" s="5">
        <f>_xlfn.STDEV.P(D148:D152)</f>
        <v>4.8989794855663571E-2</v>
      </c>
      <c r="Q148">
        <f>_xlfn.STDEV.P(D148,D153,D158,D163,D168,D173)</f>
        <v>26.25989760494549</v>
      </c>
      <c r="R148" s="5">
        <f>_xlfn.STDEV.P(E148:E152)</f>
        <v>1.0796295661012631</v>
      </c>
      <c r="S148">
        <f>_xlfn.STDEV.P(E148,E153,E158,E163,E168,E173)</f>
        <v>1.4161763857498657</v>
      </c>
      <c r="T148" s="5">
        <f>_xlfn.STDEV.P(F148:F152)</f>
        <v>2.0283983829612962</v>
      </c>
      <c r="U148">
        <f>_xlfn.STDEV.P(F148,F153,F158,F163,F168,F173)</f>
        <v>16.415177597441794</v>
      </c>
      <c r="V148" s="5">
        <f>_xlfn.STDEV.P(G148:G152)</f>
        <v>0</v>
      </c>
      <c r="W148">
        <f>_xlfn.STDEV.P(G148,G153,G158,G163,G168,G173)</f>
        <v>27.556512640188881</v>
      </c>
    </row>
    <row r="149" spans="1:23" x14ac:dyDescent="0.75">
      <c r="A149" s="7">
        <v>1</v>
      </c>
      <c r="B149">
        <v>0</v>
      </c>
      <c r="C149">
        <v>0.2</v>
      </c>
      <c r="D149">
        <v>0.1</v>
      </c>
      <c r="E149">
        <v>51.9</v>
      </c>
      <c r="F149">
        <v>40.1</v>
      </c>
      <c r="G149">
        <v>0</v>
      </c>
      <c r="I149">
        <f t="shared" ref="I149:I177" si="60">_xlfn.STDEV.P(D149:G149)</f>
        <v>23.350736069768764</v>
      </c>
      <c r="J149">
        <v>5</v>
      </c>
      <c r="K149">
        <f>_xlfn.STDEV.P(D153:G157)</f>
        <v>6.9302597353922168</v>
      </c>
      <c r="L149">
        <f>_xlfn.STDEV.P(D149:G149,D154:G154,D159:G159,D164:G164,D169:G169,D174:G174)</f>
        <v>21.641568797108942</v>
      </c>
      <c r="M149">
        <v>0.2</v>
      </c>
      <c r="N149">
        <f t="shared" ref="N149:N177" si="61">AVERAGE(D149:G149)</f>
        <v>23.024999999999999</v>
      </c>
      <c r="P149" s="5">
        <f>_xlfn.STDEV.P(D153:D157)</f>
        <v>1.1943198901466898</v>
      </c>
      <c r="Q149">
        <f t="shared" ref="Q149:Q152" si="62">_xlfn.STDEV.P(D149,D154,D159,D164,D169,D174)</f>
        <v>27.144837855883804</v>
      </c>
      <c r="R149" s="5">
        <f>_xlfn.STDEV.P(E153:E157)</f>
        <v>1.1876026271442823</v>
      </c>
      <c r="S149">
        <f t="shared" ref="S149:S152" si="63">_xlfn.STDEV.P(E149,E154,E159,E164,E169,E174)</f>
        <v>1.6769681637473677</v>
      </c>
      <c r="T149" s="5">
        <f>_xlfn.STDEV.P(F153:F157)</f>
        <v>2.0218803129760183</v>
      </c>
      <c r="U149">
        <f t="shared" ref="U149:U152" si="64">_xlfn.STDEV.P(F149,F154,F159,F164,F169,F174)</f>
        <v>17.781700956007807</v>
      </c>
      <c r="V149" s="5">
        <f>_xlfn.STDEV.P(G153:G157)</f>
        <v>1.0507140429250963</v>
      </c>
      <c r="W149">
        <f t="shared" ref="W149:W152" si="65">_xlfn.STDEV.P(G149,G154,G159,G164,G169,G174)</f>
        <v>28.0851483093032</v>
      </c>
    </row>
    <row r="150" spans="1:23" x14ac:dyDescent="0.75">
      <c r="A150" s="7">
        <v>2</v>
      </c>
      <c r="B150">
        <v>0</v>
      </c>
      <c r="C150">
        <v>0.45</v>
      </c>
      <c r="D150">
        <v>0.1</v>
      </c>
      <c r="E150">
        <v>52.3</v>
      </c>
      <c r="F150">
        <v>38.799999999999997</v>
      </c>
      <c r="G150">
        <v>0</v>
      </c>
      <c r="I150">
        <f t="shared" si="60"/>
        <v>23.245322110050445</v>
      </c>
      <c r="J150">
        <v>10</v>
      </c>
      <c r="K150">
        <f>_xlfn.STDEV.P(D158:G162)</f>
        <v>3.8910923916041895</v>
      </c>
      <c r="L150">
        <f t="shared" ref="L150:L152" si="66">_xlfn.STDEV.P(D150:G150,D155:G155,D160:G160,D165:G165,D170:G170,D175:G175)</f>
        <v>20.9894070505418</v>
      </c>
      <c r="M150">
        <v>0.45</v>
      </c>
      <c r="N150">
        <f t="shared" si="61"/>
        <v>22.799999999999997</v>
      </c>
      <c r="P150" s="5">
        <f>_xlfn.STDEV.P(D158:D162)</f>
        <v>0.96829747495281671</v>
      </c>
      <c r="Q150">
        <f t="shared" si="62"/>
        <v>26.384317732740818</v>
      </c>
      <c r="R150" s="5">
        <f>_xlfn.STDEV.P(E158:E162)</f>
        <v>1.1876026271442823</v>
      </c>
      <c r="S150">
        <f t="shared" si="63"/>
        <v>2.1095023109728976</v>
      </c>
      <c r="T150" s="5">
        <f>_xlfn.STDEV.P(F158:F162)</f>
        <v>2.6671332925071445</v>
      </c>
      <c r="U150">
        <f t="shared" si="64"/>
        <v>16.641656234348265</v>
      </c>
      <c r="V150" s="5">
        <f>_xlfn.STDEV.P(G158:G162)</f>
        <v>0.66151341634165006</v>
      </c>
      <c r="W150">
        <f t="shared" si="65"/>
        <v>27.376495392946094</v>
      </c>
    </row>
    <row r="151" spans="1:23" x14ac:dyDescent="0.75">
      <c r="A151" s="7">
        <v>3</v>
      </c>
      <c r="B151">
        <v>0</v>
      </c>
      <c r="C151">
        <v>0.65</v>
      </c>
      <c r="D151">
        <v>0</v>
      </c>
      <c r="E151">
        <v>54.6</v>
      </c>
      <c r="F151">
        <v>42.5</v>
      </c>
      <c r="G151">
        <v>0</v>
      </c>
      <c r="I151">
        <f t="shared" si="60"/>
        <v>24.649074526237289</v>
      </c>
      <c r="J151">
        <v>20</v>
      </c>
      <c r="K151">
        <f>_xlfn.STDEV.P(D163:G167)</f>
        <v>12.367619010949516</v>
      </c>
      <c r="L151">
        <f t="shared" si="66"/>
        <v>20.097871207750639</v>
      </c>
      <c r="M151">
        <v>0.65</v>
      </c>
      <c r="N151">
        <f t="shared" si="61"/>
        <v>24.274999999999999</v>
      </c>
      <c r="P151" s="5">
        <f>_xlfn.STDEV.P(D163:D167)</f>
        <v>1.1771151175649723</v>
      </c>
      <c r="Q151">
        <f t="shared" si="62"/>
        <v>25.450502068830691</v>
      </c>
      <c r="R151" s="5">
        <f>_xlfn.STDEV.P(E163:E167)</f>
        <v>1.0818502669038799</v>
      </c>
      <c r="S151">
        <f t="shared" si="63"/>
        <v>1.8270346344707207</v>
      </c>
      <c r="T151" s="5">
        <f>_xlfn.STDEV.P(F163:F167)</f>
        <v>1.8236227680087784</v>
      </c>
      <c r="U151">
        <f t="shared" si="64"/>
        <v>15.744593428292205</v>
      </c>
      <c r="V151" s="5">
        <f>_xlfn.STDEV.P(G163:G167)</f>
        <v>1.8514858897652977</v>
      </c>
      <c r="W151">
        <f t="shared" si="65"/>
        <v>26.673920888305044</v>
      </c>
    </row>
    <row r="152" spans="1:23" x14ac:dyDescent="0.75">
      <c r="A152" s="7">
        <v>4</v>
      </c>
      <c r="B152">
        <v>0</v>
      </c>
      <c r="C152">
        <v>0.85</v>
      </c>
      <c r="D152">
        <v>0</v>
      </c>
      <c r="E152">
        <v>52.8</v>
      </c>
      <c r="F152">
        <v>43</v>
      </c>
      <c r="G152">
        <v>0</v>
      </c>
      <c r="I152">
        <f t="shared" si="60"/>
        <v>24.199328503080412</v>
      </c>
      <c r="J152">
        <v>50</v>
      </c>
      <c r="K152">
        <f>_xlfn.STDEV.P(D169:G172)</f>
        <v>11.740819219181358</v>
      </c>
      <c r="L152">
        <f t="shared" si="66"/>
        <v>20.52936751474714</v>
      </c>
      <c r="M152">
        <v>0.85</v>
      </c>
      <c r="N152">
        <f t="shared" si="61"/>
        <v>23.95</v>
      </c>
      <c r="P152" s="5">
        <f>_xlfn.STDEV.P(D168:D172)</f>
        <v>2.7104243210242926</v>
      </c>
      <c r="Q152">
        <f t="shared" si="62"/>
        <v>25.522653336464337</v>
      </c>
      <c r="R152" s="5">
        <f>_xlfn.STDEV.P(E168:E172)</f>
        <v>0.95582425162788198</v>
      </c>
      <c r="S152">
        <f t="shared" si="63"/>
        <v>1.6619934483090542</v>
      </c>
      <c r="T152" s="5">
        <f>_xlfn.STDEV.P(F168:F172)</f>
        <v>1.2601587201618727</v>
      </c>
      <c r="U152">
        <f t="shared" si="64"/>
        <v>16.362524934197111</v>
      </c>
      <c r="V152" s="5">
        <f>_xlfn.STDEV.P(G168:G172)</f>
        <v>1.0594338110519259</v>
      </c>
      <c r="W152">
        <f t="shared" si="65"/>
        <v>27.350528128153002</v>
      </c>
    </row>
    <row r="153" spans="1:23" x14ac:dyDescent="0.75">
      <c r="A153" s="7">
        <v>5</v>
      </c>
      <c r="B153">
        <v>5</v>
      </c>
      <c r="C153">
        <v>0</v>
      </c>
      <c r="D153">
        <v>49.8</v>
      </c>
      <c r="E153">
        <v>49.8</v>
      </c>
      <c r="F153">
        <v>34.9</v>
      </c>
      <c r="G153">
        <v>49.8</v>
      </c>
      <c r="I153">
        <f t="shared" si="60"/>
        <v>6.4518892581940275</v>
      </c>
      <c r="J153">
        <v>100</v>
      </c>
      <c r="K153">
        <f>_xlfn.STDEV.P(D173:G177)</f>
        <v>11.975136742434332</v>
      </c>
      <c r="N153">
        <f t="shared" si="61"/>
        <v>46.075000000000003</v>
      </c>
      <c r="P153" s="5">
        <f>_xlfn.STDEV.P(D173:D177)</f>
        <v>1.2043255373859691</v>
      </c>
      <c r="R153" s="5">
        <f>_xlfn.STDEV.P(E173:E177)</f>
        <v>1.3754999091239528</v>
      </c>
      <c r="T153" s="5">
        <f>_xlfn.STDEV.P(F173:F177)</f>
        <v>1.4961283367412059</v>
      </c>
      <c r="V153" s="5">
        <f>_xlfn.STDEV.P(G173:G177)</f>
        <v>0.99719606898543489</v>
      </c>
    </row>
    <row r="154" spans="1:23" x14ac:dyDescent="0.75">
      <c r="A154" s="7">
        <v>6</v>
      </c>
      <c r="B154">
        <v>5</v>
      </c>
      <c r="C154">
        <v>0.2</v>
      </c>
      <c r="D154">
        <v>49.4</v>
      </c>
      <c r="E154">
        <v>49.5</v>
      </c>
      <c r="F154">
        <v>34.9</v>
      </c>
      <c r="G154">
        <v>50.2</v>
      </c>
      <c r="I154">
        <f t="shared" si="60"/>
        <v>6.4159956359087378</v>
      </c>
      <c r="K154">
        <f>AVERAGE(K148:K153)</f>
        <v>11.804673835472798</v>
      </c>
      <c r="N154">
        <f t="shared" si="61"/>
        <v>46</v>
      </c>
      <c r="P154" s="5">
        <f>AVERAGE(P148:P153)</f>
        <v>1.2172453559884007</v>
      </c>
      <c r="Q154">
        <f>AVERAGE(Q148:Q152)</f>
        <v>26.152441719773027</v>
      </c>
      <c r="R154" s="5">
        <f>AVERAGE(R148:R153)</f>
        <v>1.1446682080075903</v>
      </c>
      <c r="S154">
        <f>AVERAGE(S148:S152)</f>
        <v>1.738334988649981</v>
      </c>
      <c r="T154" s="5">
        <f>AVERAGE(T148:T153)</f>
        <v>1.8828869688927192</v>
      </c>
      <c r="U154">
        <f>AVERAGE(U148:U152)</f>
        <v>16.589130630057436</v>
      </c>
      <c r="V154" s="5">
        <f>AVERAGE(V148:V153)</f>
        <v>0.93672387151156755</v>
      </c>
      <c r="W154">
        <f>AVERAGE(W148:W152)</f>
        <v>27.408521071779244</v>
      </c>
    </row>
    <row r="155" spans="1:23" x14ac:dyDescent="0.75">
      <c r="A155" s="7">
        <v>7</v>
      </c>
      <c r="B155">
        <v>5</v>
      </c>
      <c r="C155">
        <v>0.45</v>
      </c>
      <c r="D155">
        <v>47.9</v>
      </c>
      <c r="E155">
        <v>47.9</v>
      </c>
      <c r="F155">
        <v>35.299999999999997</v>
      </c>
      <c r="G155">
        <v>51.7</v>
      </c>
      <c r="I155">
        <f t="shared" si="60"/>
        <v>6.2016126934854281</v>
      </c>
      <c r="N155">
        <f t="shared" si="61"/>
        <v>45.7</v>
      </c>
      <c r="P155" s="5">
        <f>_xlfn.STDEV.P(P148:P153)</f>
        <v>0.78088437683906753</v>
      </c>
      <c r="Q155">
        <f>_xlfn.STDEV.P(Q148:Q152)</f>
        <v>0.62281875773474549</v>
      </c>
      <c r="R155" s="5">
        <f>_xlfn.STDEV.P(R148:R153)</f>
        <v>0.12962006111462476</v>
      </c>
      <c r="S155">
        <f>_xlfn.STDEV.P(S148:S152)</f>
        <v>0.22760179776614084</v>
      </c>
      <c r="T155" s="5">
        <f>_xlfn.STDEV.P(T148:T153)</f>
        <v>0.4465459987959331</v>
      </c>
      <c r="U155">
        <f>_xlfn.STDEV.P(U148:U152)</f>
        <v>0.66630860801305236</v>
      </c>
      <c r="V155" s="5">
        <f>_xlfn.STDEV.P(V148:V153)</f>
        <v>0.55101275412375761</v>
      </c>
      <c r="W155">
        <f>_xlfn.STDEV.P(W148:W152)</f>
        <v>0.4524935752151919</v>
      </c>
    </row>
    <row r="156" spans="1:23" x14ac:dyDescent="0.75">
      <c r="A156" s="7">
        <v>8</v>
      </c>
      <c r="B156">
        <v>5</v>
      </c>
      <c r="C156">
        <v>0.65</v>
      </c>
      <c r="D156">
        <v>51.4</v>
      </c>
      <c r="E156">
        <v>51.4</v>
      </c>
      <c r="F156">
        <v>35.700000000000003</v>
      </c>
      <c r="G156">
        <v>48.6</v>
      </c>
      <c r="I156">
        <f t="shared" si="60"/>
        <v>6.4955273073092368</v>
      </c>
      <c r="K156" cm="1">
        <f t="array" ref="K156">INDEX(LINEST(K148:K153),1)</f>
        <v>-1.0523340223854716</v>
      </c>
      <c r="L156" cm="1">
        <f t="array" ref="L156">INDEX(LINEST(L148:L152),1)</f>
        <v>-0.22387248653936073</v>
      </c>
      <c r="N156">
        <f t="shared" si="61"/>
        <v>46.774999999999999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50.7</v>
      </c>
      <c r="E157">
        <v>50.7</v>
      </c>
      <c r="F157">
        <v>30.2</v>
      </c>
      <c r="G157">
        <v>49.2</v>
      </c>
      <c r="I157">
        <f t="shared" si="60"/>
        <v>8.6818776770926558</v>
      </c>
      <c r="N157">
        <f t="shared" si="61"/>
        <v>45.2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50.1</v>
      </c>
      <c r="E158">
        <v>49.8</v>
      </c>
      <c r="F158">
        <v>46</v>
      </c>
      <c r="G158">
        <v>53.9</v>
      </c>
      <c r="I158">
        <f t="shared" si="60"/>
        <v>2.7950849718747368</v>
      </c>
      <c r="N158">
        <f t="shared" si="61"/>
        <v>49.95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48.7</v>
      </c>
      <c r="E159">
        <v>49.5</v>
      </c>
      <c r="F159">
        <v>39.4</v>
      </c>
      <c r="G159">
        <v>55.1</v>
      </c>
      <c r="I159">
        <f t="shared" si="60"/>
        <v>5.6344365290595588</v>
      </c>
      <c r="J159" s="2"/>
      <c r="K159" t="s">
        <v>26</v>
      </c>
      <c r="L159" t="s">
        <v>27</v>
      </c>
      <c r="N159">
        <f t="shared" si="61"/>
        <v>48.174999999999997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48.3</v>
      </c>
      <c r="E160">
        <v>47.9</v>
      </c>
      <c r="F160">
        <v>46.4</v>
      </c>
      <c r="G160">
        <v>55.6</v>
      </c>
      <c r="I160">
        <f t="shared" si="60"/>
        <v>3.5640566774393485</v>
      </c>
      <c r="J160">
        <v>2</v>
      </c>
      <c r="K160">
        <f>AVERAGE(D148:G152)</f>
        <v>23.605</v>
      </c>
      <c r="L160">
        <f>AVERAGE(D148:G148,D153:G153,D158:G158,D163:G163,D168:G168,D173:G173)</f>
        <v>53.050000000000004</v>
      </c>
      <c r="M160">
        <v>0</v>
      </c>
      <c r="N160">
        <f t="shared" si="61"/>
        <v>49.55</v>
      </c>
      <c r="P160" s="5">
        <f>AVERAGE(D148:D152)</f>
        <v>0.04</v>
      </c>
      <c r="Q160">
        <f>AVERAGE(D148,D153,D158,D163,D168,D173)</f>
        <v>52.666666666666664</v>
      </c>
      <c r="R160" s="5">
        <f>AVERAGE(E148:E152)</f>
        <v>52.61999999999999</v>
      </c>
      <c r="S160">
        <f>AVERAGE(E148,E153,E158,E163,E168,E173)</f>
        <v>49.433333333333337</v>
      </c>
      <c r="T160" s="5">
        <f>AVERAGE(F148:F152)</f>
        <v>41.760000000000005</v>
      </c>
      <c r="U160">
        <f>AVERAGE(F148,F153,F158,F163,F168,F173)</f>
        <v>54.116666666666674</v>
      </c>
      <c r="V160" s="5">
        <f>AVERAGE(G148:G152)</f>
        <v>0</v>
      </c>
      <c r="W160">
        <f>AVERAGE(G148,G153,G158,G163,G168,G173)</f>
        <v>55.983333333333327</v>
      </c>
    </row>
    <row r="161" spans="1:23" x14ac:dyDescent="0.75">
      <c r="A161" s="7">
        <v>13</v>
      </c>
      <c r="B161">
        <v>10</v>
      </c>
      <c r="C161">
        <v>0.65</v>
      </c>
      <c r="D161">
        <v>51</v>
      </c>
      <c r="E161">
        <v>51.4</v>
      </c>
      <c r="F161">
        <v>45.8</v>
      </c>
      <c r="G161">
        <v>54.1</v>
      </c>
      <c r="I161">
        <f t="shared" si="60"/>
        <v>3.0036436206714021</v>
      </c>
      <c r="J161">
        <v>5</v>
      </c>
      <c r="K161">
        <f>AVERAGE(D153:G157)</f>
        <v>45.95000000000001</v>
      </c>
      <c r="L161">
        <f>AVERAGE(D149:G149,D154:G154,D159:G159,D164:G164,D169:G169,D174:G174)</f>
        <v>53.20000000000001</v>
      </c>
      <c r="M161">
        <v>0.2</v>
      </c>
      <c r="N161">
        <f t="shared" si="61"/>
        <v>50.574999999999996</v>
      </c>
      <c r="P161" s="5">
        <f>AVERAGE(D153:D157)</f>
        <v>49.839999999999996</v>
      </c>
      <c r="Q161">
        <f t="shared" ref="Q161:Q164" si="67">AVERAGE(D149,D154,D159,D164,D169,D174)</f>
        <v>53.666666666666664</v>
      </c>
      <c r="R161" s="5">
        <f>AVERAGE(E153:E157)</f>
        <v>49.86</v>
      </c>
      <c r="S161">
        <f t="shared" ref="S161:S164" si="68">AVERAGE(E149,E154,E159,E164,E169,E174)</f>
        <v>49.433333333333337</v>
      </c>
      <c r="T161" s="5">
        <f>AVERAGE(F153:F157)</f>
        <v>34.200000000000003</v>
      </c>
      <c r="U161">
        <f t="shared" ref="U161:U164" si="69">AVERAGE(F149,F154,F159,F164,F169,F174)</f>
        <v>52.733333333333327</v>
      </c>
      <c r="V161" s="5">
        <f>AVERAGE(G153:G157)</f>
        <v>49.9</v>
      </c>
      <c r="W161">
        <f t="shared" ref="W161:W164" si="70">AVERAGE(G149,G154,G159,G164,G169,G174)</f>
        <v>56.966666666666669</v>
      </c>
    </row>
    <row r="162" spans="1:23" x14ac:dyDescent="0.75">
      <c r="A162" s="7">
        <v>14</v>
      </c>
      <c r="B162">
        <v>10</v>
      </c>
      <c r="C162">
        <v>0.85</v>
      </c>
      <c r="D162">
        <v>49.5</v>
      </c>
      <c r="E162">
        <v>50.7</v>
      </c>
      <c r="F162">
        <v>46</v>
      </c>
      <c r="G162">
        <v>55.2</v>
      </c>
      <c r="I162">
        <f t="shared" si="60"/>
        <v>3.2897568299191975</v>
      </c>
      <c r="J162">
        <v>10</v>
      </c>
      <c r="K162">
        <f>AVERAGE(D158:G162)</f>
        <v>49.720000000000006</v>
      </c>
      <c r="L162">
        <f t="shared" ref="L162:L164" si="71">AVERAGE(D150:G150,D155:G155,D160:G160,D165:G165,D170:G170,D175:G175)</f>
        <v>52.675000000000004</v>
      </c>
      <c r="M162">
        <v>0.45</v>
      </c>
      <c r="N162">
        <f t="shared" si="61"/>
        <v>50.349999999999994</v>
      </c>
      <c r="P162" s="5">
        <f>AVERAGE(D158:D162)</f>
        <v>49.52</v>
      </c>
      <c r="Q162">
        <f t="shared" si="67"/>
        <v>52.433333333333337</v>
      </c>
      <c r="R162" s="5">
        <f>AVERAGE(E158:E162)</f>
        <v>49.86</v>
      </c>
      <c r="S162">
        <f t="shared" si="68"/>
        <v>48.199999999999996</v>
      </c>
      <c r="T162" s="5">
        <f>AVERAGE(F158:F162)</f>
        <v>44.720000000000006</v>
      </c>
      <c r="U162">
        <f t="shared" si="69"/>
        <v>53.616666666666667</v>
      </c>
      <c r="V162" s="5">
        <f>AVERAGE(G158:G162)</f>
        <v>54.779999999999994</v>
      </c>
      <c r="W162">
        <f t="shared" si="70"/>
        <v>56.45000000000001</v>
      </c>
    </row>
    <row r="163" spans="1:23" x14ac:dyDescent="0.75">
      <c r="A163" s="7">
        <v>15</v>
      </c>
      <c r="B163">
        <v>20</v>
      </c>
      <c r="C163">
        <v>0</v>
      </c>
      <c r="D163">
        <v>59.9</v>
      </c>
      <c r="E163">
        <v>46.7</v>
      </c>
      <c r="F163">
        <v>46</v>
      </c>
      <c r="G163">
        <v>76.2</v>
      </c>
      <c r="I163">
        <f t="shared" si="60"/>
        <v>12.288002278645617</v>
      </c>
      <c r="J163">
        <v>20</v>
      </c>
      <c r="K163">
        <f>AVERAGE(D163:G167)</f>
        <v>57.6</v>
      </c>
      <c r="L163">
        <f t="shared" si="71"/>
        <v>52.812500000000007</v>
      </c>
      <c r="M163">
        <v>0.65</v>
      </c>
      <c r="N163">
        <f t="shared" si="61"/>
        <v>57.2</v>
      </c>
      <c r="P163" s="5">
        <f>AVERAGE(D163:D167)</f>
        <v>61.879999999999995</v>
      </c>
      <c r="Q163">
        <f t="shared" si="67"/>
        <v>52.416666666666664</v>
      </c>
      <c r="R163" s="5">
        <f>AVERAGE(E163:E167)</f>
        <v>46.74</v>
      </c>
      <c r="S163">
        <f t="shared" si="68"/>
        <v>51.416666666666664</v>
      </c>
      <c r="T163" s="5">
        <f>AVERAGE(F163:F167)</f>
        <v>45.980000000000004</v>
      </c>
      <c r="U163">
        <f t="shared" si="69"/>
        <v>52.833333333333336</v>
      </c>
      <c r="V163" s="5">
        <f>AVERAGE(G163:G167)</f>
        <v>75.800000000000011</v>
      </c>
      <c r="W163">
        <f t="shared" si="70"/>
        <v>54.583333333333336</v>
      </c>
    </row>
    <row r="164" spans="1:23" x14ac:dyDescent="0.75">
      <c r="A164" s="7">
        <v>16</v>
      </c>
      <c r="B164">
        <v>20</v>
      </c>
      <c r="C164">
        <v>0.2</v>
      </c>
      <c r="D164">
        <v>63.3</v>
      </c>
      <c r="E164">
        <v>46.2</v>
      </c>
      <c r="F164">
        <v>47.3</v>
      </c>
      <c r="G164">
        <v>77.900000000000006</v>
      </c>
      <c r="I164">
        <f t="shared" si="60"/>
        <v>13.000072115184555</v>
      </c>
      <c r="J164">
        <v>50</v>
      </c>
      <c r="K164">
        <f>AVERAGE(D168:G172)</f>
        <v>69.649999999999977</v>
      </c>
      <c r="L164">
        <f t="shared" si="71"/>
        <v>52.541666666666664</v>
      </c>
      <c r="M164">
        <v>0.85</v>
      </c>
      <c r="N164">
        <f t="shared" si="61"/>
        <v>58.675000000000004</v>
      </c>
      <c r="P164" s="5">
        <f>AVERAGE(D168:D172)</f>
        <v>75.140000000000015</v>
      </c>
      <c r="Q164">
        <f t="shared" si="67"/>
        <v>52.04999999999999</v>
      </c>
      <c r="R164" s="5">
        <f>AVERAGE(E168:E172)</f>
        <v>49.519999999999996</v>
      </c>
      <c r="S164">
        <f t="shared" si="68"/>
        <v>50.43333333333333</v>
      </c>
      <c r="T164" s="5">
        <f>AVERAGE(F168:F172)</f>
        <v>75.3</v>
      </c>
      <c r="U164">
        <f t="shared" si="69"/>
        <v>51.866666666666667</v>
      </c>
      <c r="V164" s="5">
        <f>AVERAGE(G168:G172)</f>
        <v>78.64</v>
      </c>
      <c r="W164">
        <f t="shared" si="70"/>
        <v>55.81666666666667</v>
      </c>
    </row>
    <row r="165" spans="1:23" x14ac:dyDescent="0.75">
      <c r="A165" s="7">
        <v>17</v>
      </c>
      <c r="B165">
        <v>20</v>
      </c>
      <c r="C165">
        <v>0.45</v>
      </c>
      <c r="D165">
        <v>62.8</v>
      </c>
      <c r="E165">
        <v>45.1</v>
      </c>
      <c r="F165">
        <v>48.6</v>
      </c>
      <c r="G165">
        <v>76.8</v>
      </c>
      <c r="I165">
        <f t="shared" si="60"/>
        <v>12.558139790589999</v>
      </c>
      <c r="J165">
        <v>100</v>
      </c>
      <c r="K165">
        <f>AVERAGE(D173:G177)</f>
        <v>70.61</v>
      </c>
      <c r="L165">
        <f>AVERAGE((L164-L163), (L163-L162), (L162-L161), (L161-L160))</f>
        <v>-0.12708333333333499</v>
      </c>
      <c r="N165">
        <f t="shared" si="61"/>
        <v>58.325000000000003</v>
      </c>
      <c r="P165" s="5">
        <f>AVERAGE(D173:D177)</f>
        <v>79.459999999999994</v>
      </c>
      <c r="R165" s="5">
        <f>AVERAGE(E173:E177)</f>
        <v>50.100000000000009</v>
      </c>
      <c r="T165" s="5">
        <f>AVERAGE(F173:F177)</f>
        <v>76.239999999999981</v>
      </c>
      <c r="V165" s="5">
        <f>AVERAGE(G173:G177)</f>
        <v>76.64</v>
      </c>
    </row>
    <row r="166" spans="1:23" x14ac:dyDescent="0.75">
      <c r="A166" s="7">
        <v>18</v>
      </c>
      <c r="B166">
        <v>20</v>
      </c>
      <c r="C166">
        <v>0.65</v>
      </c>
      <c r="D166">
        <v>61.9</v>
      </c>
      <c r="E166">
        <v>48.3</v>
      </c>
      <c r="F166">
        <v>43.7</v>
      </c>
      <c r="G166">
        <v>72.400000000000006</v>
      </c>
      <c r="I166">
        <f t="shared" si="60"/>
        <v>11.325055187503525</v>
      </c>
      <c r="K166">
        <f>AVERAGE(K160:K165)</f>
        <v>52.855833333333329</v>
      </c>
      <c r="N166">
        <f t="shared" si="61"/>
        <v>56.574999999999996</v>
      </c>
      <c r="P166" s="5">
        <f>AVERAGE(P160:P165)</f>
        <v>52.646666666666668</v>
      </c>
      <c r="Q166">
        <f>AVERAGE(Q160:Q164)</f>
        <v>52.646666666666661</v>
      </c>
      <c r="R166" s="5">
        <f>AVERAGE(R160:R165)</f>
        <v>49.783333333333331</v>
      </c>
      <c r="S166">
        <f>AVERAGE(S160:S164)</f>
        <v>49.783333333333331</v>
      </c>
      <c r="T166" s="5">
        <f>AVERAGE(T160:T165)</f>
        <v>53.033333333333339</v>
      </c>
      <c r="U166">
        <f>AVERAGE(U160:U164)</f>
        <v>53.033333333333339</v>
      </c>
      <c r="V166" s="5">
        <f>AVERAGE(V160:V165)</f>
        <v>55.96</v>
      </c>
      <c r="W166">
        <f>AVERAGE(W160:W164)</f>
        <v>55.96</v>
      </c>
    </row>
    <row r="167" spans="1:23" x14ac:dyDescent="0.75">
      <c r="A167" s="7">
        <v>19</v>
      </c>
      <c r="B167">
        <v>20</v>
      </c>
      <c r="C167">
        <v>0.85</v>
      </c>
      <c r="D167">
        <v>61.5</v>
      </c>
      <c r="E167">
        <v>47.4</v>
      </c>
      <c r="F167">
        <v>44.3</v>
      </c>
      <c r="G167">
        <v>75.7</v>
      </c>
      <c r="I167">
        <f t="shared" si="60"/>
        <v>12.481861840286525</v>
      </c>
      <c r="N167">
        <f t="shared" si="61"/>
        <v>57.224999999999994</v>
      </c>
      <c r="P167" s="5">
        <f>_xlfn.STDEV.P(P160:P165)</f>
        <v>26.125575379097185</v>
      </c>
      <c r="Q167">
        <f>_xlfn.STDEV.P(Q160:Q164)</f>
        <v>0.5468495629004797</v>
      </c>
      <c r="R167" s="5">
        <f>_xlfn.STDEV.P(R160:R165)</f>
        <v>1.7073338539632135</v>
      </c>
      <c r="S167">
        <f>_xlfn.STDEV.P(S160:S164)</f>
        <v>1.0809460876678556</v>
      </c>
      <c r="T167" s="5">
        <f>_xlfn.STDEV.P(T160:T165)</f>
        <v>16.507560557379588</v>
      </c>
      <c r="U167">
        <f>_xlfn.STDEV.P(U160:U164)</f>
        <v>0.77524189773257468</v>
      </c>
      <c r="V167" s="5">
        <f>_xlfn.STDEV.P(V160:V165)</f>
        <v>27.402274844739921</v>
      </c>
      <c r="W167">
        <f>_xlfn.STDEV.P(W160:W164)</f>
        <v>0.79621326009779358</v>
      </c>
    </row>
    <row r="168" spans="1:23" x14ac:dyDescent="0.75">
      <c r="A168" s="7">
        <v>20</v>
      </c>
      <c r="B168">
        <v>50</v>
      </c>
      <c r="C168">
        <v>0</v>
      </c>
      <c r="D168">
        <v>76.900000000000006</v>
      </c>
      <c r="E168">
        <v>49.3</v>
      </c>
      <c r="F168">
        <v>75.900000000000006</v>
      </c>
      <c r="G168">
        <v>78.8</v>
      </c>
      <c r="I168">
        <f t="shared" si="60"/>
        <v>12.125876256996843</v>
      </c>
      <c r="N168">
        <f t="shared" si="61"/>
        <v>70.225000000000009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79.099999999999994</v>
      </c>
      <c r="E169">
        <v>49.5</v>
      </c>
      <c r="F169">
        <v>77</v>
      </c>
      <c r="G169">
        <v>80.400000000000006</v>
      </c>
      <c r="I169">
        <f t="shared" si="60"/>
        <v>12.759506260040013</v>
      </c>
      <c r="N169">
        <f t="shared" si="61"/>
        <v>71.5</v>
      </c>
      <c r="P169" s="5" cm="1">
        <f t="array" ref="P169">INDEX(LINEST(P160:P165), 1)</f>
        <v>13.867428571428572</v>
      </c>
      <c r="Q169" s="5" cm="1">
        <f t="array" ref="Q169">INDEX(LINEST(Q160:Q164), 1)</f>
        <v>-0.24833333333333499</v>
      </c>
      <c r="R169" s="5" cm="1">
        <f t="array" ref="R169">INDEX(LINEST(R160:R165), 1)</f>
        <v>-0.47828571428571198</v>
      </c>
      <c r="S169" s="5" cm="1">
        <f t="array" ref="S169">INDEX(LINEST(S160:S164), 1)</f>
        <v>0.39833333333333121</v>
      </c>
      <c r="T169" s="5" cm="1">
        <f t="array" ref="T169">INDEX(LINEST(T160:T165), 1)</f>
        <v>8.484571428571428</v>
      </c>
      <c r="U169" s="5" cm="1">
        <f t="array" ref="U169">INDEX(LINEST(U160:U164), 1)</f>
        <v>-0.44000000000000045</v>
      </c>
      <c r="V169" s="5" cm="1">
        <f t="array" ref="V169">INDEX(LINEST(V160:V164), 1)</f>
        <v>18.318000000000001</v>
      </c>
      <c r="W169" s="5" cm="1">
        <f t="array" ref="W169">INDEX(LINEST(W160:W164), 1)</f>
        <v>-0.27166666666666467</v>
      </c>
    </row>
    <row r="170" spans="1:23" x14ac:dyDescent="0.75">
      <c r="A170" s="7">
        <v>22</v>
      </c>
      <c r="B170">
        <v>50</v>
      </c>
      <c r="C170">
        <v>0.45</v>
      </c>
      <c r="D170">
        <v>75.400000000000006</v>
      </c>
      <c r="E170">
        <v>48.1</v>
      </c>
      <c r="F170">
        <v>75.900000000000006</v>
      </c>
      <c r="G170">
        <v>78.599999999999994</v>
      </c>
      <c r="I170">
        <f t="shared" si="60"/>
        <v>12.415111759464763</v>
      </c>
      <c r="K170" cm="1">
        <f t="array" ref="K170">INDEX(LINEST(K160:K165),1)</f>
        <v>8.9715714285714263</v>
      </c>
      <c r="L170" cm="1">
        <f t="array" ref="L170">INDEX(LINEST(L160:L164),1)</f>
        <v>-0.14041666666666827</v>
      </c>
      <c r="N170">
        <f t="shared" si="61"/>
        <v>69.5</v>
      </c>
    </row>
    <row r="171" spans="1:23" x14ac:dyDescent="0.75">
      <c r="A171" s="7">
        <v>23</v>
      </c>
      <c r="B171">
        <v>50</v>
      </c>
      <c r="C171">
        <v>0.65</v>
      </c>
      <c r="D171">
        <v>72.2</v>
      </c>
      <c r="E171">
        <v>51.1</v>
      </c>
      <c r="F171">
        <v>73.599999999999994</v>
      </c>
      <c r="G171">
        <v>77.099999999999994</v>
      </c>
      <c r="I171">
        <f t="shared" si="60"/>
        <v>10.203185777001199</v>
      </c>
      <c r="N171">
        <f t="shared" si="61"/>
        <v>68.5</v>
      </c>
    </row>
    <row r="172" spans="1:23" x14ac:dyDescent="0.75">
      <c r="A172" s="7">
        <v>24</v>
      </c>
      <c r="B172">
        <v>50</v>
      </c>
      <c r="C172">
        <v>0.85</v>
      </c>
      <c r="D172">
        <v>72.099999999999994</v>
      </c>
      <c r="E172">
        <v>49.6</v>
      </c>
      <c r="F172">
        <v>74.099999999999994</v>
      </c>
      <c r="G172">
        <v>78.3</v>
      </c>
      <c r="I172">
        <f t="shared" si="60"/>
        <v>11.153110552666474</v>
      </c>
      <c r="N172">
        <f t="shared" si="61"/>
        <v>68.524999999999991</v>
      </c>
    </row>
    <row r="173" spans="1:23" x14ac:dyDescent="0.75">
      <c r="A173" s="7">
        <v>25</v>
      </c>
      <c r="B173">
        <v>100</v>
      </c>
      <c r="C173">
        <v>0</v>
      </c>
      <c r="D173">
        <v>79.3</v>
      </c>
      <c r="E173">
        <v>49.5</v>
      </c>
      <c r="F173">
        <v>77.5</v>
      </c>
      <c r="G173">
        <v>77.2</v>
      </c>
      <c r="I173">
        <f t="shared" si="60"/>
        <v>12.366967089792082</v>
      </c>
      <c r="N173">
        <f t="shared" si="61"/>
        <v>70.875</v>
      </c>
    </row>
    <row r="174" spans="1:23" x14ac:dyDescent="0.75">
      <c r="A174" s="7">
        <v>26</v>
      </c>
      <c r="B174">
        <v>100</v>
      </c>
      <c r="C174">
        <v>0.2</v>
      </c>
      <c r="D174">
        <v>81.400000000000006</v>
      </c>
      <c r="E174">
        <v>50</v>
      </c>
      <c r="F174">
        <v>77.7</v>
      </c>
      <c r="G174">
        <v>78.2</v>
      </c>
      <c r="I174">
        <f t="shared" si="60"/>
        <v>12.680373614369566</v>
      </c>
      <c r="N174">
        <f t="shared" si="61"/>
        <v>71.825000000000003</v>
      </c>
    </row>
    <row r="175" spans="1:23" x14ac:dyDescent="0.75">
      <c r="A175" s="7">
        <v>27</v>
      </c>
      <c r="B175">
        <v>100</v>
      </c>
      <c r="C175">
        <v>0.45</v>
      </c>
      <c r="D175">
        <v>80.099999999999994</v>
      </c>
      <c r="E175">
        <v>47.9</v>
      </c>
      <c r="F175">
        <v>76.7</v>
      </c>
      <c r="G175">
        <v>76</v>
      </c>
      <c r="I175">
        <f t="shared" si="60"/>
        <v>12.953643309895483</v>
      </c>
      <c r="N175">
        <f t="shared" si="61"/>
        <v>70.174999999999997</v>
      </c>
    </row>
    <row r="176" spans="1:23" x14ac:dyDescent="0.75">
      <c r="A176" s="7">
        <v>28</v>
      </c>
      <c r="B176">
        <v>100</v>
      </c>
      <c r="C176">
        <v>0.65</v>
      </c>
      <c r="D176">
        <v>78</v>
      </c>
      <c r="E176">
        <v>51.7</v>
      </c>
      <c r="F176">
        <v>75.7</v>
      </c>
      <c r="G176">
        <v>75.3</v>
      </c>
      <c r="I176">
        <f t="shared" si="60"/>
        <v>10.716196853361778</v>
      </c>
      <c r="N176">
        <f t="shared" si="61"/>
        <v>70.174999999999997</v>
      </c>
    </row>
    <row r="177" spans="1:23" x14ac:dyDescent="0.75">
      <c r="A177" s="7">
        <v>29</v>
      </c>
      <c r="B177">
        <v>100</v>
      </c>
      <c r="C177">
        <v>0.85</v>
      </c>
      <c r="D177">
        <v>78.5</v>
      </c>
      <c r="E177">
        <v>51.4</v>
      </c>
      <c r="F177">
        <v>73.599999999999994</v>
      </c>
      <c r="G177">
        <v>76.5</v>
      </c>
      <c r="I177">
        <f t="shared" si="60"/>
        <v>10.879108419351263</v>
      </c>
      <c r="N177">
        <f t="shared" si="61"/>
        <v>70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8.4</v>
      </c>
      <c r="E184">
        <v>47.1</v>
      </c>
      <c r="F184">
        <v>52.8</v>
      </c>
      <c r="G184">
        <v>1.6</v>
      </c>
      <c r="I184">
        <f>_xlfn.STDEV.P(D184:G184)</f>
        <v>22.692881593134004</v>
      </c>
      <c r="J184">
        <v>2</v>
      </c>
      <c r="K184">
        <f>_xlfn.STDEV.P(D184:G188)</f>
        <v>22.39589471309419</v>
      </c>
      <c r="L184">
        <f>_xlfn.STDEV.P(D184:G184,D189:G189,D194:G194,D199:G199,D204:G204,D209:F209)</f>
        <v>17.937255692466948</v>
      </c>
      <c r="M184">
        <v>0</v>
      </c>
      <c r="N184">
        <f>AVERAGE(D184:G184)</f>
        <v>27.474999999999998</v>
      </c>
      <c r="P184" s="5">
        <f>_xlfn.STDEV.P(D184:D188)</f>
        <v>1.3876599006961339</v>
      </c>
      <c r="Q184">
        <f>_xlfn.STDEV.P(D184,D189,D194,D199,D204,D209)</f>
        <v>10.508409330943813</v>
      </c>
      <c r="R184" s="5">
        <f>_xlfn.STDEV.P(E184:E188)</f>
        <v>1.5499677415998045</v>
      </c>
      <c r="S184">
        <f>_xlfn.STDEV.P(E184,E189,E194,E199,E204,E209)</f>
        <v>3.9418340345016492</v>
      </c>
      <c r="T184" s="5">
        <f>_xlfn.STDEV.P(F184:F188)</f>
        <v>1.9487431847218866</v>
      </c>
      <c r="U184">
        <f>_xlfn.STDEV.P(F184,F189,F194,F199,F204,F209)</f>
        <v>8.8808157783442887</v>
      </c>
      <c r="V184" s="5">
        <f>_xlfn.STDEV.P(G184:G188)</f>
        <v>0.54184868736576386</v>
      </c>
      <c r="W184">
        <f>_xlfn.STDEV.P(G184,G189,G194,G199,G204,G209)</f>
        <v>28.446074714565921</v>
      </c>
    </row>
    <row r="185" spans="1:23" x14ac:dyDescent="0.75">
      <c r="A185" s="7">
        <v>1</v>
      </c>
      <c r="B185">
        <v>0</v>
      </c>
      <c r="C185">
        <v>0.2</v>
      </c>
      <c r="D185">
        <v>7.6</v>
      </c>
      <c r="E185">
        <v>47.1</v>
      </c>
      <c r="F185">
        <v>48.8</v>
      </c>
      <c r="G185">
        <v>2.5</v>
      </c>
      <c r="I185">
        <f t="shared" ref="I185:I208" si="72">_xlfn.STDEV.P(D185:G185)</f>
        <v>21.534042815969325</v>
      </c>
      <c r="J185">
        <v>5</v>
      </c>
      <c r="K185">
        <f>_xlfn.STDEV.P(D189:G193)</f>
        <v>9.8226574815576218</v>
      </c>
      <c r="L185">
        <f t="shared" ref="L185:L188" si="73">_xlfn.STDEV.P(D185:G185,D190:G190,D195:G195,D200:G200,D205:G205,D210:F210)</f>
        <v>18.417872679179471</v>
      </c>
      <c r="M185">
        <v>0.2</v>
      </c>
      <c r="N185">
        <f t="shared" ref="N185:N208" si="74">AVERAGE(D185:G185)</f>
        <v>26.5</v>
      </c>
      <c r="P185" s="5">
        <f>_xlfn.STDEV.P(D189:D193)</f>
        <v>1.6255460620972881</v>
      </c>
      <c r="Q185">
        <f t="shared" ref="Q185:Q188" si="75">_xlfn.STDEV.P(D185,D190,D195,D200,D205,D210)</f>
        <v>20.821596694031154</v>
      </c>
      <c r="R185" s="5">
        <f>_xlfn.STDEV.P(E189:E193)</f>
        <v>1.4436065946094874</v>
      </c>
      <c r="S185">
        <f t="shared" ref="S185:S188" si="76">_xlfn.STDEV.P(E185,E190,E195,E200,E205,E210)</f>
        <v>5.8231339404900959</v>
      </c>
      <c r="T185" s="5">
        <f>_xlfn.STDEV.P(F189:F193)</f>
        <v>2.6596240335806871</v>
      </c>
      <c r="U185">
        <f t="shared" ref="U185:U188" si="77">_xlfn.STDEV.P(F185,F190,F195,F200,F205,F210)</f>
        <v>11.774088782859952</v>
      </c>
      <c r="V185" s="5">
        <f>_xlfn.STDEV.P(G189:G193)</f>
        <v>0.68117545463705631</v>
      </c>
      <c r="W185">
        <f t="shared" ref="W185:W188" si="78">_xlfn.STDEV.P(G185,G190,G195,G200,G205,G210)</f>
        <v>29.067130156855107</v>
      </c>
    </row>
    <row r="186" spans="1:23" x14ac:dyDescent="0.75">
      <c r="A186" s="7">
        <v>2</v>
      </c>
      <c r="B186">
        <v>0</v>
      </c>
      <c r="C186">
        <v>0.45</v>
      </c>
      <c r="D186">
        <v>6.3</v>
      </c>
      <c r="E186">
        <v>49.5</v>
      </c>
      <c r="F186">
        <v>48.3</v>
      </c>
      <c r="G186">
        <v>3.2</v>
      </c>
      <c r="I186">
        <f t="shared" si="72"/>
        <v>22.106263252752601</v>
      </c>
      <c r="J186">
        <v>10</v>
      </c>
      <c r="K186">
        <f>_xlfn.STDEV.P(D194:G198)</f>
        <v>11.095597099750851</v>
      </c>
      <c r="L186">
        <f t="shared" si="73"/>
        <v>17.653026323389714</v>
      </c>
      <c r="M186">
        <v>0.45</v>
      </c>
      <c r="N186">
        <f t="shared" si="74"/>
        <v>26.824999999999999</v>
      </c>
      <c r="P186" s="5">
        <f>_xlfn.STDEV.P(D194:D198)</f>
        <v>1.9218740853656351</v>
      </c>
      <c r="Q186">
        <f t="shared" si="75"/>
        <v>21.264034581110579</v>
      </c>
      <c r="R186" s="5">
        <f>_xlfn.STDEV.P(E194:E198)</f>
        <v>1.7232527382830396</v>
      </c>
      <c r="S186">
        <f t="shared" si="76"/>
        <v>3.4325241764949328</v>
      </c>
      <c r="T186" s="5">
        <f>_xlfn.STDEV.P(F194:F198)</f>
        <v>0.79899937421752898</v>
      </c>
      <c r="U186">
        <f t="shared" si="77"/>
        <v>11.032943094810808</v>
      </c>
      <c r="V186" s="5">
        <f>_xlfn.STDEV.P(G194:G198)</f>
        <v>1.6302147097851869</v>
      </c>
      <c r="W186">
        <f t="shared" si="78"/>
        <v>27.97924329848032</v>
      </c>
    </row>
    <row r="187" spans="1:23" x14ac:dyDescent="0.75">
      <c r="A187" s="7">
        <v>3</v>
      </c>
      <c r="B187">
        <v>0</v>
      </c>
      <c r="C187">
        <v>0.65</v>
      </c>
      <c r="D187">
        <v>5.9</v>
      </c>
      <c r="E187">
        <v>47</v>
      </c>
      <c r="F187">
        <v>52.4</v>
      </c>
      <c r="G187">
        <v>2.7</v>
      </c>
      <c r="I187">
        <f t="shared" si="72"/>
        <v>22.808222201653507</v>
      </c>
      <c r="J187">
        <v>20</v>
      </c>
      <c r="K187">
        <f>_xlfn.STDEV.P(D199:G203)</f>
        <v>9.597103729771721</v>
      </c>
      <c r="L187">
        <f t="shared" si="73"/>
        <v>18.005087497799138</v>
      </c>
      <c r="M187">
        <v>0.65</v>
      </c>
      <c r="N187">
        <f t="shared" si="74"/>
        <v>27</v>
      </c>
      <c r="P187" s="5">
        <f>_xlfn.STDEV.P(D199:D203)</f>
        <v>5.8686966185005955</v>
      </c>
      <c r="Q187">
        <f t="shared" si="75"/>
        <v>21.102053612543664</v>
      </c>
      <c r="R187" s="5">
        <f>_xlfn.STDEV.P(E199:E203)</f>
        <v>2.1385976713725299</v>
      </c>
      <c r="S187">
        <f t="shared" si="76"/>
        <v>3.5813172623119187</v>
      </c>
      <c r="T187" s="5">
        <f>_xlfn.STDEV.P(F199:F203)</f>
        <v>0.68992753242641391</v>
      </c>
      <c r="U187">
        <f t="shared" si="77"/>
        <v>10.551527009026831</v>
      </c>
      <c r="V187" s="5">
        <f>_xlfn.STDEV.P(G199:G203)</f>
        <v>1.129601699715435</v>
      </c>
      <c r="W187">
        <f t="shared" si="78"/>
        <v>29.151295949846819</v>
      </c>
    </row>
    <row r="188" spans="1:23" x14ac:dyDescent="0.75">
      <c r="A188" s="7">
        <v>4</v>
      </c>
      <c r="B188">
        <v>0</v>
      </c>
      <c r="C188">
        <v>0.85</v>
      </c>
      <c r="D188">
        <v>4.4000000000000004</v>
      </c>
      <c r="E188">
        <v>44.6</v>
      </c>
      <c r="F188">
        <v>52.3</v>
      </c>
      <c r="G188">
        <v>2.1</v>
      </c>
      <c r="I188">
        <f t="shared" si="72"/>
        <v>22.777894986148304</v>
      </c>
      <c r="J188">
        <v>50</v>
      </c>
      <c r="K188">
        <f>_xlfn.STDEV.P(D205:G208)</f>
        <v>5.2153469443556659</v>
      </c>
      <c r="L188">
        <f t="shared" si="73"/>
        <v>18.129185651891721</v>
      </c>
      <c r="M188">
        <v>0.85</v>
      </c>
      <c r="N188">
        <f t="shared" si="74"/>
        <v>25.849999999999998</v>
      </c>
      <c r="P188" s="5">
        <f>_xlfn.STDEV.P(D204:D208)</f>
        <v>10.996617661808534</v>
      </c>
      <c r="Q188">
        <f t="shared" si="75"/>
        <v>19.683135759663234</v>
      </c>
      <c r="R188" s="5">
        <f>_xlfn.STDEV.P(E204:E208)</f>
        <v>2.2163032283512107</v>
      </c>
      <c r="S188">
        <f t="shared" si="76"/>
        <v>5.3491432335780029</v>
      </c>
      <c r="T188" s="5">
        <f>_xlfn.STDEV.P(F204:F208)</f>
        <v>0.64187226143524745</v>
      </c>
      <c r="U188">
        <f t="shared" si="77"/>
        <v>10.644782237739138</v>
      </c>
      <c r="V188" s="5">
        <f>_xlfn.STDEV.P(G204:G208)</f>
        <v>2.9812748950742534</v>
      </c>
      <c r="W188">
        <f t="shared" si="78"/>
        <v>28.930016130886152</v>
      </c>
    </row>
    <row r="189" spans="1:23" x14ac:dyDescent="0.75">
      <c r="A189" s="7">
        <v>5</v>
      </c>
      <c r="B189">
        <v>5</v>
      </c>
      <c r="C189">
        <v>0</v>
      </c>
      <c r="D189">
        <v>29.2</v>
      </c>
      <c r="E189">
        <v>53.5</v>
      </c>
      <c r="F189">
        <v>47.1</v>
      </c>
      <c r="G189">
        <v>54.2</v>
      </c>
      <c r="I189">
        <f t="shared" si="72"/>
        <v>10.086376951115803</v>
      </c>
      <c r="J189">
        <v>100</v>
      </c>
      <c r="K189">
        <f>_xlfn.STDEV.P(D209:F213)</f>
        <v>8.1806655529295291</v>
      </c>
      <c r="N189">
        <f t="shared" si="74"/>
        <v>46</v>
      </c>
      <c r="P189" s="5">
        <f>_xlfn.STDEV.P(D209:D213)</f>
        <v>11.466124018167584</v>
      </c>
      <c r="R189" s="5">
        <f>_xlfn.STDEV.P(E209:E213)</f>
        <v>2.2719154913860709</v>
      </c>
      <c r="T189" s="5">
        <f>_xlfn.STDEV.P(F209:F213)</f>
        <v>0.81240384046359604</v>
      </c>
      <c r="V189" s="5">
        <f>_xlfn.STDEV.P(G209:G213)</f>
        <v>0</v>
      </c>
    </row>
    <row r="190" spans="1:23" x14ac:dyDescent="0.75">
      <c r="A190" s="7">
        <v>6</v>
      </c>
      <c r="B190">
        <v>5</v>
      </c>
      <c r="C190">
        <v>0.2</v>
      </c>
      <c r="D190">
        <v>27.7</v>
      </c>
      <c r="E190">
        <v>52.6</v>
      </c>
      <c r="F190">
        <v>40.4</v>
      </c>
      <c r="G190">
        <v>54.4</v>
      </c>
      <c r="I190">
        <f t="shared" si="72"/>
        <v>10.730418211793985</v>
      </c>
      <c r="K190">
        <f>AVERAGE(K184:K189)</f>
        <v>11.051210920243264</v>
      </c>
      <c r="N190">
        <f t="shared" si="74"/>
        <v>43.774999999999999</v>
      </c>
      <c r="P190" s="5">
        <f>AVERAGE(P184:P189)</f>
        <v>5.5444197244392948</v>
      </c>
      <c r="Q190">
        <f>AVERAGE(Q184:Q188)</f>
        <v>18.675845995658488</v>
      </c>
      <c r="R190" s="5">
        <f>AVERAGE(R184:R189)</f>
        <v>1.8906072442670239</v>
      </c>
      <c r="S190">
        <f>AVERAGE(S184:S188)</f>
        <v>4.4255905294753202</v>
      </c>
      <c r="T190" s="5">
        <f>AVERAGE(T184:T189)</f>
        <v>1.2585950378075601</v>
      </c>
      <c r="U190">
        <f>AVERAGE(U184:U188)</f>
        <v>10.576831380556204</v>
      </c>
      <c r="V190" s="5">
        <f>AVERAGE(V184:V189)</f>
        <v>1.1606859077629492</v>
      </c>
      <c r="W190">
        <f>AVERAGE(W184:W188)</f>
        <v>28.714752050126862</v>
      </c>
    </row>
    <row r="191" spans="1:23" x14ac:dyDescent="0.75">
      <c r="A191" s="7">
        <v>7</v>
      </c>
      <c r="B191">
        <v>5</v>
      </c>
      <c r="C191">
        <v>0.45</v>
      </c>
      <c r="D191">
        <v>31</v>
      </c>
      <c r="E191">
        <v>50.1</v>
      </c>
      <c r="F191">
        <v>41</v>
      </c>
      <c r="G191">
        <v>54.3</v>
      </c>
      <c r="I191">
        <f t="shared" si="72"/>
        <v>8.9618636454702045</v>
      </c>
      <c r="N191">
        <f t="shared" si="74"/>
        <v>44.099999999999994</v>
      </c>
      <c r="P191" s="5">
        <f>_xlfn.STDEV.P(P184:P189)</f>
        <v>4.2945170375625521</v>
      </c>
      <c r="Q191">
        <f>_xlfn.STDEV.P(Q184:Q188)</f>
        <v>4.1209490158083053</v>
      </c>
      <c r="R191" s="5">
        <f>_xlfn.STDEV.P(R184:R189)</f>
        <v>0.3308638913385954</v>
      </c>
      <c r="S191">
        <f>_xlfn.STDEV.P(S184:S188)</f>
        <v>0.97355797571833347</v>
      </c>
      <c r="T191" s="5">
        <f>_xlfn.STDEV.P(T184:T189)</f>
        <v>0.76954869727188424</v>
      </c>
      <c r="U191">
        <f>_xlfn.STDEV.P(U184:U188)</f>
        <v>0.95112456980229765</v>
      </c>
      <c r="V191" s="5">
        <f>_xlfn.STDEV.P(V184:V189)</f>
        <v>0.95708318526682901</v>
      </c>
      <c r="W191">
        <f>_xlfn.STDEV.P(W184:W188)</f>
        <v>0.44141594111269122</v>
      </c>
    </row>
    <row r="192" spans="1:23" x14ac:dyDescent="0.75">
      <c r="A192" s="7">
        <v>8</v>
      </c>
      <c r="B192">
        <v>5</v>
      </c>
      <c r="C192">
        <v>0.65</v>
      </c>
      <c r="D192">
        <v>32.5</v>
      </c>
      <c r="E192">
        <v>53.6</v>
      </c>
      <c r="F192">
        <v>40.6</v>
      </c>
      <c r="G192">
        <v>54.8</v>
      </c>
      <c r="I192">
        <f t="shared" si="72"/>
        <v>9.2877271170076749</v>
      </c>
      <c r="K192" cm="1">
        <f t="array" ref="K192">INDEX(LINEST(K184:K189),1)</f>
        <v>-2.4684734509259521</v>
      </c>
      <c r="L192" cm="1">
        <f t="array" ref="L192">INDEX(LINEST(L184:L188),1)</f>
        <v>-2.892526253078718E-3</v>
      </c>
      <c r="N192">
        <f t="shared" si="74"/>
        <v>45.375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30.4</v>
      </c>
      <c r="E193">
        <v>54.2</v>
      </c>
      <c r="F193">
        <v>40</v>
      </c>
      <c r="G193">
        <v>52.8</v>
      </c>
      <c r="I193">
        <f t="shared" si="72"/>
        <v>9.7717705662791943</v>
      </c>
      <c r="N193">
        <f t="shared" si="74"/>
        <v>44.349999999999994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28.6</v>
      </c>
      <c r="E194">
        <v>56.8</v>
      </c>
      <c r="F194">
        <v>56.8</v>
      </c>
      <c r="G194">
        <v>53.9</v>
      </c>
      <c r="I194">
        <f t="shared" si="72"/>
        <v>11.851661275956209</v>
      </c>
      <c r="N194">
        <f t="shared" si="74"/>
        <v>49.024999999999999</v>
      </c>
      <c r="P194" s="5" t="s">
        <v>35</v>
      </c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31.8</v>
      </c>
      <c r="E195">
        <v>55.8</v>
      </c>
      <c r="F195">
        <v>58.6</v>
      </c>
      <c r="G195">
        <v>55.5</v>
      </c>
      <c r="I195">
        <f t="shared" si="72"/>
        <v>10.820899916365576</v>
      </c>
      <c r="J195" s="2"/>
      <c r="K195" t="s">
        <v>26</v>
      </c>
      <c r="L195" t="s">
        <v>27</v>
      </c>
      <c r="N195">
        <f t="shared" si="74"/>
        <v>50.424999999999997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33</v>
      </c>
      <c r="E196">
        <v>53.2</v>
      </c>
      <c r="F196">
        <v>59.2</v>
      </c>
      <c r="G196">
        <v>55.3</v>
      </c>
      <c r="I196">
        <f t="shared" si="72"/>
        <v>10.147013107313917</v>
      </c>
      <c r="J196">
        <v>2</v>
      </c>
      <c r="K196">
        <f>AVERAGE(D184:G188)</f>
        <v>26.729999999999997</v>
      </c>
      <c r="L196">
        <f>AVERAGE(D184:G184,D189:G189,D194:G194,D199:G199,D204:G204,D209:F209)</f>
        <v>48.208695652173908</v>
      </c>
      <c r="M196">
        <v>0</v>
      </c>
      <c r="N196">
        <f t="shared" si="74"/>
        <v>50.174999999999997</v>
      </c>
      <c r="P196" s="5">
        <f>AVERAGE(D184:D188)</f>
        <v>6.5200000000000005</v>
      </c>
      <c r="Q196">
        <f>AVERAGE(D184,D189,D194,D199,D204,D209)</f>
        <v>29.7</v>
      </c>
      <c r="R196" s="5">
        <f>AVERAGE(E184:E188)</f>
        <v>47.059999999999995</v>
      </c>
      <c r="S196">
        <f>AVERAGE(E184,E189,E194,E199,E204,E209)</f>
        <v>54.716666666666661</v>
      </c>
      <c r="T196" s="5">
        <f>AVERAGE(F184:F188)</f>
        <v>50.919999999999995</v>
      </c>
      <c r="U196">
        <f>AVERAGE(F184,F189,F194,F199,F204,F209)</f>
        <v>60.533333333333331</v>
      </c>
      <c r="V196" s="5">
        <f>AVERAGE(G184:G188)</f>
        <v>2.42</v>
      </c>
      <c r="W196">
        <f>AVERAGE(G184,G189,G194,G199,G204)</f>
        <v>47.82</v>
      </c>
    </row>
    <row r="197" spans="1:23" x14ac:dyDescent="0.75">
      <c r="A197" s="7">
        <v>13</v>
      </c>
      <c r="B197">
        <v>10</v>
      </c>
      <c r="C197">
        <v>0.65</v>
      </c>
      <c r="D197">
        <v>30.1</v>
      </c>
      <c r="E197">
        <v>55.2</v>
      </c>
      <c r="F197">
        <v>58.2</v>
      </c>
      <c r="G197">
        <v>58.5</v>
      </c>
      <c r="I197">
        <f t="shared" si="72"/>
        <v>11.84841761586754</v>
      </c>
      <c r="J197">
        <v>5</v>
      </c>
      <c r="K197">
        <f>AVERAGE(D189:G193)</f>
        <v>44.72</v>
      </c>
      <c r="L197">
        <f t="shared" ref="L197:L200" si="79">AVERAGE(D185:G185,D190:G190,D195:G195,D200:G200,D205:G205,D210:F210)</f>
        <v>51.939130434782605</v>
      </c>
      <c r="M197">
        <v>0.2</v>
      </c>
      <c r="N197">
        <f t="shared" si="74"/>
        <v>50.5</v>
      </c>
      <c r="P197" s="5">
        <f>AVERAGE(D189:D193)</f>
        <v>30.160000000000004</v>
      </c>
      <c r="Q197">
        <f t="shared" ref="Q197:Q200" si="80">AVERAGE(D185,D190,D195,D200,D205,D210)</f>
        <v>41.666666666666664</v>
      </c>
      <c r="R197" s="5">
        <f>AVERAGE(E189:E193)</f>
        <v>52.8</v>
      </c>
      <c r="S197">
        <f t="shared" ref="S197:S200" si="81">AVERAGE(E185,E190,E195,E200,E205,E210)</f>
        <v>56.366666666666674</v>
      </c>
      <c r="T197" s="5">
        <f>AVERAGE(F189:F193)</f>
        <v>41.82</v>
      </c>
      <c r="U197">
        <f t="shared" ref="U197:U200" si="82">AVERAGE(F185,F190,F195,F200,F205,F210)</f>
        <v>59.749999999999993</v>
      </c>
      <c r="V197" s="5">
        <f>AVERAGE(G189:G193)</f>
        <v>54.1</v>
      </c>
      <c r="W197">
        <f>AVERAGE(G185,G190,G195,G200,G205)</f>
        <v>49.58</v>
      </c>
    </row>
    <row r="198" spans="1:23" x14ac:dyDescent="0.75">
      <c r="A198" s="7">
        <v>14</v>
      </c>
      <c r="B198">
        <v>10</v>
      </c>
      <c r="C198">
        <v>0.85</v>
      </c>
      <c r="D198">
        <v>33.9</v>
      </c>
      <c r="E198">
        <v>58.4</v>
      </c>
      <c r="F198">
        <v>58.5</v>
      </c>
      <c r="G198">
        <v>57.4</v>
      </c>
      <c r="I198">
        <f t="shared" si="72"/>
        <v>10.487730927135734</v>
      </c>
      <c r="J198">
        <v>10</v>
      </c>
      <c r="K198">
        <f>AVERAGE(D194:G198)</f>
        <v>50.435000000000002</v>
      </c>
      <c r="L198">
        <f t="shared" si="79"/>
        <v>50.960869565217401</v>
      </c>
      <c r="M198">
        <v>0.45</v>
      </c>
      <c r="N198">
        <f t="shared" si="74"/>
        <v>52.050000000000004</v>
      </c>
      <c r="P198" s="5">
        <f>AVERAGE(D194:D198)</f>
        <v>31.48</v>
      </c>
      <c r="Q198">
        <f t="shared" si="80"/>
        <v>42.45</v>
      </c>
      <c r="R198" s="5">
        <f>AVERAGE(E194:E198)</f>
        <v>55.879999999999995</v>
      </c>
      <c r="S198">
        <f t="shared" si="81"/>
        <v>53.433333333333337</v>
      </c>
      <c r="T198" s="5">
        <f>AVERAGE(F194:F198)</f>
        <v>58.260000000000005</v>
      </c>
      <c r="U198">
        <f t="shared" si="82"/>
        <v>59.15</v>
      </c>
      <c r="V198" s="5">
        <f>AVERAGE(G194:G198)</f>
        <v>56.11999999999999</v>
      </c>
      <c r="W198">
        <f>AVERAGE(G186,G191,G196,G201,G206)</f>
        <v>48.379999999999995</v>
      </c>
    </row>
    <row r="199" spans="1:23" x14ac:dyDescent="0.75">
      <c r="A199" s="7">
        <v>15</v>
      </c>
      <c r="B199">
        <v>20</v>
      </c>
      <c r="C199">
        <v>0</v>
      </c>
      <c r="D199">
        <v>40.1</v>
      </c>
      <c r="E199">
        <v>55</v>
      </c>
      <c r="F199">
        <v>67.3</v>
      </c>
      <c r="G199">
        <v>73.8</v>
      </c>
      <c r="I199">
        <f t="shared" si="72"/>
        <v>12.856224173527771</v>
      </c>
      <c r="J199">
        <v>20</v>
      </c>
      <c r="K199">
        <f>AVERAGE(D199:G203)</f>
        <v>61.660000000000004</v>
      </c>
      <c r="L199">
        <f t="shared" si="79"/>
        <v>51.282608695652172</v>
      </c>
      <c r="M199">
        <v>0.65</v>
      </c>
      <c r="N199">
        <f t="shared" si="74"/>
        <v>59.05</v>
      </c>
      <c r="P199" s="5">
        <f>AVERAGE(D199:D203)</f>
        <v>50.62</v>
      </c>
      <c r="Q199">
        <f t="shared" si="80"/>
        <v>41.3</v>
      </c>
      <c r="R199" s="5">
        <f>AVERAGE(E199:E203)</f>
        <v>55.219999999999992</v>
      </c>
      <c r="S199">
        <f t="shared" si="81"/>
        <v>53.85</v>
      </c>
      <c r="T199" s="5">
        <f>AVERAGE(F199:F203)</f>
        <v>68</v>
      </c>
      <c r="U199">
        <f t="shared" si="82"/>
        <v>59.516666666666659</v>
      </c>
      <c r="V199" s="5">
        <f>AVERAGE(G199:G203)</f>
        <v>72.8</v>
      </c>
      <c r="W199">
        <f>AVERAGE(G187,G192,G197,G202,G207)</f>
        <v>50.3</v>
      </c>
    </row>
    <row r="200" spans="1:23" x14ac:dyDescent="0.75">
      <c r="A200" s="7">
        <v>16</v>
      </c>
      <c r="B200">
        <v>20</v>
      </c>
      <c r="C200">
        <v>0.2</v>
      </c>
      <c r="D200">
        <v>56.6</v>
      </c>
      <c r="E200">
        <v>56.3</v>
      </c>
      <c r="F200">
        <v>69.3</v>
      </c>
      <c r="G200">
        <v>74.3</v>
      </c>
      <c r="I200">
        <f t="shared" si="72"/>
        <v>7.8766664903371328</v>
      </c>
      <c r="J200">
        <v>50</v>
      </c>
      <c r="K200">
        <f>AVERAGE(D204:G208)</f>
        <v>59.395000000000003</v>
      </c>
      <c r="L200">
        <f t="shared" si="79"/>
        <v>50.995652173913037</v>
      </c>
      <c r="M200">
        <v>0.85</v>
      </c>
      <c r="N200">
        <f t="shared" si="74"/>
        <v>64.125</v>
      </c>
      <c r="P200" s="5">
        <f>AVERAGE(D204:D208)</f>
        <v>52.88000000000001</v>
      </c>
      <c r="Q200">
        <f t="shared" si="80"/>
        <v>39.35</v>
      </c>
      <c r="R200" s="5">
        <f>AVERAGE(E204:E208)</f>
        <v>56.9</v>
      </c>
      <c r="S200">
        <f t="shared" si="81"/>
        <v>55.699999999999996</v>
      </c>
      <c r="T200" s="5">
        <f>AVERAGE(F204:F208)</f>
        <v>67.900000000000006</v>
      </c>
      <c r="U200">
        <f t="shared" si="82"/>
        <v>59.383333333333347</v>
      </c>
      <c r="V200" s="5">
        <f>AVERAGE(G204:G208)</f>
        <v>59.9</v>
      </c>
      <c r="W200">
        <f>AVERAGE(G188,G193,G198,G203,G208)</f>
        <v>49.260000000000005</v>
      </c>
    </row>
    <row r="201" spans="1:23" x14ac:dyDescent="0.75">
      <c r="A201" s="7">
        <v>17</v>
      </c>
      <c r="B201">
        <v>20</v>
      </c>
      <c r="C201">
        <v>0.45</v>
      </c>
      <c r="D201">
        <v>53.6</v>
      </c>
      <c r="E201">
        <v>52.8</v>
      </c>
      <c r="F201">
        <v>68</v>
      </c>
      <c r="G201">
        <v>71.599999999999994</v>
      </c>
      <c r="I201">
        <f t="shared" si="72"/>
        <v>8.4017855245179689</v>
      </c>
      <c r="J201">
        <v>100</v>
      </c>
      <c r="K201">
        <f>AVERAGE(D209:F213)</f>
        <v>64.606666666666669</v>
      </c>
      <c r="N201">
        <f t="shared" si="74"/>
        <v>61.5</v>
      </c>
      <c r="P201" s="5">
        <f>AVERAGE(D209:D213)</f>
        <v>61.7</v>
      </c>
      <c r="R201" s="5">
        <f>AVERAGE(E209:E213)</f>
        <v>61.019999999999996</v>
      </c>
      <c r="T201" s="5">
        <f>AVERAGE(F209:F213)</f>
        <v>71.099999999999994</v>
      </c>
      <c r="V201" s="5"/>
    </row>
    <row r="202" spans="1:23" x14ac:dyDescent="0.75">
      <c r="A202" s="7">
        <v>18</v>
      </c>
      <c r="B202">
        <v>20</v>
      </c>
      <c r="C202">
        <v>0.65</v>
      </c>
      <c r="D202">
        <v>54.2</v>
      </c>
      <c r="E202">
        <v>53.3</v>
      </c>
      <c r="F202">
        <v>67.599999999999994</v>
      </c>
      <c r="G202">
        <v>71.5</v>
      </c>
      <c r="I202">
        <f t="shared" si="72"/>
        <v>8.0257398412856844</v>
      </c>
      <c r="K202">
        <f>AVERAGE(K196:K201)</f>
        <v>51.257777777777783</v>
      </c>
      <c r="N202">
        <f t="shared" si="74"/>
        <v>61.65</v>
      </c>
      <c r="P202" s="5">
        <f>AVERAGE(P196:P201)</f>
        <v>38.893333333333338</v>
      </c>
      <c r="Q202">
        <f>AVERAGE(Q196:Q200)</f>
        <v>38.893333333333331</v>
      </c>
      <c r="R202" s="5">
        <f>AVERAGE(R196:R201)</f>
        <v>54.813333333333325</v>
      </c>
      <c r="S202">
        <f>AVERAGE(S196:S200)</f>
        <v>54.813333333333333</v>
      </c>
      <c r="T202" s="5">
        <f>AVERAGE(T196:T201)</f>
        <v>59.666666666666664</v>
      </c>
      <c r="U202">
        <f>AVERAGE(U196:U200)</f>
        <v>59.666666666666664</v>
      </c>
      <c r="V202" s="5">
        <f>AVERAGE(V196:V200)</f>
        <v>49.067999999999998</v>
      </c>
      <c r="W202">
        <f>AVERAGE(W196:W200)</f>
        <v>49.067999999999998</v>
      </c>
    </row>
    <row r="203" spans="1:23" x14ac:dyDescent="0.75">
      <c r="A203" s="7">
        <v>19</v>
      </c>
      <c r="B203">
        <v>20</v>
      </c>
      <c r="C203">
        <v>0.85</v>
      </c>
      <c r="D203">
        <v>48.6</v>
      </c>
      <c r="E203">
        <v>58.7</v>
      </c>
      <c r="F203">
        <v>67.8</v>
      </c>
      <c r="G203">
        <v>72.8</v>
      </c>
      <c r="I203">
        <f t="shared" si="72"/>
        <v>9.2294027434064443</v>
      </c>
      <c r="N203">
        <f t="shared" si="74"/>
        <v>61.975000000000009</v>
      </c>
      <c r="P203" s="5">
        <f>_xlfn.STDEV.P(P196:P201)</f>
        <v>18.405374818846322</v>
      </c>
      <c r="Q203">
        <f>_xlfn.STDEV.P(Q196:Q200)</f>
        <v>4.7086988058745671</v>
      </c>
      <c r="R203" s="5">
        <f>_xlfn.STDEV.P(R196:R201)</f>
        <v>4.2494653258446</v>
      </c>
      <c r="S203">
        <f>_xlfn.STDEV.P(S196:S200)</f>
        <v>1.099161296423576</v>
      </c>
      <c r="T203" s="5">
        <f>_xlfn.STDEV.P(T196:T201)</f>
        <v>10.527264074244968</v>
      </c>
      <c r="U203">
        <f>_xlfn.STDEV.P(U196:U200)</f>
        <v>0.47492689495916512</v>
      </c>
      <c r="V203" s="5">
        <f>_xlfn.STDEV.P(V196:V200)</f>
        <v>24.214159824367222</v>
      </c>
      <c r="W203">
        <f>_xlfn.STDEV.P(W196:W200)</f>
        <v>0.87723201035985898</v>
      </c>
    </row>
    <row r="204" spans="1:23" x14ac:dyDescent="0.75">
      <c r="A204" s="7">
        <v>20</v>
      </c>
      <c r="B204">
        <v>50</v>
      </c>
      <c r="C204">
        <v>0</v>
      </c>
      <c r="D204">
        <v>32.700000000000003</v>
      </c>
      <c r="E204">
        <v>55.9</v>
      </c>
      <c r="F204">
        <v>67.5</v>
      </c>
      <c r="G204">
        <v>55.6</v>
      </c>
      <c r="I204">
        <f t="shared" si="72"/>
        <v>12.624257403903041</v>
      </c>
      <c r="N204">
        <f t="shared" si="74"/>
        <v>52.924999999999997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62.1</v>
      </c>
      <c r="E205">
        <v>61</v>
      </c>
      <c r="F205">
        <v>69.099999999999994</v>
      </c>
      <c r="G205">
        <v>61.2</v>
      </c>
      <c r="I205">
        <f t="shared" si="72"/>
        <v>3.345519391664018</v>
      </c>
      <c r="N205">
        <f t="shared" si="74"/>
        <v>63.349999999999994</v>
      </c>
      <c r="P205" s="5" cm="1">
        <f t="array" ref="P205">INDEX(LINEST(P196:P201), 1)</f>
        <v>10.377142857142859</v>
      </c>
      <c r="Q205" s="5" cm="1">
        <f t="array" ref="Q205">INDEX(LINEST(Q196:Q200), 1)</f>
        <v>1.8933333333333338</v>
      </c>
      <c r="R205" s="5" cm="1">
        <f t="array" ref="R205">INDEX(LINEST(R196:R201), 1)</f>
        <v>2.3268571428571434</v>
      </c>
      <c r="S205" s="5" cm="1">
        <f t="array" ref="S205">INDEX(LINEST(S196:S200), 1)</f>
        <v>-5.5000000000000306E-2</v>
      </c>
      <c r="T205" s="5" cm="1">
        <f t="array" ref="T205">INDEX(LINEST(T196:T201), 1)</f>
        <v>5.3965714285714306</v>
      </c>
      <c r="U205" s="5" cm="1">
        <f t="array" ref="U205">INDEX(LINEST(U196:U200), 1)</f>
        <v>-0.2533333333333303</v>
      </c>
      <c r="V205" s="5" cm="1">
        <f t="array" ref="V205">INDEX(LINEST(V196:V200), 1)</f>
        <v>13.365999999999996</v>
      </c>
      <c r="W205" s="5" cm="1">
        <f t="array" ref="W205">INDEX(LINEST(W196:W200), 1)</f>
        <v>0.36000000000000076</v>
      </c>
    </row>
    <row r="206" spans="1:23" x14ac:dyDescent="0.75">
      <c r="A206" s="7">
        <v>22</v>
      </c>
      <c r="B206">
        <v>50</v>
      </c>
      <c r="C206">
        <v>0.45</v>
      </c>
      <c r="D206">
        <v>63.4</v>
      </c>
      <c r="E206">
        <v>55.2</v>
      </c>
      <c r="F206">
        <v>68</v>
      </c>
      <c r="G206">
        <v>57.5</v>
      </c>
      <c r="I206">
        <f t="shared" si="72"/>
        <v>5.0161613809764924</v>
      </c>
      <c r="K206" cm="1">
        <f t="array" ref="K206">INDEX(LINEST(K196:K201),1)</f>
        <v>6.9895238095238117</v>
      </c>
      <c r="L206" cm="1">
        <f t="array" ref="L206">INDEX(LINEST(L196:L200),1)</f>
        <v>0.49173913043478229</v>
      </c>
      <c r="N206">
        <f t="shared" si="74"/>
        <v>61.024999999999999</v>
      </c>
    </row>
    <row r="207" spans="1:23" x14ac:dyDescent="0.75">
      <c r="A207" s="7">
        <v>23</v>
      </c>
      <c r="B207">
        <v>50</v>
      </c>
      <c r="C207">
        <v>0.65</v>
      </c>
      <c r="D207">
        <v>54</v>
      </c>
      <c r="E207">
        <v>55</v>
      </c>
      <c r="F207">
        <v>67.3</v>
      </c>
      <c r="G207">
        <v>64</v>
      </c>
      <c r="I207">
        <f t="shared" si="72"/>
        <v>5.7067394368413202</v>
      </c>
      <c r="N207">
        <f t="shared" si="74"/>
        <v>60.075000000000003</v>
      </c>
    </row>
    <row r="208" spans="1:23" x14ac:dyDescent="0.75">
      <c r="A208" s="7">
        <v>24</v>
      </c>
      <c r="B208">
        <v>50</v>
      </c>
      <c r="C208">
        <v>0.85</v>
      </c>
      <c r="D208">
        <v>52.2</v>
      </c>
      <c r="E208">
        <v>57.4</v>
      </c>
      <c r="F208">
        <v>67.599999999999994</v>
      </c>
      <c r="G208">
        <v>61.2</v>
      </c>
      <c r="I208">
        <f t="shared" si="72"/>
        <v>5.6160484328395857</v>
      </c>
      <c r="N208">
        <f t="shared" si="74"/>
        <v>59.599999999999994</v>
      </c>
    </row>
    <row r="209" spans="1:23" x14ac:dyDescent="0.75">
      <c r="A209" s="7">
        <v>25</v>
      </c>
      <c r="B209">
        <v>100</v>
      </c>
      <c r="C209">
        <v>0</v>
      </c>
      <c r="D209">
        <v>39.200000000000003</v>
      </c>
      <c r="E209">
        <v>60</v>
      </c>
      <c r="F209">
        <v>71.7</v>
      </c>
      <c r="G209">
        <v>0</v>
      </c>
      <c r="I209">
        <f>_xlfn.STDEV.P(D209:F209)</f>
        <v>13.440320763368057</v>
      </c>
      <c r="N209">
        <f>AVERAGEIF(D209:G209, "&lt;&gt;0", D209:G209)</f>
        <v>56.966666666666669</v>
      </c>
    </row>
    <row r="210" spans="1:23" x14ac:dyDescent="0.75">
      <c r="A210" s="7">
        <v>26</v>
      </c>
      <c r="B210">
        <v>100</v>
      </c>
      <c r="C210">
        <v>0.2</v>
      </c>
      <c r="D210">
        <v>64.2</v>
      </c>
      <c r="E210">
        <v>65.400000000000006</v>
      </c>
      <c r="F210">
        <v>72.3</v>
      </c>
      <c r="G210">
        <v>0</v>
      </c>
      <c r="I210">
        <f t="shared" ref="I210:I213" si="83">_xlfn.STDEV.P(D210:F210)</f>
        <v>3.5693136595149459</v>
      </c>
      <c r="N210">
        <f t="shared" ref="N210:N213" si="84">AVERAGEIF(D210:G210, "&lt;&gt;0", D210:G210)</f>
        <v>67.300000000000011</v>
      </c>
    </row>
    <row r="211" spans="1:23" x14ac:dyDescent="0.75">
      <c r="A211" s="7">
        <v>27</v>
      </c>
      <c r="B211">
        <v>100</v>
      </c>
      <c r="C211">
        <v>0.45</v>
      </c>
      <c r="D211">
        <v>67.400000000000006</v>
      </c>
      <c r="E211">
        <v>59.8</v>
      </c>
      <c r="F211">
        <v>70.400000000000006</v>
      </c>
      <c r="G211">
        <v>0</v>
      </c>
      <c r="I211">
        <f t="shared" si="83"/>
        <v>4.4611906731524327</v>
      </c>
      <c r="N211">
        <f t="shared" si="84"/>
        <v>65.866666666666674</v>
      </c>
    </row>
    <row r="212" spans="1:23" x14ac:dyDescent="0.75">
      <c r="A212" s="7">
        <v>28</v>
      </c>
      <c r="B212">
        <v>100</v>
      </c>
      <c r="C212">
        <v>0.65</v>
      </c>
      <c r="D212">
        <v>71.099999999999994</v>
      </c>
      <c r="E212">
        <v>59</v>
      </c>
      <c r="F212">
        <v>71</v>
      </c>
      <c r="G212">
        <v>0</v>
      </c>
      <c r="I212">
        <f t="shared" si="83"/>
        <v>5.6805711762893063</v>
      </c>
      <c r="N212">
        <f t="shared" si="84"/>
        <v>67.033333333333331</v>
      </c>
    </row>
    <row r="213" spans="1:23" x14ac:dyDescent="0.75">
      <c r="A213" s="7">
        <v>29</v>
      </c>
      <c r="B213">
        <v>100</v>
      </c>
      <c r="C213">
        <v>0.85</v>
      </c>
      <c r="D213">
        <v>66.599999999999994</v>
      </c>
      <c r="E213">
        <v>60.9</v>
      </c>
      <c r="F213">
        <v>70.099999999999994</v>
      </c>
      <c r="G213">
        <v>0</v>
      </c>
      <c r="I213">
        <f t="shared" si="83"/>
        <v>3.7915109858149614</v>
      </c>
      <c r="N213">
        <f t="shared" si="84"/>
        <v>65.86666666666666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10.4</v>
      </c>
      <c r="E220">
        <v>9.5</v>
      </c>
      <c r="F220">
        <v>25.6</v>
      </c>
      <c r="G220">
        <v>0</v>
      </c>
      <c r="I220">
        <f>_xlfn.STDEV.P(D220:G220)</f>
        <v>9.1679809663851319</v>
      </c>
      <c r="J220">
        <v>2</v>
      </c>
      <c r="K220">
        <f>_xlfn.STDEV.P(D220:G224)</f>
        <v>9.4672210811832205</v>
      </c>
      <c r="L220">
        <f>_xlfn.STDEV.P(D220:G220,D225:G225,D230:G230,D235:G235,E240:F240,E245:E245)</f>
        <v>9.661604048903266</v>
      </c>
      <c r="M220">
        <v>0</v>
      </c>
      <c r="N220">
        <f>AVERAGE(D220:G220)</f>
        <v>11.375</v>
      </c>
      <c r="P220" s="5">
        <f>_xlfn.STDEV.P(D220:D224)</f>
        <v>5.2980751221552174</v>
      </c>
      <c r="Q220">
        <f>_xlfn.STDEV.P(D220,D225,D230,D235,D240,D245)</f>
        <v>3.6158985359412705</v>
      </c>
      <c r="R220" s="5">
        <f>_xlfn.STDEV.P(E220:E224)</f>
        <v>1.0099504938362078</v>
      </c>
      <c r="S220">
        <f>_xlfn.STDEV.P(E220,E225,E230,E235,E240,E245)</f>
        <v>3.7331845208436452</v>
      </c>
      <c r="T220" s="5">
        <f>_xlfn.STDEV.P(F220:F224)</f>
        <v>0.74672618810377978</v>
      </c>
      <c r="U220">
        <f>_xlfn.STDEV.P(F220,F225,F230,F235,F240,F245)</f>
        <v>10.348268776305847</v>
      </c>
      <c r="V220" s="5">
        <f>_xlfn.STDEV.P(G220:G224)</f>
        <v>0</v>
      </c>
      <c r="W220">
        <f>_xlfn.STDEV.P(G220,G225,G230,G235,G240,G245)</f>
        <v>8.145636186872629</v>
      </c>
    </row>
    <row r="221" spans="1:23" x14ac:dyDescent="0.75">
      <c r="A221" s="7">
        <v>1</v>
      </c>
      <c r="B221">
        <v>0</v>
      </c>
      <c r="C221">
        <v>0.2</v>
      </c>
      <c r="D221">
        <v>12.1</v>
      </c>
      <c r="E221">
        <v>9.3000000000000007</v>
      </c>
      <c r="F221">
        <v>25.4</v>
      </c>
      <c r="G221">
        <v>0</v>
      </c>
      <c r="I221">
        <f t="shared" ref="I221:I239" si="85">_xlfn.STDEV.P(D221:G221)</f>
        <v>9.0898294813489215</v>
      </c>
      <c r="J221">
        <v>5</v>
      </c>
      <c r="K221">
        <f>_xlfn.STDEV.P(D225:G229)</f>
        <v>9.5884878891303806</v>
      </c>
      <c r="L221">
        <f t="shared" ref="L221:L224" si="86">_xlfn.STDEV.P(D221:G221,D226:G226,D231:G231,D236:G236,E241:F241,E246:E246)</f>
        <v>9.4868913788048026</v>
      </c>
      <c r="M221">
        <v>0.2</v>
      </c>
      <c r="N221">
        <f t="shared" ref="N221:N239" si="87">AVERAGE(D221:G221)</f>
        <v>11.7</v>
      </c>
      <c r="P221" s="5">
        <f>_xlfn.STDEV.P(D225:D229)</f>
        <v>0.49558046773455416</v>
      </c>
      <c r="Q221">
        <f t="shared" ref="Q221:Q224" si="88">_xlfn.STDEV.P(D221,D226,D231,D236,D241,D246)</f>
        <v>4.1510708123192606</v>
      </c>
      <c r="R221" s="5">
        <f>_xlfn.STDEV.P(E225:E229)</f>
        <v>0.72938330115241956</v>
      </c>
      <c r="S221">
        <f t="shared" ref="S221:S224" si="89">_xlfn.STDEV.P(E221,E226,E231,E236,E241,E246)</f>
        <v>3.0151930102215454</v>
      </c>
      <c r="T221" s="5">
        <f>_xlfn.STDEV.P(F225:F229)</f>
        <v>0.98590060350929931</v>
      </c>
      <c r="U221">
        <f t="shared" ref="U221:U224" si="90">_xlfn.STDEV.P(F221,F226,F231,F236,F241,F246)</f>
        <v>10.226395585281592</v>
      </c>
      <c r="V221" s="5">
        <f>_xlfn.STDEV.P(G225:G229)</f>
        <v>1.192644121270046</v>
      </c>
      <c r="W221">
        <f t="shared" ref="W221:W224" si="91">_xlfn.STDEV.P(G221,G226,G231,G236,G241,G246)</f>
        <v>8.6575111897126629</v>
      </c>
    </row>
    <row r="222" spans="1:23" x14ac:dyDescent="0.75">
      <c r="A222" s="7">
        <v>2</v>
      </c>
      <c r="B222">
        <v>0</v>
      </c>
      <c r="C222">
        <v>0.45</v>
      </c>
      <c r="D222">
        <v>17.399999999999999</v>
      </c>
      <c r="E222">
        <v>8.6999999999999993</v>
      </c>
      <c r="F222">
        <v>23.9</v>
      </c>
      <c r="G222">
        <v>0</v>
      </c>
      <c r="I222">
        <f t="shared" si="85"/>
        <v>9.0091620032054021</v>
      </c>
      <c r="J222">
        <v>10</v>
      </c>
      <c r="K222">
        <f>_xlfn.STDEV.P(D230:G234)</f>
        <v>8.8047089673651406</v>
      </c>
      <c r="L222">
        <f t="shared" si="86"/>
        <v>9.3205132240130908</v>
      </c>
      <c r="M222">
        <v>0.45</v>
      </c>
      <c r="N222">
        <f t="shared" si="87"/>
        <v>12.5</v>
      </c>
      <c r="P222" s="5">
        <f>_xlfn.STDEV.P(D230:D234)</f>
        <v>0.45869379764718943</v>
      </c>
      <c r="Q222">
        <f t="shared" si="88"/>
        <v>6.0651096903152171</v>
      </c>
      <c r="R222" s="5">
        <f>_xlfn.STDEV.P(E230:E234)</f>
        <v>1.4413882197381798</v>
      </c>
      <c r="S222">
        <f t="shared" si="89"/>
        <v>3.187301192057141</v>
      </c>
      <c r="T222" s="5">
        <f>_xlfn.STDEV.P(F230:F234)</f>
        <v>0.72387844283415503</v>
      </c>
      <c r="U222">
        <f t="shared" si="90"/>
        <v>10.111283576062718</v>
      </c>
      <c r="V222" s="5">
        <f>_xlfn.STDEV.P(G230:G234)</f>
        <v>1.2409673645990857</v>
      </c>
      <c r="W222">
        <f t="shared" si="91"/>
        <v>8.9406220265830623</v>
      </c>
    </row>
    <row r="223" spans="1:23" x14ac:dyDescent="0.75">
      <c r="A223" s="7">
        <v>3</v>
      </c>
      <c r="B223">
        <v>0</v>
      </c>
      <c r="C223">
        <v>0.65</v>
      </c>
      <c r="D223">
        <v>9.6999999999999993</v>
      </c>
      <c r="E223">
        <v>8.6</v>
      </c>
      <c r="F223">
        <v>25.6</v>
      </c>
      <c r="G223">
        <v>0</v>
      </c>
      <c r="I223">
        <f t="shared" si="85"/>
        <v>9.2413134888932333</v>
      </c>
      <c r="J223">
        <v>20</v>
      </c>
      <c r="K223">
        <f>_xlfn.STDEV.P(D235:G239)</f>
        <v>9.1790576858411743</v>
      </c>
      <c r="L223">
        <f t="shared" si="86"/>
        <v>9.1564687032487271</v>
      </c>
      <c r="M223">
        <v>0.65</v>
      </c>
      <c r="N223">
        <f t="shared" si="87"/>
        <v>10.975</v>
      </c>
      <c r="P223" s="5">
        <f>_xlfn.STDEV.P(D235:D239)</f>
        <v>0.31874754901018493</v>
      </c>
      <c r="Q223">
        <f t="shared" si="88"/>
        <v>3.3453533279593781</v>
      </c>
      <c r="R223" s="5">
        <f>_xlfn.STDEV.P(E235:E239)</f>
        <v>2.2265668640308074</v>
      </c>
      <c r="S223">
        <f t="shared" si="89"/>
        <v>4.5945635145124335</v>
      </c>
      <c r="T223" s="5">
        <f>_xlfn.STDEV.P(F235:F239)</f>
        <v>1.3971399357258385</v>
      </c>
      <c r="U223">
        <f t="shared" si="90"/>
        <v>9.8707339589763574</v>
      </c>
      <c r="V223" s="5">
        <f>_xlfn.STDEV.P(G235:G239)</f>
        <v>0.38678159211627189</v>
      </c>
      <c r="W223">
        <f t="shared" si="91"/>
        <v>7.8834038051818407</v>
      </c>
    </row>
    <row r="224" spans="1:23" x14ac:dyDescent="0.75">
      <c r="A224" s="7">
        <v>4</v>
      </c>
      <c r="B224">
        <v>0</v>
      </c>
      <c r="C224">
        <v>0.85</v>
      </c>
      <c r="D224">
        <v>1</v>
      </c>
      <c r="E224">
        <v>11.4</v>
      </c>
      <c r="F224">
        <v>26.1</v>
      </c>
      <c r="G224">
        <v>0</v>
      </c>
      <c r="I224">
        <f t="shared" si="85"/>
        <v>10.507229653909732</v>
      </c>
      <c r="J224">
        <v>50</v>
      </c>
      <c r="K224">
        <f>_xlfn.STDEV.P(D241:F244)</f>
        <v>10.873105550189219</v>
      </c>
      <c r="L224">
        <f t="shared" si="86"/>
        <v>9.9348961073994069</v>
      </c>
      <c r="M224">
        <v>0.85</v>
      </c>
      <c r="N224">
        <f t="shared" si="87"/>
        <v>9.625</v>
      </c>
      <c r="P224" s="5">
        <f>_xlfn.STDEV.P(D240:D244)</f>
        <v>0</v>
      </c>
      <c r="Q224">
        <f t="shared" si="88"/>
        <v>1.358614490329517</v>
      </c>
      <c r="R224" s="5">
        <f>_xlfn.STDEV.P(E240:E244)</f>
        <v>0.95445062732443109</v>
      </c>
      <c r="S224">
        <f t="shared" si="89"/>
        <v>3.6940267098835768</v>
      </c>
      <c r="T224" s="5">
        <f>_xlfn.STDEV.P(F240:F244)</f>
        <v>1.0419213022104881</v>
      </c>
      <c r="U224">
        <f t="shared" si="90"/>
        <v>10.441330800663726</v>
      </c>
      <c r="V224" s="5">
        <f>_xlfn.STDEV.P(G240:G244)</f>
        <v>0</v>
      </c>
      <c r="W224">
        <f t="shared" si="91"/>
        <v>7.6573856867442416</v>
      </c>
    </row>
    <row r="225" spans="1:23" x14ac:dyDescent="0.75">
      <c r="A225" s="7">
        <v>5</v>
      </c>
      <c r="B225">
        <v>5</v>
      </c>
      <c r="C225">
        <v>0</v>
      </c>
      <c r="D225">
        <v>3.8</v>
      </c>
      <c r="E225">
        <v>17.2</v>
      </c>
      <c r="F225">
        <v>30.6</v>
      </c>
      <c r="G225">
        <v>16.899999999999999</v>
      </c>
      <c r="I225">
        <f t="shared" si="85"/>
        <v>9.476121305681982</v>
      </c>
      <c r="J225">
        <v>100</v>
      </c>
      <c r="K225">
        <f>_xlfn.STDEV.P(E245:E249)</f>
        <v>0.57410800377629279</v>
      </c>
      <c r="N225">
        <f t="shared" si="87"/>
        <v>17.125</v>
      </c>
      <c r="P225" s="5">
        <f>_xlfn.STDEV.P(D245:D249)</f>
        <v>0</v>
      </c>
      <c r="R225" s="5">
        <f>_xlfn.STDEV.P(E245:E249)</f>
        <v>0.57410800377629279</v>
      </c>
      <c r="T225" s="5">
        <f>_xlfn.STDEV.P(F245:F249)</f>
        <v>0</v>
      </c>
      <c r="V225" s="5">
        <f>_xlfn.STDEV.P(G245:G249)</f>
        <v>0</v>
      </c>
    </row>
    <row r="226" spans="1:23" x14ac:dyDescent="0.75">
      <c r="A226" s="7">
        <v>6</v>
      </c>
      <c r="B226">
        <v>5</v>
      </c>
      <c r="C226">
        <v>0.2</v>
      </c>
      <c r="D226">
        <v>3.4</v>
      </c>
      <c r="E226">
        <v>16.399999999999999</v>
      </c>
      <c r="F226">
        <v>30.6</v>
      </c>
      <c r="G226">
        <v>17.600000000000001</v>
      </c>
      <c r="I226">
        <f t="shared" si="85"/>
        <v>9.6260064408871049</v>
      </c>
      <c r="K226">
        <f>AVERAGE(K220:K225)</f>
        <v>8.0811148629142391</v>
      </c>
      <c r="N226">
        <f t="shared" si="87"/>
        <v>17</v>
      </c>
      <c r="P226" s="5">
        <f>AVERAGE(P220:P225)</f>
        <v>1.0951828227578577</v>
      </c>
      <c r="Q226">
        <f>AVERAGE(Q220:Q224)</f>
        <v>3.7072093713729295</v>
      </c>
      <c r="R226" s="5">
        <f>AVERAGE(R220:R225)</f>
        <v>1.1559745849763898</v>
      </c>
      <c r="S226">
        <f>AVERAGE(S220:S224)</f>
        <v>3.6448537895036681</v>
      </c>
      <c r="T226" s="5">
        <f>AVERAGE(T220:T225)</f>
        <v>0.8159277453972601</v>
      </c>
      <c r="U226">
        <f>AVERAGE(U220:U224)</f>
        <v>10.199602539458049</v>
      </c>
      <c r="V226" s="5">
        <f>AVERAGE(V220:V225)</f>
        <v>0.47006551299756727</v>
      </c>
      <c r="W226">
        <f>AVERAGE(W220:W224)</f>
        <v>8.2569117790188891</v>
      </c>
    </row>
    <row r="227" spans="1:23" x14ac:dyDescent="0.75">
      <c r="A227" s="7">
        <v>7</v>
      </c>
      <c r="B227">
        <v>5</v>
      </c>
      <c r="C227">
        <v>0.45</v>
      </c>
      <c r="D227">
        <v>2.5</v>
      </c>
      <c r="E227">
        <v>17.100000000000001</v>
      </c>
      <c r="F227">
        <v>31.3</v>
      </c>
      <c r="G227">
        <v>20.2</v>
      </c>
      <c r="I227">
        <f t="shared" si="85"/>
        <v>10.278466568511082</v>
      </c>
      <c r="N227">
        <f t="shared" si="87"/>
        <v>17.775000000000002</v>
      </c>
      <c r="P227" s="5">
        <f>_xlfn.STDEV.P(P220:P225)</f>
        <v>1.8899139093451149</v>
      </c>
      <c r="Q227">
        <f>_xlfn.STDEV.P(Q220:Q224)</f>
        <v>1.5107536048550412</v>
      </c>
      <c r="R227" s="5">
        <f>_xlfn.STDEV.P(R220:R225)</f>
        <v>0.5492589785841715</v>
      </c>
      <c r="S227">
        <f>_xlfn.STDEV.P(S220:S224)</f>
        <v>0.55099835432970745</v>
      </c>
      <c r="T227" s="5">
        <f>_xlfn.STDEV.P(T220:T225)</f>
        <v>0.42754560882352388</v>
      </c>
      <c r="U227">
        <f>_xlfn.STDEV.P(U220:U224)</f>
        <v>0.19859851563985917</v>
      </c>
      <c r="V227" s="5">
        <f>_xlfn.STDEV.P(V220:V225)</f>
        <v>0.54562357001599593</v>
      </c>
      <c r="W227">
        <f>_xlfn.STDEV.P(W220:W224)</f>
        <v>0.47733878738647018</v>
      </c>
    </row>
    <row r="228" spans="1:23" x14ac:dyDescent="0.75">
      <c r="A228" s="7">
        <v>8</v>
      </c>
      <c r="B228">
        <v>5</v>
      </c>
      <c r="C228">
        <v>0.65</v>
      </c>
      <c r="D228">
        <v>3.9</v>
      </c>
      <c r="E228">
        <v>17.7</v>
      </c>
      <c r="F228">
        <v>28.5</v>
      </c>
      <c r="G228">
        <v>17.399999999999999</v>
      </c>
      <c r="I228">
        <f t="shared" si="85"/>
        <v>8.724211998799662</v>
      </c>
      <c r="K228" cm="1">
        <f t="array" ref="K228">INDEX(LINEST(K220:K225),1)</f>
        <v>-1.1496389624394883</v>
      </c>
      <c r="L228" cm="1">
        <f t="array" ref="L228">INDEX(LINEST(L220:L224),1)</f>
        <v>2.1616144143620623E-2</v>
      </c>
      <c r="N228">
        <f t="shared" si="87"/>
        <v>16.875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3.5</v>
      </c>
      <c r="E229">
        <v>18.600000000000001</v>
      </c>
      <c r="F229">
        <v>31</v>
      </c>
      <c r="G229">
        <v>17.2</v>
      </c>
      <c r="I229">
        <f t="shared" si="85"/>
        <v>9.7407327753100805</v>
      </c>
      <c r="N229">
        <f t="shared" si="87"/>
        <v>17.574999999999999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2.5</v>
      </c>
      <c r="E230">
        <v>14.8</v>
      </c>
      <c r="F230">
        <v>28.1</v>
      </c>
      <c r="G230">
        <v>18.7</v>
      </c>
      <c r="I230">
        <f t="shared" si="85"/>
        <v>9.1840554767488172</v>
      </c>
      <c r="N230">
        <f t="shared" si="87"/>
        <v>16.025000000000002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2.9</v>
      </c>
      <c r="E231">
        <v>13.5</v>
      </c>
      <c r="F231">
        <v>28.1</v>
      </c>
      <c r="G231">
        <v>20</v>
      </c>
      <c r="I231">
        <f t="shared" si="85"/>
        <v>9.2223573450609688</v>
      </c>
      <c r="J231" s="2"/>
      <c r="K231" t="s">
        <v>26</v>
      </c>
      <c r="L231" t="s">
        <v>27</v>
      </c>
      <c r="N231">
        <f t="shared" si="87"/>
        <v>16.125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3.5</v>
      </c>
      <c r="E232">
        <v>14.1</v>
      </c>
      <c r="F232">
        <v>26.2</v>
      </c>
      <c r="G232">
        <v>18.600000000000001</v>
      </c>
      <c r="I232">
        <f t="shared" si="85"/>
        <v>8.2161426472524219</v>
      </c>
      <c r="J232">
        <v>2</v>
      </c>
      <c r="K232">
        <f>AVERAGE(D220:G224)</f>
        <v>11.234999999999999</v>
      </c>
      <c r="L232">
        <f>AVERAGE(D220:G220,D225:G225,D230:G230,D235:G235,E240:F240,E245:E245)</f>
        <v>14.084210526315788</v>
      </c>
      <c r="M232">
        <v>0</v>
      </c>
      <c r="N232">
        <f t="shared" si="87"/>
        <v>15.6</v>
      </c>
      <c r="P232" s="5">
        <f>AVERAGE(D220:D224)</f>
        <v>10.119999999999999</v>
      </c>
      <c r="Q232">
        <f>AVERAGE(D220,D225,D230,D235)</f>
        <v>4.375</v>
      </c>
      <c r="R232" s="5">
        <f>AVERAGE(E220:E224)</f>
        <v>9.5</v>
      </c>
      <c r="S232">
        <f>AVERAGE(E220,E225,E230,E235,E240,E245)</f>
        <v>12.600000000000001</v>
      </c>
      <c r="T232" s="5">
        <f>AVERAGE(F220:F224)</f>
        <v>25.32</v>
      </c>
      <c r="U232">
        <f>AVERAGE(F220,F225,F230,F235,F240)</f>
        <v>27.240000000000002</v>
      </c>
      <c r="V232" s="5">
        <f>AVERAGE(G220:G224)</f>
        <v>0</v>
      </c>
      <c r="W232">
        <f>AVERAGE(G220,G225,G230,G235)</f>
        <v>9.5749999999999993</v>
      </c>
    </row>
    <row r="233" spans="1:23" x14ac:dyDescent="0.75">
      <c r="A233" s="7">
        <v>13</v>
      </c>
      <c r="B233">
        <v>10</v>
      </c>
      <c r="C233">
        <v>0.65</v>
      </c>
      <c r="D233">
        <v>3.8</v>
      </c>
      <c r="E233">
        <v>17.7</v>
      </c>
      <c r="F233">
        <v>27.6</v>
      </c>
      <c r="G233">
        <v>17.3</v>
      </c>
      <c r="I233">
        <f t="shared" si="85"/>
        <v>8.4637462154769221</v>
      </c>
      <c r="J233">
        <v>5</v>
      </c>
      <c r="K233">
        <f>AVERAGE(D225:G229)</f>
        <v>17.27</v>
      </c>
      <c r="L233">
        <f t="shared" ref="L233:L236" si="92">AVERAGE(D221:G221,D226:G226,D231:G231,D236:G236,E241:F241,E246:E246)</f>
        <v>14.168421052631581</v>
      </c>
      <c r="M233">
        <v>0.2</v>
      </c>
      <c r="N233">
        <f t="shared" si="87"/>
        <v>16.600000000000001</v>
      </c>
      <c r="P233" s="5">
        <f>AVERAGE(D225:D229)</f>
        <v>3.4200000000000004</v>
      </c>
      <c r="Q233">
        <f>AVERAGE(D221,D226,D231,D236)</f>
        <v>4.9249999999999998</v>
      </c>
      <c r="R233" s="5">
        <f>AVERAGE(E225:E229)</f>
        <v>17.399999999999999</v>
      </c>
      <c r="S233">
        <f t="shared" ref="S233:S236" si="93">AVERAGE(E221,E226,E231,E236,E241,E246)</f>
        <v>12.483333333333334</v>
      </c>
      <c r="T233" s="5">
        <f>AVERAGE(F225:F229)</f>
        <v>30.4</v>
      </c>
      <c r="U233">
        <f t="shared" ref="U233:U236" si="94">AVERAGE(F221,F226,F231,F236,F241)</f>
        <v>26.939999999999998</v>
      </c>
      <c r="V233" s="5">
        <f>AVERAGE(G225:G229)</f>
        <v>17.86</v>
      </c>
      <c r="W233">
        <f t="shared" ref="W233:W236" si="95">AVERAGE(G221,G226,G231,G236)</f>
        <v>9.9749999999999996</v>
      </c>
    </row>
    <row r="234" spans="1:23" x14ac:dyDescent="0.75">
      <c r="A234" s="7">
        <v>14</v>
      </c>
      <c r="B234">
        <v>10</v>
      </c>
      <c r="C234">
        <v>0.85</v>
      </c>
      <c r="D234">
        <v>3</v>
      </c>
      <c r="E234">
        <v>15</v>
      </c>
      <c r="F234">
        <v>28</v>
      </c>
      <c r="G234">
        <v>16.399999999999999</v>
      </c>
      <c r="I234">
        <f t="shared" si="85"/>
        <v>8.8532479915565467</v>
      </c>
      <c r="J234">
        <v>10</v>
      </c>
      <c r="K234">
        <f>AVERAGE(D230:G234)</f>
        <v>15.989999999999998</v>
      </c>
      <c r="L234">
        <f t="shared" si="92"/>
        <v>14.052631578947365</v>
      </c>
      <c r="M234">
        <v>0.45</v>
      </c>
      <c r="N234">
        <f t="shared" si="87"/>
        <v>15.6</v>
      </c>
      <c r="P234" s="5">
        <f>AVERAGE(D230:D234)</f>
        <v>3.1399999999999997</v>
      </c>
      <c r="Q234">
        <f>AVERAGE(D222,D227,D232,D237)</f>
        <v>6.1999999999999993</v>
      </c>
      <c r="R234" s="5">
        <f>AVERAGE(E230:E234)</f>
        <v>15.02</v>
      </c>
      <c r="S234">
        <f t="shared" si="93"/>
        <v>12.033333333333333</v>
      </c>
      <c r="T234" s="5">
        <f>AVERAGE(F230:F234)</f>
        <v>27.6</v>
      </c>
      <c r="U234">
        <f t="shared" si="94"/>
        <v>25.82</v>
      </c>
      <c r="V234" s="5">
        <f>AVERAGE(G230:G234)</f>
        <v>18.2</v>
      </c>
      <c r="W234">
        <f t="shared" si="95"/>
        <v>10.225</v>
      </c>
    </row>
    <row r="235" spans="1:23" x14ac:dyDescent="0.75">
      <c r="A235" s="7">
        <v>15</v>
      </c>
      <c r="B235">
        <v>20</v>
      </c>
      <c r="C235">
        <v>0</v>
      </c>
      <c r="D235">
        <v>0.8</v>
      </c>
      <c r="E235">
        <v>16.399999999999999</v>
      </c>
      <c r="F235">
        <v>24.2</v>
      </c>
      <c r="G235">
        <v>2.7</v>
      </c>
      <c r="I235">
        <f t="shared" si="85"/>
        <v>9.699581176525097</v>
      </c>
      <c r="J235">
        <v>20</v>
      </c>
      <c r="K235">
        <f>AVERAGE(D235:G239)</f>
        <v>10.63</v>
      </c>
      <c r="L235">
        <f t="shared" si="92"/>
        <v>14.194210526315789</v>
      </c>
      <c r="M235">
        <v>0.65</v>
      </c>
      <c r="N235">
        <f t="shared" si="87"/>
        <v>11.025</v>
      </c>
      <c r="P235" s="5">
        <f>AVERAGE(D235:D239)</f>
        <v>1.3199999999999998</v>
      </c>
      <c r="Q235">
        <f>AVERAGE(D223,D228,D233,D238)</f>
        <v>4.6749999999999998</v>
      </c>
      <c r="R235" s="5">
        <f>AVERAGE(E235:E239)</f>
        <v>15.48</v>
      </c>
      <c r="S235">
        <f t="shared" si="93"/>
        <v>13.798333333333334</v>
      </c>
      <c r="T235" s="5">
        <f>AVERAGE(F235:F239)</f>
        <v>23.1</v>
      </c>
      <c r="U235">
        <f t="shared" si="94"/>
        <v>26.059999999999995</v>
      </c>
      <c r="V235" s="5">
        <f>AVERAGE(G235:G239)</f>
        <v>2.62</v>
      </c>
      <c r="W235">
        <f t="shared" si="95"/>
        <v>9.4750000000000014</v>
      </c>
    </row>
    <row r="236" spans="1:23" x14ac:dyDescent="0.75">
      <c r="A236" s="7">
        <v>16</v>
      </c>
      <c r="B236">
        <v>20</v>
      </c>
      <c r="C236">
        <v>0.2</v>
      </c>
      <c r="D236">
        <v>1.3</v>
      </c>
      <c r="E236">
        <v>15.3</v>
      </c>
      <c r="F236">
        <v>25</v>
      </c>
      <c r="G236">
        <v>2.2999999999999998</v>
      </c>
      <c r="I236">
        <f t="shared" si="85"/>
        <v>9.8013710775584855</v>
      </c>
      <c r="J236">
        <v>50</v>
      </c>
      <c r="K236">
        <f>AVERAGE(E240:F244)</f>
        <v>19.358999999999998</v>
      </c>
      <c r="L236">
        <f t="shared" si="92"/>
        <v>13.668421052631581</v>
      </c>
      <c r="M236">
        <v>0.85</v>
      </c>
      <c r="N236">
        <f t="shared" si="87"/>
        <v>10.975</v>
      </c>
      <c r="P236" s="5"/>
      <c r="Q236">
        <f>AVERAGE(D224,D229,D234,D239)</f>
        <v>2.3250000000000002</v>
      </c>
      <c r="R236" s="5">
        <f>AVERAGE(E240:E244)</f>
        <v>11.937999999999999</v>
      </c>
      <c r="S236">
        <f t="shared" si="93"/>
        <v>13.050000000000002</v>
      </c>
      <c r="T236" s="5">
        <f>AVERAGE(F240:F244)</f>
        <v>26.78</v>
      </c>
      <c r="U236">
        <f t="shared" si="94"/>
        <v>27.139999999999997</v>
      </c>
      <c r="V236" s="5"/>
      <c r="W236">
        <f t="shared" si="95"/>
        <v>9.0999999999999979</v>
      </c>
    </row>
    <row r="237" spans="1:23" x14ac:dyDescent="0.75">
      <c r="A237" s="7">
        <v>17</v>
      </c>
      <c r="B237">
        <v>20</v>
      </c>
      <c r="C237">
        <v>0.45</v>
      </c>
      <c r="D237">
        <v>1.4</v>
      </c>
      <c r="E237">
        <v>13</v>
      </c>
      <c r="F237">
        <v>21</v>
      </c>
      <c r="G237">
        <v>2.1</v>
      </c>
      <c r="I237">
        <f t="shared" si="85"/>
        <v>8.1364534657306304</v>
      </c>
      <c r="J237">
        <v>100</v>
      </c>
      <c r="K237">
        <f>AVERAGE(E245:E249)</f>
        <v>7.42</v>
      </c>
      <c r="N237">
        <f t="shared" si="87"/>
        <v>9.375</v>
      </c>
      <c r="P237" s="5"/>
      <c r="R237" s="5">
        <f>AVERAGE(E245:E249)</f>
        <v>7.42</v>
      </c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1.3</v>
      </c>
      <c r="E238">
        <v>19.2</v>
      </c>
      <c r="F238">
        <v>22.9</v>
      </c>
      <c r="G238">
        <v>3.2</v>
      </c>
      <c r="I238">
        <f t="shared" si="85"/>
        <v>9.5143312954721111</v>
      </c>
      <c r="K238">
        <f>AVERAGE(K232:K237)</f>
        <v>13.650666666666666</v>
      </c>
      <c r="N238">
        <f t="shared" si="87"/>
        <v>11.65</v>
      </c>
      <c r="P238" s="5">
        <f>AVERAGE(P232:P237)</f>
        <v>4.5</v>
      </c>
      <c r="Q238">
        <f>AVERAGE(Q232:Q236)</f>
        <v>4.5</v>
      </c>
      <c r="R238" s="5">
        <f>AVERAGE(R232:R237)</f>
        <v>12.793000000000001</v>
      </c>
      <c r="S238">
        <f>AVERAGE(S232:S236)</f>
        <v>12.793000000000001</v>
      </c>
      <c r="T238" s="5">
        <f>AVERAGE(T232:T237)</f>
        <v>26.639999999999997</v>
      </c>
      <c r="U238">
        <f>AVERAGE(U232:U236)</f>
        <v>26.639999999999997</v>
      </c>
      <c r="V238" s="5">
        <f>AVERAGE(V232:V237)</f>
        <v>9.67</v>
      </c>
      <c r="W238">
        <f>AVERAGE(W232:W236)</f>
        <v>9.6699999999999982</v>
      </c>
    </row>
    <row r="239" spans="1:23" x14ac:dyDescent="0.75">
      <c r="A239" s="7">
        <v>19</v>
      </c>
      <c r="B239">
        <v>20</v>
      </c>
      <c r="C239">
        <v>0.85</v>
      </c>
      <c r="D239">
        <v>1.8</v>
      </c>
      <c r="E239">
        <v>13.5</v>
      </c>
      <c r="F239">
        <v>22.4</v>
      </c>
      <c r="G239">
        <v>2.8</v>
      </c>
      <c r="I239">
        <f t="shared" si="85"/>
        <v>8.4413787380972316</v>
      </c>
      <c r="N239">
        <f t="shared" si="87"/>
        <v>10.125</v>
      </c>
      <c r="P239" s="5">
        <f>_xlfn.STDEV.P(P232:P237)</f>
        <v>3.3433815217530882</v>
      </c>
      <c r="Q239">
        <f>_xlfn.STDEV.P(Q232:Q236)</f>
        <v>1.2527968710050317</v>
      </c>
      <c r="R239" s="5">
        <f>_xlfn.STDEV.P(R232:R237)</f>
        <v>3.5082747421869045</v>
      </c>
      <c r="S239">
        <f>_xlfn.STDEV.P(S232:S236)</f>
        <v>0.59782606166007879</v>
      </c>
      <c r="T239" s="5">
        <f>_xlfn.STDEV.P(T232:T237)</f>
        <v>2.4229238535290363</v>
      </c>
      <c r="U239">
        <f>_xlfn.STDEV.P(U232:U236)</f>
        <v>0.58460242900624404</v>
      </c>
      <c r="V239" s="5">
        <f>_xlfn.STDEV.P(V232:V237)</f>
        <v>8.4120211602206503</v>
      </c>
      <c r="W239">
        <f>_xlfn.STDEV.P(W232:W236)</f>
        <v>0.39319206502675036</v>
      </c>
    </row>
    <row r="240" spans="1:23" x14ac:dyDescent="0.75">
      <c r="A240" s="7">
        <v>20</v>
      </c>
      <c r="B240">
        <v>50</v>
      </c>
      <c r="C240">
        <v>0</v>
      </c>
      <c r="D240">
        <v>0</v>
      </c>
      <c r="E240">
        <v>10.5</v>
      </c>
      <c r="F240">
        <v>27.7</v>
      </c>
      <c r="G240">
        <v>0</v>
      </c>
      <c r="I240">
        <f>_xlfn.STDEV.P(E240:F240)</f>
        <v>8.5999999999999961</v>
      </c>
      <c r="N240">
        <f>AVERAGEIF(D240:G240, "&lt;&gt;0", D240:G240)</f>
        <v>19.100000000000001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0</v>
      </c>
      <c r="E241">
        <v>12.4</v>
      </c>
      <c r="F241">
        <v>25.6</v>
      </c>
      <c r="G241">
        <v>0</v>
      </c>
      <c r="I241">
        <f t="shared" ref="I241:I244" si="96">_xlfn.STDEV.P(E241:F241)</f>
        <v>6.6000000000000041</v>
      </c>
      <c r="N241">
        <f t="shared" ref="N241:N249" si="97">AVERAGEIF(D241:G241, "&lt;&gt;0", D241:G241)</f>
        <v>19</v>
      </c>
      <c r="P241" s="5" cm="1">
        <f t="array" ref="P241">INDEX(LINEST(P232:P235), 1)</f>
        <v>-2.6679999999999997</v>
      </c>
      <c r="Q241" s="5" cm="1">
        <f t="array" ref="Q241">INDEX(LINEST(Q232:Q236), 1)</f>
        <v>-0.43499999999999983</v>
      </c>
      <c r="R241" s="5" cm="1">
        <f t="array" ref="R241">INDEX(LINEST(R232:R237), 1)</f>
        <v>-0.75217142857142816</v>
      </c>
      <c r="S241" s="5" cm="1">
        <f t="array" ref="S241">INDEX(LINEST(S232:S236), 1)</f>
        <v>0.22150000000000011</v>
      </c>
      <c r="T241" s="5" cm="1">
        <f t="array" ref="T241">INDEX(LINEST(T232:T236), 1)</f>
        <v>-0.43799999999999911</v>
      </c>
      <c r="U241" s="5" cm="1">
        <f t="array" ref="U241">INDEX(LINEST(U232:U236), 1)</f>
        <v>-0.10800000000000118</v>
      </c>
      <c r="V241" s="5" cm="1">
        <f t="array" ref="V241">INDEX(LINEST(V232:V235), 1)</f>
        <v>0.81999999999999917</v>
      </c>
      <c r="W241" s="5" cm="1">
        <f t="array" ref="W241">INDEX(LINEST(W232:W236), 1)</f>
        <v>-0.14500000000000005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0</v>
      </c>
      <c r="E242">
        <v>11.6</v>
      </c>
      <c r="F242">
        <v>26.7</v>
      </c>
      <c r="G242">
        <v>0</v>
      </c>
      <c r="I242">
        <f t="shared" si="96"/>
        <v>7.5500000000000034</v>
      </c>
      <c r="K242" cm="1">
        <f t="array" ref="K242">INDEX(LINEST(K232:K237),1)</f>
        <v>-0.51908571428571426</v>
      </c>
      <c r="L242" cm="1">
        <f t="array" ref="L242">INDEX(LINEST(L232:L236),1)</f>
        <v>-8.0578947368420514E-2</v>
      </c>
      <c r="N242">
        <f t="shared" si="97"/>
        <v>19.149999999999999</v>
      </c>
    </row>
    <row r="243" spans="1:25" x14ac:dyDescent="0.75">
      <c r="A243" s="7">
        <v>23</v>
      </c>
      <c r="B243">
        <v>50</v>
      </c>
      <c r="C243">
        <v>0.65</v>
      </c>
      <c r="D243">
        <v>0</v>
      </c>
      <c r="E243">
        <v>11.79</v>
      </c>
      <c r="F243">
        <v>25.7</v>
      </c>
      <c r="G243">
        <v>0</v>
      </c>
      <c r="I243">
        <f t="shared" si="96"/>
        <v>6.955000000000009</v>
      </c>
      <c r="N243">
        <f t="shared" si="97"/>
        <v>18.744999999999997</v>
      </c>
    </row>
    <row r="244" spans="1:25" x14ac:dyDescent="0.75">
      <c r="A244" s="7">
        <v>24</v>
      </c>
      <c r="B244">
        <v>50</v>
      </c>
      <c r="C244">
        <v>0.85</v>
      </c>
      <c r="D244">
        <v>0</v>
      </c>
      <c r="E244">
        <v>13.4</v>
      </c>
      <c r="F244">
        <v>28.2</v>
      </c>
      <c r="G244">
        <v>0</v>
      </c>
      <c r="I244">
        <f t="shared" si="96"/>
        <v>7.3999999999999959</v>
      </c>
      <c r="N244">
        <f t="shared" si="97"/>
        <v>20.8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7.2</v>
      </c>
      <c r="F245">
        <v>0</v>
      </c>
      <c r="G245">
        <v>0</v>
      </c>
      <c r="I245">
        <f>_xlfn.STDEV.P(E245:E245)</f>
        <v>0</v>
      </c>
      <c r="N245">
        <f t="shared" si="97"/>
        <v>7.2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8</v>
      </c>
      <c r="F246">
        <v>0</v>
      </c>
      <c r="G246">
        <v>0</v>
      </c>
      <c r="I246">
        <f t="shared" ref="I246:I249" si="98">_xlfn.STDEV.P(E246:E246)</f>
        <v>0</v>
      </c>
      <c r="N246">
        <f t="shared" si="97"/>
        <v>8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7.7</v>
      </c>
      <c r="F247">
        <v>0</v>
      </c>
      <c r="G247">
        <v>0</v>
      </c>
      <c r="I247">
        <f t="shared" si="98"/>
        <v>0</v>
      </c>
      <c r="N247">
        <f t="shared" si="97"/>
        <v>7.7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7.8</v>
      </c>
      <c r="F248">
        <v>0</v>
      </c>
      <c r="G248">
        <v>0</v>
      </c>
      <c r="I248">
        <f t="shared" si="98"/>
        <v>0</v>
      </c>
      <c r="N248">
        <f t="shared" si="97"/>
        <v>7.8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6.4</v>
      </c>
      <c r="F249">
        <v>0</v>
      </c>
      <c r="G249">
        <v>0</v>
      </c>
      <c r="I249">
        <f t="shared" si="98"/>
        <v>0</v>
      </c>
      <c r="N249">
        <f t="shared" si="97"/>
        <v>6.4</v>
      </c>
    </row>
  </sheetData>
  <conditionalFormatting sqref="D1:D1048576">
    <cfRule type="top10" dxfId="28" priority="1" rank="1"/>
  </conditionalFormatting>
  <conditionalFormatting sqref="E1:E1048576">
    <cfRule type="top10" dxfId="27" priority="2" rank="1"/>
  </conditionalFormatting>
  <conditionalFormatting sqref="F1:F1048576">
    <cfRule type="top10" dxfId="26" priority="3" rank="1"/>
  </conditionalFormatting>
  <conditionalFormatting sqref="G1:G1048576">
    <cfRule type="top10" dxfId="25" priority="4" rank="1"/>
  </conditionalFormatting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98.5</v>
      </c>
      <c r="F4">
        <v>1.3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99.6</v>
      </c>
      <c r="F5">
        <v>0.8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98.5</v>
      </c>
      <c r="F6">
        <v>1.7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98.6</v>
      </c>
      <c r="F7">
        <v>1.4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99.4</v>
      </c>
      <c r="F8">
        <v>1.1000000000000001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92.7</v>
      </c>
      <c r="F9">
        <v>29.7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92.4</v>
      </c>
      <c r="F10">
        <v>26.5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93.6</v>
      </c>
      <c r="F11">
        <v>29.8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92.5</v>
      </c>
      <c r="F12">
        <v>29.2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93.9</v>
      </c>
      <c r="F13">
        <v>26.6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16.5</v>
      </c>
      <c r="F14">
        <v>22.5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99.9</v>
      </c>
      <c r="E15">
        <v>15</v>
      </c>
      <c r="F15">
        <v>22.8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14.4</v>
      </c>
      <c r="F16">
        <v>27.5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99.8</v>
      </c>
      <c r="E17">
        <v>11.9</v>
      </c>
      <c r="F17">
        <v>26.1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99.6</v>
      </c>
      <c r="E18">
        <v>15.3</v>
      </c>
      <c r="F18">
        <v>29.5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16.2</v>
      </c>
      <c r="E19">
        <v>0</v>
      </c>
      <c r="F19">
        <v>31.7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16.600000000000001</v>
      </c>
      <c r="E20">
        <v>0</v>
      </c>
      <c r="F20">
        <v>32.6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23.1</v>
      </c>
      <c r="E21">
        <v>0</v>
      </c>
      <c r="F21">
        <v>30.4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25</v>
      </c>
      <c r="E22">
        <v>0</v>
      </c>
      <c r="F22">
        <v>31.7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28.7</v>
      </c>
      <c r="E23">
        <v>0</v>
      </c>
      <c r="F23">
        <v>31.8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0.2</v>
      </c>
      <c r="E24">
        <v>0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0.3</v>
      </c>
      <c r="E25">
        <v>0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0.3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0.8</v>
      </c>
      <c r="E27">
        <v>0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0.5</v>
      </c>
      <c r="E28">
        <v>0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0.1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0.2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0.2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0.5</v>
      </c>
      <c r="E33">
        <v>0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2.8</v>
      </c>
      <c r="E40">
        <v>0</v>
      </c>
      <c r="F40">
        <v>1.2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2.7</v>
      </c>
      <c r="E41">
        <v>0</v>
      </c>
      <c r="F41">
        <v>1.7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5.3</v>
      </c>
      <c r="E42">
        <v>0</v>
      </c>
      <c r="F42">
        <v>2.8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7.2</v>
      </c>
      <c r="E43">
        <v>0</v>
      </c>
      <c r="F43">
        <v>3.8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12</v>
      </c>
      <c r="E44">
        <v>0</v>
      </c>
      <c r="F44">
        <v>2.4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0.1</v>
      </c>
      <c r="E45">
        <v>0</v>
      </c>
      <c r="F45">
        <v>52.4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0.3</v>
      </c>
      <c r="E46">
        <v>0</v>
      </c>
      <c r="F46">
        <v>52.4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0.5</v>
      </c>
      <c r="E47">
        <v>0</v>
      </c>
      <c r="F47">
        <v>55.4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1.9</v>
      </c>
      <c r="E48">
        <v>0</v>
      </c>
      <c r="F48">
        <v>53.3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3</v>
      </c>
      <c r="E49">
        <v>0</v>
      </c>
      <c r="F49">
        <v>49.6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0.4</v>
      </c>
      <c r="E50">
        <v>0</v>
      </c>
      <c r="F50">
        <v>49.9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0.1</v>
      </c>
      <c r="E51">
        <v>0</v>
      </c>
      <c r="F51">
        <v>43.3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0.5</v>
      </c>
      <c r="E52">
        <v>0</v>
      </c>
      <c r="F52">
        <v>43.3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0.8</v>
      </c>
      <c r="E53">
        <v>0</v>
      </c>
      <c r="F53">
        <v>45.1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0.5</v>
      </c>
      <c r="E54">
        <v>0</v>
      </c>
      <c r="F54">
        <v>48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0.1</v>
      </c>
      <c r="E55">
        <v>0</v>
      </c>
      <c r="F55">
        <v>47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0.2</v>
      </c>
      <c r="E56">
        <v>0</v>
      </c>
      <c r="F56">
        <v>40.5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0.5</v>
      </c>
      <c r="E57">
        <v>0</v>
      </c>
      <c r="F57">
        <v>50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0.8</v>
      </c>
      <c r="E58">
        <v>0</v>
      </c>
      <c r="F58">
        <v>59.6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1.7</v>
      </c>
      <c r="E59">
        <v>0</v>
      </c>
      <c r="F59">
        <v>57.7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1.9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2.7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1.5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0.9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1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1.6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0.7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0.8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0.4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0.8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0.5</v>
      </c>
      <c r="E76">
        <v>0</v>
      </c>
      <c r="F76">
        <v>36.4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0.7</v>
      </c>
      <c r="E77">
        <v>0</v>
      </c>
      <c r="F77">
        <v>41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0.4</v>
      </c>
      <c r="E78">
        <v>0</v>
      </c>
      <c r="F78">
        <v>42.7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0.2</v>
      </c>
      <c r="E79">
        <v>0</v>
      </c>
      <c r="F79">
        <v>38.299999999999997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0.5</v>
      </c>
      <c r="E80">
        <v>0</v>
      </c>
      <c r="F80">
        <v>41.6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</v>
      </c>
      <c r="E81">
        <v>0</v>
      </c>
      <c r="F81">
        <v>55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</v>
      </c>
      <c r="E82">
        <v>0</v>
      </c>
      <c r="F82">
        <v>41.9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0.1</v>
      </c>
      <c r="E83">
        <v>0</v>
      </c>
      <c r="F83">
        <v>44.6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0.2</v>
      </c>
      <c r="E84">
        <v>0</v>
      </c>
      <c r="F84">
        <v>43.5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0.1</v>
      </c>
      <c r="E85">
        <v>0</v>
      </c>
      <c r="F85">
        <v>42.3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51.2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46.4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0.1</v>
      </c>
      <c r="E88">
        <v>0</v>
      </c>
      <c r="F88">
        <v>46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0.1</v>
      </c>
      <c r="E89">
        <v>0</v>
      </c>
      <c r="F89">
        <v>32.200000000000003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0.2</v>
      </c>
      <c r="E90">
        <v>0</v>
      </c>
      <c r="F90">
        <v>30.8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55.2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0.3</v>
      </c>
      <c r="E92">
        <v>0</v>
      </c>
      <c r="F92">
        <v>33.9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32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39.299999999999997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49.1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0.2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0.3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0.6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0.3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0</v>
      </c>
      <c r="E117">
        <v>99.1</v>
      </c>
      <c r="F117">
        <v>44.6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0</v>
      </c>
      <c r="E118">
        <v>99.4</v>
      </c>
      <c r="F118">
        <v>50.5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0</v>
      </c>
      <c r="E119">
        <v>99.5</v>
      </c>
      <c r="F119">
        <v>56.6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0</v>
      </c>
      <c r="E120">
        <v>99.1</v>
      </c>
      <c r="F120">
        <v>57.3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0</v>
      </c>
      <c r="E121">
        <v>99.5</v>
      </c>
      <c r="F121">
        <v>54.9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0</v>
      </c>
      <c r="E122">
        <v>19.600000000000001</v>
      </c>
      <c r="F122">
        <v>48.4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0</v>
      </c>
      <c r="E123">
        <v>22.2</v>
      </c>
      <c r="F123">
        <v>54.1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0</v>
      </c>
      <c r="E124">
        <v>16.399999999999999</v>
      </c>
      <c r="F124">
        <v>55.3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0</v>
      </c>
      <c r="E125">
        <v>17</v>
      </c>
      <c r="F125">
        <v>60.9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0</v>
      </c>
      <c r="E126">
        <v>17.100000000000001</v>
      </c>
      <c r="F126">
        <v>59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</v>
      </c>
      <c r="E127">
        <v>0</v>
      </c>
      <c r="F127">
        <v>52.1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</v>
      </c>
      <c r="E128">
        <v>0</v>
      </c>
      <c r="F128">
        <v>58.5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59.4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50.1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</v>
      </c>
      <c r="E131">
        <v>0</v>
      </c>
      <c r="F131">
        <v>56.5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0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0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0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0</v>
      </c>
      <c r="F148">
        <v>10.5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99.9</v>
      </c>
      <c r="E149">
        <v>0</v>
      </c>
      <c r="F149">
        <v>17.600000000000001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99.9</v>
      </c>
      <c r="E150">
        <v>0</v>
      </c>
      <c r="F150">
        <v>17.399999999999999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14.6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99.9</v>
      </c>
      <c r="E152">
        <v>0</v>
      </c>
      <c r="F152">
        <v>14.5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30.5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</v>
      </c>
      <c r="E154">
        <v>0</v>
      </c>
      <c r="F154">
        <v>28.6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26.8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29.3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41.9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30.2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40.299999999999997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29.7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29.2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29.5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30.1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28.8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29.1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30.3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30.4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0.5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0.5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0.1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82.4</v>
      </c>
      <c r="E184">
        <v>0</v>
      </c>
      <c r="F184">
        <v>0.2</v>
      </c>
      <c r="G184">
        <v>97.3</v>
      </c>
    </row>
    <row r="185" spans="1:7" x14ac:dyDescent="0.75">
      <c r="A185" s="1">
        <v>1</v>
      </c>
      <c r="B185">
        <v>0</v>
      </c>
      <c r="C185">
        <v>0.2</v>
      </c>
      <c r="D185">
        <v>83</v>
      </c>
      <c r="E185">
        <v>0</v>
      </c>
      <c r="F185">
        <v>0.6</v>
      </c>
      <c r="G185">
        <v>95.6</v>
      </c>
    </row>
    <row r="186" spans="1:7" x14ac:dyDescent="0.75">
      <c r="A186" s="1">
        <v>2</v>
      </c>
      <c r="B186">
        <v>0</v>
      </c>
      <c r="C186">
        <v>0.45</v>
      </c>
      <c r="D186">
        <v>83.8</v>
      </c>
      <c r="E186">
        <v>0.1</v>
      </c>
      <c r="F186">
        <v>0.2</v>
      </c>
      <c r="G186">
        <v>95.2</v>
      </c>
    </row>
    <row r="187" spans="1:7" x14ac:dyDescent="0.75">
      <c r="A187" s="1">
        <v>3</v>
      </c>
      <c r="B187">
        <v>0</v>
      </c>
      <c r="C187">
        <v>0.65</v>
      </c>
      <c r="D187">
        <v>85.3</v>
      </c>
      <c r="E187">
        <v>0</v>
      </c>
      <c r="F187">
        <v>0.5</v>
      </c>
      <c r="G187">
        <v>94.7</v>
      </c>
    </row>
    <row r="188" spans="1:7" x14ac:dyDescent="0.75">
      <c r="A188" s="1">
        <v>4</v>
      </c>
      <c r="B188">
        <v>0</v>
      </c>
      <c r="C188">
        <v>0.85</v>
      </c>
      <c r="D188">
        <v>88.7</v>
      </c>
      <c r="E188">
        <v>0.1</v>
      </c>
      <c r="F188">
        <v>0</v>
      </c>
      <c r="G188">
        <v>95.5</v>
      </c>
    </row>
    <row r="189" spans="1:7" x14ac:dyDescent="0.75">
      <c r="A189" s="1">
        <v>5</v>
      </c>
      <c r="B189">
        <v>5</v>
      </c>
      <c r="C189">
        <v>0</v>
      </c>
      <c r="D189">
        <v>45.3</v>
      </c>
      <c r="E189">
        <v>0</v>
      </c>
      <c r="F189">
        <v>16.3</v>
      </c>
      <c r="G189">
        <v>16.3</v>
      </c>
    </row>
    <row r="190" spans="1:7" x14ac:dyDescent="0.75">
      <c r="A190" s="1">
        <v>6</v>
      </c>
      <c r="B190">
        <v>5</v>
      </c>
      <c r="C190">
        <v>0.2</v>
      </c>
      <c r="D190">
        <v>42.9</v>
      </c>
      <c r="E190">
        <v>0</v>
      </c>
      <c r="F190">
        <v>16.3</v>
      </c>
      <c r="G190">
        <v>16.100000000000001</v>
      </c>
    </row>
    <row r="191" spans="1:7" x14ac:dyDescent="0.75">
      <c r="A191" s="1">
        <v>7</v>
      </c>
      <c r="B191">
        <v>5</v>
      </c>
      <c r="C191">
        <v>0.45</v>
      </c>
      <c r="D191">
        <v>38.200000000000003</v>
      </c>
      <c r="E191">
        <v>0</v>
      </c>
      <c r="F191">
        <v>19.600000000000001</v>
      </c>
      <c r="G191">
        <v>15.5</v>
      </c>
    </row>
    <row r="192" spans="1:7" x14ac:dyDescent="0.75">
      <c r="A192" s="1">
        <v>8</v>
      </c>
      <c r="B192">
        <v>5</v>
      </c>
      <c r="C192">
        <v>0.65</v>
      </c>
      <c r="D192">
        <v>38.6</v>
      </c>
      <c r="E192">
        <v>0</v>
      </c>
      <c r="F192">
        <v>17.600000000000001</v>
      </c>
      <c r="G192">
        <v>15.5</v>
      </c>
    </row>
    <row r="193" spans="1:7" x14ac:dyDescent="0.75">
      <c r="A193" s="1">
        <v>9</v>
      </c>
      <c r="B193">
        <v>5</v>
      </c>
      <c r="C193">
        <v>0.85</v>
      </c>
      <c r="D193">
        <v>38.299999999999997</v>
      </c>
      <c r="E193">
        <v>0</v>
      </c>
      <c r="F193">
        <v>22.3</v>
      </c>
      <c r="G193">
        <v>18.2</v>
      </c>
    </row>
    <row r="194" spans="1:7" x14ac:dyDescent="0.75">
      <c r="A194" s="1">
        <v>10</v>
      </c>
      <c r="B194">
        <v>10</v>
      </c>
      <c r="C194">
        <v>0</v>
      </c>
      <c r="D194">
        <v>44.5</v>
      </c>
      <c r="E194">
        <v>0</v>
      </c>
      <c r="F194">
        <v>0</v>
      </c>
      <c r="G194">
        <v>20.5</v>
      </c>
    </row>
    <row r="195" spans="1:7" x14ac:dyDescent="0.75">
      <c r="A195" s="1">
        <v>11</v>
      </c>
      <c r="B195">
        <v>10</v>
      </c>
      <c r="C195">
        <v>0.2</v>
      </c>
      <c r="D195">
        <v>39.1</v>
      </c>
      <c r="E195">
        <v>0</v>
      </c>
      <c r="F195">
        <v>0</v>
      </c>
      <c r="G195">
        <v>20.9</v>
      </c>
    </row>
    <row r="196" spans="1:7" x14ac:dyDescent="0.75">
      <c r="A196" s="1">
        <v>12</v>
      </c>
      <c r="B196">
        <v>10</v>
      </c>
      <c r="C196">
        <v>0.45</v>
      </c>
      <c r="D196">
        <v>35.299999999999997</v>
      </c>
      <c r="E196">
        <v>0</v>
      </c>
      <c r="F196">
        <v>0.1</v>
      </c>
      <c r="G196">
        <v>16.899999999999999</v>
      </c>
    </row>
    <row r="197" spans="1:7" x14ac:dyDescent="0.75">
      <c r="A197" s="1">
        <v>13</v>
      </c>
      <c r="B197">
        <v>10</v>
      </c>
      <c r="C197">
        <v>0.65</v>
      </c>
      <c r="D197">
        <v>41.6</v>
      </c>
      <c r="E197">
        <v>0</v>
      </c>
      <c r="F197">
        <v>0</v>
      </c>
      <c r="G197">
        <v>17</v>
      </c>
    </row>
    <row r="198" spans="1:7" x14ac:dyDescent="0.75">
      <c r="A198" s="1">
        <v>14</v>
      </c>
      <c r="B198">
        <v>10</v>
      </c>
      <c r="C198">
        <v>0.85</v>
      </c>
      <c r="D198">
        <v>35.299999999999997</v>
      </c>
      <c r="E198">
        <v>0</v>
      </c>
      <c r="F198">
        <v>0</v>
      </c>
      <c r="G198">
        <v>16.5</v>
      </c>
    </row>
    <row r="199" spans="1:7" x14ac:dyDescent="0.75">
      <c r="A199" s="1">
        <v>15</v>
      </c>
      <c r="B199">
        <v>20</v>
      </c>
      <c r="C199">
        <v>0</v>
      </c>
      <c r="D199">
        <v>25.6</v>
      </c>
      <c r="E199">
        <v>0.1</v>
      </c>
      <c r="F199">
        <v>0</v>
      </c>
      <c r="G199">
        <v>2.2999999999999998</v>
      </c>
    </row>
    <row r="200" spans="1:7" x14ac:dyDescent="0.75">
      <c r="A200" s="1">
        <v>16</v>
      </c>
      <c r="B200">
        <v>20</v>
      </c>
      <c r="C200">
        <v>0.2</v>
      </c>
      <c r="D200">
        <v>8.6</v>
      </c>
      <c r="E200">
        <v>0</v>
      </c>
      <c r="F200">
        <v>0</v>
      </c>
      <c r="G200">
        <v>2.6</v>
      </c>
    </row>
    <row r="201" spans="1:7" x14ac:dyDescent="0.75">
      <c r="A201" s="1">
        <v>17</v>
      </c>
      <c r="B201">
        <v>20</v>
      </c>
      <c r="C201">
        <v>0.45</v>
      </c>
      <c r="D201">
        <v>9.8000000000000007</v>
      </c>
      <c r="E201">
        <v>0.2</v>
      </c>
      <c r="F201">
        <v>0</v>
      </c>
      <c r="G201">
        <v>2.2999999999999998</v>
      </c>
    </row>
    <row r="202" spans="1:7" x14ac:dyDescent="0.75">
      <c r="A202" s="1">
        <v>18</v>
      </c>
      <c r="B202">
        <v>20</v>
      </c>
      <c r="C202">
        <v>0.65</v>
      </c>
      <c r="D202">
        <v>10.5</v>
      </c>
      <c r="E202">
        <v>0.2</v>
      </c>
      <c r="F202">
        <v>0.1</v>
      </c>
      <c r="G202">
        <v>2.8</v>
      </c>
    </row>
    <row r="203" spans="1:7" x14ac:dyDescent="0.75">
      <c r="A203" s="1">
        <v>19</v>
      </c>
      <c r="B203">
        <v>20</v>
      </c>
      <c r="C203">
        <v>0.85</v>
      </c>
      <c r="D203">
        <v>15.3</v>
      </c>
      <c r="E203">
        <v>0.2</v>
      </c>
      <c r="F203">
        <v>0</v>
      </c>
      <c r="G203">
        <v>1.2</v>
      </c>
    </row>
    <row r="204" spans="1:7" x14ac:dyDescent="0.75">
      <c r="A204" s="1">
        <v>20</v>
      </c>
      <c r="B204">
        <v>50</v>
      </c>
      <c r="C204">
        <v>0</v>
      </c>
      <c r="D204">
        <v>36.200000000000003</v>
      </c>
      <c r="E204">
        <v>0</v>
      </c>
      <c r="F204">
        <v>0</v>
      </c>
      <c r="G204">
        <v>3.6</v>
      </c>
    </row>
    <row r="205" spans="1:7" x14ac:dyDescent="0.75">
      <c r="A205" s="1">
        <v>21</v>
      </c>
      <c r="B205">
        <v>50</v>
      </c>
      <c r="C205">
        <v>0.2</v>
      </c>
      <c r="D205">
        <v>8.9</v>
      </c>
      <c r="E205">
        <v>0</v>
      </c>
      <c r="F205">
        <v>0</v>
      </c>
      <c r="G205">
        <v>2.9</v>
      </c>
    </row>
    <row r="206" spans="1:7" x14ac:dyDescent="0.75">
      <c r="A206" s="1">
        <v>22</v>
      </c>
      <c r="B206">
        <v>50</v>
      </c>
      <c r="C206">
        <v>0.45</v>
      </c>
      <c r="D206">
        <v>6.1</v>
      </c>
      <c r="E206">
        <v>0</v>
      </c>
      <c r="F206">
        <v>0</v>
      </c>
      <c r="G206">
        <v>2.7</v>
      </c>
    </row>
    <row r="207" spans="1:7" x14ac:dyDescent="0.75">
      <c r="A207" s="1">
        <v>23</v>
      </c>
      <c r="B207">
        <v>50</v>
      </c>
      <c r="C207">
        <v>0.65</v>
      </c>
      <c r="D207">
        <v>10.3</v>
      </c>
      <c r="E207">
        <v>0</v>
      </c>
      <c r="F207">
        <v>0</v>
      </c>
      <c r="G207">
        <v>1.8</v>
      </c>
    </row>
    <row r="208" spans="1:7" x14ac:dyDescent="0.75">
      <c r="A208" s="1">
        <v>24</v>
      </c>
      <c r="B208">
        <v>50</v>
      </c>
      <c r="C208">
        <v>0.85</v>
      </c>
      <c r="D208">
        <v>11</v>
      </c>
      <c r="E208">
        <v>0</v>
      </c>
      <c r="F208">
        <v>0</v>
      </c>
      <c r="G208">
        <v>0.7</v>
      </c>
    </row>
    <row r="209" spans="1:7" x14ac:dyDescent="0.75">
      <c r="A209" s="1">
        <v>25</v>
      </c>
      <c r="B209">
        <v>100</v>
      </c>
      <c r="C209">
        <v>0</v>
      </c>
      <c r="D209">
        <v>27</v>
      </c>
      <c r="E209">
        <v>0</v>
      </c>
      <c r="F209">
        <v>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7.4</v>
      </c>
      <c r="E210">
        <v>0</v>
      </c>
      <c r="F210">
        <v>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6.1</v>
      </c>
      <c r="E211">
        <v>0</v>
      </c>
      <c r="F211">
        <v>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2.9</v>
      </c>
      <c r="E212">
        <v>0</v>
      </c>
      <c r="F212">
        <v>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4.7</v>
      </c>
      <c r="E213">
        <v>0.1</v>
      </c>
      <c r="F213">
        <v>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77.7</v>
      </c>
      <c r="E220">
        <v>83</v>
      </c>
      <c r="F220">
        <v>48.9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72.099999999999994</v>
      </c>
      <c r="E221">
        <v>83.6</v>
      </c>
      <c r="F221">
        <v>49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65.5</v>
      </c>
      <c r="E222">
        <v>84.6</v>
      </c>
      <c r="F222">
        <v>50.6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80.900000000000006</v>
      </c>
      <c r="E223">
        <v>84.5</v>
      </c>
      <c r="F223">
        <v>50.8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97.2</v>
      </c>
      <c r="E224">
        <v>80.8</v>
      </c>
      <c r="F224">
        <v>49.1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92.7</v>
      </c>
      <c r="E225">
        <v>73.8</v>
      </c>
      <c r="F225">
        <v>40.6</v>
      </c>
      <c r="G225">
        <v>65.5</v>
      </c>
    </row>
    <row r="226" spans="1:7" x14ac:dyDescent="0.75">
      <c r="A226" s="1">
        <v>6</v>
      </c>
      <c r="B226">
        <v>5</v>
      </c>
      <c r="C226">
        <v>0.2</v>
      </c>
      <c r="D226">
        <v>92.9</v>
      </c>
      <c r="E226">
        <v>75.5</v>
      </c>
      <c r="F226">
        <v>41.5</v>
      </c>
      <c r="G226">
        <v>64.7</v>
      </c>
    </row>
    <row r="227" spans="1:7" x14ac:dyDescent="0.75">
      <c r="A227" s="1">
        <v>7</v>
      </c>
      <c r="B227">
        <v>5</v>
      </c>
      <c r="C227">
        <v>0.45</v>
      </c>
      <c r="D227">
        <v>93.9</v>
      </c>
      <c r="E227">
        <v>73.7</v>
      </c>
      <c r="F227">
        <v>39.700000000000003</v>
      </c>
      <c r="G227">
        <v>63.1</v>
      </c>
    </row>
    <row r="228" spans="1:7" x14ac:dyDescent="0.75">
      <c r="A228" s="1">
        <v>8</v>
      </c>
      <c r="B228">
        <v>5</v>
      </c>
      <c r="C228">
        <v>0.65</v>
      </c>
      <c r="D228">
        <v>93.1</v>
      </c>
      <c r="E228">
        <v>72.5</v>
      </c>
      <c r="F228">
        <v>38.299999999999997</v>
      </c>
      <c r="G228">
        <v>64.400000000000006</v>
      </c>
    </row>
    <row r="229" spans="1:7" x14ac:dyDescent="0.75">
      <c r="A229" s="1">
        <v>9</v>
      </c>
      <c r="B229">
        <v>5</v>
      </c>
      <c r="C229">
        <v>0.85</v>
      </c>
      <c r="D229">
        <v>93.2</v>
      </c>
      <c r="E229">
        <v>72.900000000000006</v>
      </c>
      <c r="F229">
        <v>39.4</v>
      </c>
      <c r="G229">
        <v>63.9</v>
      </c>
    </row>
    <row r="230" spans="1:7" x14ac:dyDescent="0.75">
      <c r="A230" s="1">
        <v>10</v>
      </c>
      <c r="B230">
        <v>10</v>
      </c>
      <c r="C230">
        <v>0</v>
      </c>
      <c r="D230">
        <v>95</v>
      </c>
      <c r="E230">
        <v>77.400000000000006</v>
      </c>
      <c r="F230">
        <v>45.9</v>
      </c>
      <c r="G230">
        <v>66</v>
      </c>
    </row>
    <row r="231" spans="1:7" x14ac:dyDescent="0.75">
      <c r="A231" s="1">
        <v>11</v>
      </c>
      <c r="B231">
        <v>10</v>
      </c>
      <c r="C231">
        <v>0.2</v>
      </c>
      <c r="D231">
        <v>94.8</v>
      </c>
      <c r="E231">
        <v>79.7</v>
      </c>
      <c r="F231">
        <v>40.9</v>
      </c>
      <c r="G231">
        <v>62.6</v>
      </c>
    </row>
    <row r="232" spans="1:7" x14ac:dyDescent="0.75">
      <c r="A232" s="1">
        <v>12</v>
      </c>
      <c r="B232">
        <v>10</v>
      </c>
      <c r="C232">
        <v>0.45</v>
      </c>
      <c r="D232">
        <v>93.2</v>
      </c>
      <c r="E232">
        <v>77.400000000000006</v>
      </c>
      <c r="F232">
        <v>47.7</v>
      </c>
      <c r="G232">
        <v>62.6</v>
      </c>
    </row>
    <row r="233" spans="1:7" x14ac:dyDescent="0.75">
      <c r="A233" s="1">
        <v>13</v>
      </c>
      <c r="B233">
        <v>10</v>
      </c>
      <c r="C233">
        <v>0.65</v>
      </c>
      <c r="D233">
        <v>92.4</v>
      </c>
      <c r="E233">
        <v>74.8</v>
      </c>
      <c r="F233">
        <v>44.6</v>
      </c>
      <c r="G233">
        <v>64.400000000000006</v>
      </c>
    </row>
    <row r="234" spans="1:7" x14ac:dyDescent="0.75">
      <c r="A234" s="1">
        <v>14</v>
      </c>
      <c r="B234">
        <v>10</v>
      </c>
      <c r="C234">
        <v>0.85</v>
      </c>
      <c r="D234">
        <v>93.6</v>
      </c>
      <c r="E234">
        <v>77.5</v>
      </c>
      <c r="F234">
        <v>45.7</v>
      </c>
      <c r="G234">
        <v>64.400000000000006</v>
      </c>
    </row>
    <row r="235" spans="1:7" x14ac:dyDescent="0.75">
      <c r="A235" s="1">
        <v>15</v>
      </c>
      <c r="B235">
        <v>20</v>
      </c>
      <c r="C235">
        <v>0</v>
      </c>
      <c r="D235">
        <v>97.8</v>
      </c>
      <c r="E235">
        <v>73.2</v>
      </c>
      <c r="F235">
        <v>53.1</v>
      </c>
      <c r="G235">
        <v>94.8</v>
      </c>
    </row>
    <row r="236" spans="1:7" x14ac:dyDescent="0.75">
      <c r="A236" s="1">
        <v>16</v>
      </c>
      <c r="B236">
        <v>20</v>
      </c>
      <c r="C236">
        <v>0.2</v>
      </c>
      <c r="D236">
        <v>97.5</v>
      </c>
      <c r="E236">
        <v>75.3</v>
      </c>
      <c r="F236">
        <v>54</v>
      </c>
      <c r="G236">
        <v>95.3</v>
      </c>
    </row>
    <row r="237" spans="1:7" x14ac:dyDescent="0.75">
      <c r="A237" s="1">
        <v>17</v>
      </c>
      <c r="B237">
        <v>20</v>
      </c>
      <c r="C237">
        <v>0.45</v>
      </c>
      <c r="D237">
        <v>96.8</v>
      </c>
      <c r="E237">
        <v>76.400000000000006</v>
      </c>
      <c r="F237">
        <v>55.8</v>
      </c>
      <c r="G237">
        <v>94.8</v>
      </c>
    </row>
    <row r="238" spans="1:7" x14ac:dyDescent="0.75">
      <c r="A238" s="1">
        <v>18</v>
      </c>
      <c r="B238">
        <v>20</v>
      </c>
      <c r="C238">
        <v>0.65</v>
      </c>
      <c r="D238">
        <v>97.3</v>
      </c>
      <c r="E238">
        <v>70.900000000000006</v>
      </c>
      <c r="F238">
        <v>53.3</v>
      </c>
      <c r="G238">
        <v>93.5</v>
      </c>
    </row>
    <row r="239" spans="1:7" x14ac:dyDescent="0.75">
      <c r="A239" s="1">
        <v>19</v>
      </c>
      <c r="B239">
        <v>20</v>
      </c>
      <c r="C239">
        <v>0.85</v>
      </c>
      <c r="D239">
        <v>97.5</v>
      </c>
      <c r="E239">
        <v>76.3</v>
      </c>
      <c r="F239">
        <v>54.2</v>
      </c>
      <c r="G239">
        <v>94.5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80.099999999999994</v>
      </c>
      <c r="F240">
        <v>46.2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78.2</v>
      </c>
      <c r="F241">
        <v>49.9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79.099999999999994</v>
      </c>
      <c r="F242">
        <v>47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77.03</v>
      </c>
      <c r="F243">
        <v>45.9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75.5</v>
      </c>
      <c r="F244">
        <v>47.8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85.8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86.8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86.5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85.8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87.4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67C8-2F59-4BF7-A977-5D04C51FF9AA}">
  <dimension ref="A1:AL249"/>
  <sheetViews>
    <sheetView topLeftCell="A120" zoomScale="66" workbookViewId="0">
      <selection activeCell="D1" sqref="D1:D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0</v>
      </c>
      <c r="F4">
        <v>50.6</v>
      </c>
      <c r="G4">
        <v>50.6</v>
      </c>
      <c r="I4">
        <f>_xlfn.STDEV.P(D4:G4)</f>
        <v>25.3</v>
      </c>
      <c r="J4">
        <v>2</v>
      </c>
      <c r="K4">
        <f>_xlfn.STDEV.P(D4:G8)</f>
        <v>25.403434315068498</v>
      </c>
      <c r="L4">
        <f>_xlfn.STDEV.P(D4:G4,D9:G9,D14:G14,D19:G19,D24:G24,D29:G29)</f>
        <v>22.28908201526777</v>
      </c>
      <c r="M4">
        <v>0</v>
      </c>
      <c r="N4">
        <f>AVERAGE(D4:G4)</f>
        <v>25.3</v>
      </c>
      <c r="P4" s="5">
        <f>_xlfn.STDEV.P(D4:D8)</f>
        <v>0</v>
      </c>
      <c r="Q4">
        <f>_xlfn.STDEV.P(D4,D9,D14,D19,D24,D29)</f>
        <v>21.937746516500326</v>
      </c>
      <c r="R4" s="5">
        <f>_xlfn.STDEV.P(E4:E8)</f>
        <v>0</v>
      </c>
      <c r="S4">
        <f>_xlfn.STDEV.P(E4,E9,E14,E19,E24,E29)</f>
        <v>26.685430898192791</v>
      </c>
      <c r="T4" s="5">
        <f>_xlfn.STDEV.P(F4:F8)</f>
        <v>0.94106322848148838</v>
      </c>
      <c r="U4">
        <f>_xlfn.STDEV.P(F4,F9,F14,F19,F24,F29)</f>
        <v>3.9836122635952744</v>
      </c>
      <c r="V4" s="5">
        <f>_xlfn.STDEV.P(G4:G8)</f>
        <v>0.90994505328618669</v>
      </c>
      <c r="W4">
        <f>_xlfn.STDEV.P(G4,G9,G14,G19,G24,G29)</f>
        <v>1.9964551919172453</v>
      </c>
      <c r="AA4" t="s">
        <v>34</v>
      </c>
      <c r="AB4">
        <f>AVERAGE(P25,P61,P97,P169,P205)</f>
        <v>7.2162971428571412</v>
      </c>
      <c r="AC4">
        <f>AVERAGE(R25,R61,R97,R169,R205)</f>
        <v>3.9557714285714303</v>
      </c>
      <c r="AD4">
        <f>AVERAGE(T25,T61,T97,T169,T205)</f>
        <v>3.3213714285714282</v>
      </c>
      <c r="AE4">
        <f>AVERAGE(V25,V61,V97,V169,V205)</f>
        <v>11.4428</v>
      </c>
      <c r="AF4">
        <f>AVERAGE(AB4:AE4)</f>
        <v>6.4840599999999995</v>
      </c>
      <c r="AG4">
        <f>_xlfn.STDEV.P(AB4:AE4)</f>
        <v>3.2218052284876268</v>
      </c>
      <c r="AH4" t="s">
        <v>40</v>
      </c>
      <c r="AI4">
        <f>AVERAGE(K26,K62,K98,K134,K170,K206,K242)</f>
        <v>6.1694064625850329</v>
      </c>
      <c r="AJ4">
        <f>AVERAGE(K12,K48,K84,K120,K156,K192,K228)</f>
        <v>-2.1795018285237995</v>
      </c>
      <c r="AK4">
        <f>AVERAGE(K26,K62,K98,K170,K206)</f>
        <v>5.5296371428571423</v>
      </c>
      <c r="AL4">
        <f>AVERAGE(K12,K48,K84,K156,K192)</f>
        <v>-3.7526619917699491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0</v>
      </c>
      <c r="F5">
        <v>50.5</v>
      </c>
      <c r="G5">
        <v>50.5</v>
      </c>
      <c r="I5">
        <f t="shared" ref="I5:I33" si="0">_xlfn.STDEV.P(D5:G5)</f>
        <v>25.25</v>
      </c>
      <c r="J5">
        <v>5</v>
      </c>
      <c r="K5">
        <f>_xlfn.STDEV.P(D9:G13)</f>
        <v>24.55130291858255</v>
      </c>
      <c r="L5">
        <f>_xlfn.STDEV.P(D5:G5,D10:G10,D15:G15,D20:G20,D25:G25,D30:G30)</f>
        <v>22.137217279705428</v>
      </c>
      <c r="M5">
        <v>0.2</v>
      </c>
      <c r="N5">
        <f t="shared" ref="N5:N33" si="1">AVERAGE(D5:G5)</f>
        <v>25.25</v>
      </c>
      <c r="P5" s="5">
        <f>_xlfn.STDEV.P(D9:D13)</f>
        <v>0</v>
      </c>
      <c r="Q5">
        <f t="shared" ref="Q5:Q8" si="2">_xlfn.STDEV.P(D5,D10,D15,D20,D25,D30)</f>
        <v>21.845499155050984</v>
      </c>
      <c r="R5" s="5">
        <f>_xlfn.STDEV.P(E9:E13)</f>
        <v>0</v>
      </c>
      <c r="S5">
        <f t="shared" ref="S5:S8" si="3">_xlfn.STDEV.P(E5,E10,E15,E20,E25,E30)</f>
        <v>26.457639098503606</v>
      </c>
      <c r="T5" s="5">
        <f>_xlfn.STDEV.P(F9:F13)</f>
        <v>0.82607505712253482</v>
      </c>
      <c r="U5">
        <f t="shared" ref="U5:U8" si="4">_xlfn.STDEV.P(F5,F10,F15,F20,F25,F30)</f>
        <v>3.0102140935303727</v>
      </c>
      <c r="V5" s="5">
        <f>_xlfn.STDEV.P(G9:G13)</f>
        <v>0.38781438859330541</v>
      </c>
      <c r="W5">
        <f t="shared" ref="W5:W8" si="5">_xlfn.STDEV.P(G5,G10,G15,G20,G25,G30)</f>
        <v>0.98657657246324915</v>
      </c>
      <c r="AA5" t="s">
        <v>33</v>
      </c>
      <c r="AB5">
        <f>AVERAGE(Q25,Q61,Q97,Q169,Q205)</f>
        <v>-2.7333333333333033E-2</v>
      </c>
      <c r="AC5">
        <f>AVERAGE(S25,S61,S97,S169,S205)</f>
        <v>-0.30533333333333307</v>
      </c>
      <c r="AD5">
        <f>AVERAGE(U25,U61,U97,U169,U205)</f>
        <v>-0.59033333333333371</v>
      </c>
      <c r="AE5">
        <f>AVERAGE(W25,W61,W97,W169,W205)</f>
        <v>-0.32733333333333314</v>
      </c>
      <c r="AH5" t="s">
        <v>29</v>
      </c>
      <c r="AI5">
        <f>_xlfn.STDEV.P(K26,K62,K98,K134,K170,K206,K242)</f>
        <v>2.1463738267748718</v>
      </c>
      <c r="AJ5">
        <f>_xlfn.STDEV.P(K12,K48,K84,K120,K156,K192,K228)</f>
        <v>2.7396502407960095</v>
      </c>
      <c r="AK5">
        <f>_xlfn.STDEV.P(K26,K62,K98,K170,K206)</f>
        <v>1.3216858767127873</v>
      </c>
      <c r="AL5">
        <f>_xlfn.STDEV.P(K12,K48,K84,K156,K192)</f>
        <v>0.99855545252304656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0</v>
      </c>
      <c r="F6">
        <v>51.4</v>
      </c>
      <c r="G6">
        <v>51.4</v>
      </c>
      <c r="I6">
        <f t="shared" si="0"/>
        <v>25.7</v>
      </c>
      <c r="J6">
        <v>10</v>
      </c>
      <c r="K6">
        <f>_xlfn.STDEV.P(D14:G18)</f>
        <v>22.174365830841708</v>
      </c>
      <c r="L6">
        <f t="shared" ref="L6:L8" si="6">_xlfn.STDEV.P(D6:G6,D11:G11,D16:G16,D21:G21,D26:G26,D31:G31)</f>
        <v>22.516416464807772</v>
      </c>
      <c r="M6">
        <v>0.45</v>
      </c>
      <c r="N6">
        <f t="shared" si="1"/>
        <v>25.7</v>
      </c>
      <c r="P6" s="5">
        <f>_xlfn.STDEV.P(D14:D18)</f>
        <v>0</v>
      </c>
      <c r="Q6">
        <f t="shared" si="2"/>
        <v>21.959641011030513</v>
      </c>
      <c r="R6" s="5">
        <f>_xlfn.STDEV.P(E14:E18)</f>
        <v>2.0567936211491924</v>
      </c>
      <c r="S6">
        <f t="shared" si="3"/>
        <v>26.434473493695478</v>
      </c>
      <c r="T6" s="5">
        <f>_xlfn.STDEV.P(F14:F18)</f>
        <v>0.84522186436461644</v>
      </c>
      <c r="U6">
        <f t="shared" si="4"/>
        <v>3.6536131279719375</v>
      </c>
      <c r="V6" s="5">
        <f>_xlfn.STDEV.P(G14:G18)</f>
        <v>0.90994505328618669</v>
      </c>
      <c r="W6">
        <f t="shared" si="5"/>
        <v>2.5031646636474649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0</v>
      </c>
      <c r="F7">
        <v>49.3</v>
      </c>
      <c r="G7">
        <v>49.4</v>
      </c>
      <c r="I7">
        <f t="shared" si="0"/>
        <v>24.675025329267648</v>
      </c>
      <c r="J7">
        <v>20</v>
      </c>
      <c r="K7">
        <f>_xlfn.STDEV.P(D19:G23)</f>
        <v>16.662955920244155</v>
      </c>
      <c r="L7">
        <f t="shared" si="6"/>
        <v>22.097094768820234</v>
      </c>
      <c r="M7">
        <v>0.65</v>
      </c>
      <c r="N7">
        <f t="shared" si="1"/>
        <v>24.674999999999997</v>
      </c>
      <c r="P7" s="5">
        <f>_xlfn.STDEV.P(D19:D23)</f>
        <v>3.2549039924397247</v>
      </c>
      <c r="Q7">
        <f t="shared" si="2"/>
        <v>22.387273170263505</v>
      </c>
      <c r="R7" s="5">
        <f>_xlfn.STDEV.P(E19:E23)</f>
        <v>1.1882760622010369</v>
      </c>
      <c r="S7">
        <f t="shared" si="3"/>
        <v>25.553457039443149</v>
      </c>
      <c r="T7" s="5">
        <f>_xlfn.STDEV.P(F19:F23)</f>
        <v>0.9826494797230606</v>
      </c>
      <c r="U7">
        <f t="shared" si="4"/>
        <v>2.9059804235786286</v>
      </c>
      <c r="V7" s="5">
        <f>_xlfn.STDEV.P(G19:G23)</f>
        <v>0.92217135067188027</v>
      </c>
      <c r="W7">
        <f t="shared" si="5"/>
        <v>1.2948616399703354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0</v>
      </c>
      <c r="F8">
        <v>52.1</v>
      </c>
      <c r="G8">
        <v>52.1</v>
      </c>
      <c r="I8">
        <f t="shared" si="0"/>
        <v>26.05</v>
      </c>
      <c r="J8">
        <v>50</v>
      </c>
      <c r="K8">
        <f>_xlfn.STDEV.P(D25:G28)</f>
        <v>4.9206040025590347</v>
      </c>
      <c r="L8">
        <f t="shared" si="6"/>
        <v>22.453924660043032</v>
      </c>
      <c r="M8">
        <v>0.85</v>
      </c>
      <c r="N8">
        <f t="shared" si="1"/>
        <v>26.05</v>
      </c>
      <c r="P8" s="5">
        <f>_xlfn.STDEV.P(D24:D28)</f>
        <v>1.662046930745338</v>
      </c>
      <c r="Q8">
        <f t="shared" si="2"/>
        <v>20.835519885255778</v>
      </c>
      <c r="R8" s="5">
        <f>_xlfn.STDEV.P(E24:E28)</f>
        <v>1.3120975573485365</v>
      </c>
      <c r="S8">
        <f t="shared" si="3"/>
        <v>25.975292747788881</v>
      </c>
      <c r="T8" s="5">
        <f>_xlfn.STDEV.P(F24:F28)</f>
        <v>0.86023252670426109</v>
      </c>
      <c r="U8">
        <f t="shared" si="4"/>
        <v>2.6997942308422127</v>
      </c>
      <c r="V8" s="5">
        <f>_xlfn.STDEV.P(G24:G28)</f>
        <v>0.34409301068170478</v>
      </c>
      <c r="W8">
        <f t="shared" si="5"/>
        <v>1.2270108212870638</v>
      </c>
      <c r="AH8" t="s">
        <v>40</v>
      </c>
      <c r="AI8">
        <f>AVERAGE(L26,L62,L98,L134,L170,L206,L242)</f>
        <v>-0.25901530612244933</v>
      </c>
      <c r="AJ8">
        <f>AVERAGE(L12,L48,L84,L120,L156,L192,L228)</f>
        <v>-0.12850796340002182</v>
      </c>
      <c r="AK8">
        <f>AVERAGE(L26,L62,L98,L170,L206)</f>
        <v>-0.25798333333333395</v>
      </c>
      <c r="AL8">
        <f>AVERAGE(L12,L48,L84,L156,L192)</f>
        <v>-0.17566320515925676</v>
      </c>
    </row>
    <row r="9" spans="1:38" x14ac:dyDescent="0.75">
      <c r="A9" s="7">
        <v>5</v>
      </c>
      <c r="B9">
        <v>5</v>
      </c>
      <c r="C9">
        <v>0</v>
      </c>
      <c r="D9">
        <v>0</v>
      </c>
      <c r="E9">
        <v>0</v>
      </c>
      <c r="F9">
        <v>49.8</v>
      </c>
      <c r="G9">
        <v>48.7</v>
      </c>
      <c r="I9">
        <f t="shared" si="0"/>
        <v>24.628070874512275</v>
      </c>
      <c r="J9">
        <v>100</v>
      </c>
      <c r="K9">
        <f>_xlfn.STDEV.P(D29:G33)</f>
        <v>3.5777751466518963</v>
      </c>
      <c r="L9">
        <f>AVERAGE((L8-L7), (L7-L6), (L6-L5), (L5-L4))</f>
        <v>4.1210661193815668E-2</v>
      </c>
      <c r="N9">
        <f t="shared" si="1"/>
        <v>24.625</v>
      </c>
      <c r="P9" s="5">
        <f>_xlfn.STDEV.P(D29:D33)</f>
        <v>1.1565465835840789</v>
      </c>
      <c r="R9" s="5">
        <f>_xlfn.STDEV.P(E29:E33)</f>
        <v>1.5249918032566603</v>
      </c>
      <c r="T9" s="5">
        <f>_xlfn.STDEV.P(F29:F33)</f>
        <v>1.3260467563400617</v>
      </c>
      <c r="V9" s="5">
        <f>_xlfn.STDEV.P(G29:G33)</f>
        <v>1.9252012881774201</v>
      </c>
      <c r="AH9" t="s">
        <v>29</v>
      </c>
      <c r="AI9">
        <f>_xlfn.STDEV.P(L26,L62,L98,L134,L170,L206,L242)</f>
        <v>0.22719548529225567</v>
      </c>
      <c r="AJ9">
        <f>_xlfn.STDEV.P(L12,L48,L84,L120,L156,L192,L228)</f>
        <v>0.15062559013397564</v>
      </c>
      <c r="AK9">
        <f>_xlfn.STDEV.P(L26,L62,L98,L170,L206)</f>
        <v>0.26866352045304215</v>
      </c>
      <c r="AL9">
        <f>_xlfn.STDEV.P(L12,L48,L84,L156,L192)</f>
        <v>0.146709877757153</v>
      </c>
    </row>
    <row r="10" spans="1:38" x14ac:dyDescent="0.75">
      <c r="A10" s="7">
        <v>6</v>
      </c>
      <c r="B10">
        <v>5</v>
      </c>
      <c r="C10">
        <v>0.2</v>
      </c>
      <c r="D10">
        <v>0</v>
      </c>
      <c r="E10">
        <v>0</v>
      </c>
      <c r="F10">
        <v>49.5</v>
      </c>
      <c r="G10">
        <v>49.3</v>
      </c>
      <c r="I10">
        <f t="shared" si="0"/>
        <v>24.700101214367525</v>
      </c>
      <c r="K10">
        <f>AVERAGE(K4:K9)</f>
        <v>16.215073022324642</v>
      </c>
      <c r="N10">
        <f t="shared" si="1"/>
        <v>24.7</v>
      </c>
      <c r="P10" s="5">
        <f>AVERAGE(P4:P9)</f>
        <v>1.0122495844615236</v>
      </c>
      <c r="Q10">
        <f>AVERAGE(Q4:Q8)</f>
        <v>21.793135947620222</v>
      </c>
      <c r="R10" s="5">
        <f>AVERAGE(R4:R9)</f>
        <v>1.013693173992571</v>
      </c>
      <c r="S10">
        <f>AVERAGE(S4:S8)</f>
        <v>26.221258655524782</v>
      </c>
      <c r="T10" s="5">
        <f>AVERAGE(T4:T9)</f>
        <v>0.96354815212267042</v>
      </c>
      <c r="U10">
        <f>AVERAGE(U4:U8)</f>
        <v>3.2506428279036848</v>
      </c>
      <c r="V10" s="5">
        <f>AVERAGE(V4:V9)</f>
        <v>0.89986169078278078</v>
      </c>
      <c r="W10">
        <f>AVERAGE(W4:W8)</f>
        <v>1.6016137778570716</v>
      </c>
    </row>
    <row r="11" spans="1:38" x14ac:dyDescent="0.75">
      <c r="A11" s="7">
        <v>7</v>
      </c>
      <c r="B11">
        <v>5</v>
      </c>
      <c r="C11">
        <v>0.45</v>
      </c>
      <c r="D11">
        <v>0</v>
      </c>
      <c r="E11">
        <v>0</v>
      </c>
      <c r="F11">
        <v>49.1</v>
      </c>
      <c r="G11">
        <v>48.2</v>
      </c>
      <c r="I11">
        <f t="shared" si="0"/>
        <v>24.327081103165664</v>
      </c>
      <c r="N11">
        <f t="shared" si="1"/>
        <v>24.325000000000003</v>
      </c>
      <c r="P11" s="5">
        <f>_xlfn.STDEV.P(P4:P9)</f>
        <v>1.1934896084273838</v>
      </c>
      <c r="Q11">
        <f>_xlfn.STDEV.P(Q4:Q8)</f>
        <v>0.51408279887469233</v>
      </c>
      <c r="R11" s="5">
        <f>_xlfn.STDEV.P(R4:R9)</f>
        <v>0.76639381673797546</v>
      </c>
      <c r="S11">
        <f>_xlfn.STDEV.P(S4:S8)</f>
        <v>0.40577096448909616</v>
      </c>
      <c r="T11" s="5">
        <f>_xlfn.STDEV.P(T4:T9)</f>
        <v>0.17119664679636634</v>
      </c>
      <c r="U11">
        <f>_xlfn.STDEV.P(U4:U8)</f>
        <v>0.48572864493402607</v>
      </c>
      <c r="V11" s="5">
        <f>_xlfn.STDEV.P(V4:V9)</f>
        <v>0.52011114593730978</v>
      </c>
      <c r="W11">
        <f>_xlfn.STDEV.P(W4:W8)</f>
        <v>0.56238576708771693</v>
      </c>
    </row>
    <row r="12" spans="1:38" x14ac:dyDescent="0.75">
      <c r="A12" s="7">
        <v>8</v>
      </c>
      <c r="B12">
        <v>5</v>
      </c>
      <c r="C12">
        <v>0.65</v>
      </c>
      <c r="D12">
        <v>0</v>
      </c>
      <c r="E12">
        <v>0</v>
      </c>
      <c r="F12">
        <v>50.9</v>
      </c>
      <c r="G12">
        <v>48.3</v>
      </c>
      <c r="I12">
        <f t="shared" si="0"/>
        <v>24.817030442822929</v>
      </c>
      <c r="K12" cm="1">
        <f t="array" ref="K12">INDEX(LINEST(K4:K9),1)</f>
        <v>-4.9580515000214609</v>
      </c>
      <c r="L12" cm="1">
        <f t="array" ref="L12">INDEX(LINEST(L4:L8),1)</f>
        <v>2.895627786653315E-2</v>
      </c>
      <c r="N12">
        <f t="shared" si="1"/>
        <v>24.799999999999997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0</v>
      </c>
      <c r="E13">
        <v>0</v>
      </c>
      <c r="F13">
        <v>48.4</v>
      </c>
      <c r="G13">
        <v>48.7</v>
      </c>
      <c r="I13">
        <f t="shared" si="0"/>
        <v>24.275231718770474</v>
      </c>
      <c r="N13">
        <f t="shared" si="1"/>
        <v>24.274999999999999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0</v>
      </c>
      <c r="E14">
        <v>17.600000000000001</v>
      </c>
      <c r="F14">
        <v>50.5</v>
      </c>
      <c r="G14">
        <v>50.6</v>
      </c>
      <c r="I14">
        <f t="shared" si="0"/>
        <v>21.782719641954731</v>
      </c>
      <c r="N14">
        <f t="shared" si="1"/>
        <v>29.674999999999997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14.314285714285713</v>
      </c>
      <c r="AD14">
        <f t="shared" ref="AD14:AF29" si="8">AVERAGE(E4,E40,E76,E112,E148,E184,E220)</f>
        <v>28.142857142857142</v>
      </c>
      <c r="AE14">
        <f t="shared" si="8"/>
        <v>37.371428571428574</v>
      </c>
      <c r="AF14">
        <f t="shared" si="8"/>
        <v>7.2285714285714286</v>
      </c>
    </row>
    <row r="15" spans="1:38" x14ac:dyDescent="0.75">
      <c r="A15" s="7">
        <v>11</v>
      </c>
      <c r="B15">
        <v>10</v>
      </c>
      <c r="C15">
        <v>0.2</v>
      </c>
      <c r="D15">
        <v>0</v>
      </c>
      <c r="E15">
        <v>18.8</v>
      </c>
      <c r="F15">
        <v>50.2</v>
      </c>
      <c r="G15">
        <v>50.5</v>
      </c>
      <c r="I15">
        <f t="shared" si="0"/>
        <v>21.527119523986485</v>
      </c>
      <c r="J15" s="2"/>
      <c r="K15" t="s">
        <v>26</v>
      </c>
      <c r="L15" t="s">
        <v>27</v>
      </c>
      <c r="N15">
        <f t="shared" si="1"/>
        <v>29.875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E30" si="9">AVERAGE(D5,D41,D77,D113,D149,D185,D221)</f>
        <v>14.46142857142857</v>
      </c>
      <c r="AD15">
        <f t="shared" si="8"/>
        <v>28.728571428571428</v>
      </c>
      <c r="AE15">
        <f t="shared" si="8"/>
        <v>37.18571428571429</v>
      </c>
      <c r="AF15">
        <f t="shared" si="8"/>
        <v>7.2428571428571429</v>
      </c>
    </row>
    <row r="16" spans="1:38" x14ac:dyDescent="0.75">
      <c r="A16" s="7">
        <v>12</v>
      </c>
      <c r="B16">
        <v>10</v>
      </c>
      <c r="C16">
        <v>0.45</v>
      </c>
      <c r="D16">
        <v>0</v>
      </c>
      <c r="E16">
        <v>15</v>
      </c>
      <c r="F16">
        <v>51.5</v>
      </c>
      <c r="G16">
        <v>51.4</v>
      </c>
      <c r="I16">
        <f t="shared" si="0"/>
        <v>22.605903543101299</v>
      </c>
      <c r="J16">
        <v>2</v>
      </c>
      <c r="K16">
        <f>AVERAGE(D4:G8)</f>
        <v>25.395000000000003</v>
      </c>
      <c r="L16">
        <f>AVERAGE(D4:G4,D9:G9,D14:G14,D19:G19,D24:G24,D29:G29)</f>
        <v>38.737500000000004</v>
      </c>
      <c r="M16">
        <v>0</v>
      </c>
      <c r="N16">
        <f t="shared" si="1"/>
        <v>29.475000000000001</v>
      </c>
      <c r="P16" s="5">
        <f>AVERAGE(D4:D8)</f>
        <v>0</v>
      </c>
      <c r="Q16">
        <f>AVERAGE(D4,D9,D14,D19,D24,D29)</f>
        <v>19.283333333333335</v>
      </c>
      <c r="R16" s="5">
        <f>AVERAGE(E4:E8)</f>
        <v>0</v>
      </c>
      <c r="S16">
        <f>AVERAGE(E4,E9,E14,E19,E24,E29)</f>
        <v>31.866666666666664</v>
      </c>
      <c r="T16" s="5">
        <f>AVERAGE(F4:F8)</f>
        <v>50.78</v>
      </c>
      <c r="U16">
        <f>AVERAGE(F4,F9,F14,F19,F24,F29)</f>
        <v>52.849999999999994</v>
      </c>
      <c r="V16" s="5">
        <f>AVERAGE(G4:G8)</f>
        <v>50.8</v>
      </c>
      <c r="W16">
        <f>AVERAGE(G4,G9,G14,G19,G24,G29)</f>
        <v>50.949999999999996</v>
      </c>
      <c r="Z16" s="7">
        <v>2</v>
      </c>
      <c r="AA16">
        <v>2</v>
      </c>
      <c r="AB16">
        <v>0.45</v>
      </c>
      <c r="AC16">
        <f t="shared" si="9"/>
        <v>14.342857142857143</v>
      </c>
      <c r="AD16">
        <f t="shared" si="8"/>
        <v>29.014285714285712</v>
      </c>
      <c r="AE16">
        <f t="shared" si="8"/>
        <v>36.642857142857146</v>
      </c>
      <c r="AF16">
        <f t="shared" si="8"/>
        <v>7.3714285714285719</v>
      </c>
    </row>
    <row r="17" spans="1:32" x14ac:dyDescent="0.75">
      <c r="A17" s="7">
        <v>13</v>
      </c>
      <c r="B17">
        <v>10</v>
      </c>
      <c r="C17">
        <v>0.65</v>
      </c>
      <c r="D17">
        <v>0</v>
      </c>
      <c r="E17">
        <v>14.8</v>
      </c>
      <c r="F17">
        <v>49.6</v>
      </c>
      <c r="G17">
        <v>49.4</v>
      </c>
      <c r="I17">
        <f t="shared" si="0"/>
        <v>21.690723823791583</v>
      </c>
      <c r="J17">
        <v>5</v>
      </c>
      <c r="K17">
        <f>AVERAGE(D9:G13)</f>
        <v>24.544999999999998</v>
      </c>
      <c r="L17">
        <f t="shared" ref="L17:L20" si="10">AVERAGE(D5:G5,D10:G10,D15:G15,D20:G20,D25:G25,D30:G30)</f>
        <v>38.466666666666661</v>
      </c>
      <c r="M17">
        <v>0.2</v>
      </c>
      <c r="N17">
        <f t="shared" si="1"/>
        <v>28.450000000000003</v>
      </c>
      <c r="P17" s="5">
        <f>AVERAGE(D9:D13)</f>
        <v>0</v>
      </c>
      <c r="Q17">
        <f t="shared" ref="Q17:Q20" si="11">AVERAGE(D5,D10,D15,D20,D25,D30)</f>
        <v>18.849999999999998</v>
      </c>
      <c r="R17" s="5">
        <f>AVERAGE(E9:E13)</f>
        <v>0</v>
      </c>
      <c r="S17">
        <f t="shared" ref="S17:S20" si="12">AVERAGE(E5,E10,E15,E20,E25,E30)</f>
        <v>31.900000000000002</v>
      </c>
      <c r="T17" s="5">
        <f>AVERAGE(F9:F13)</f>
        <v>49.540000000000006</v>
      </c>
      <c r="U17">
        <f t="shared" ref="U17:U20" si="13">AVERAGE(F5,F10,F15,F20,F25,F30)</f>
        <v>52.616666666666667</v>
      </c>
      <c r="V17" s="5">
        <f>AVERAGE(G9:G13)</f>
        <v>48.64</v>
      </c>
      <c r="W17">
        <f t="shared" ref="W17:W20" si="14">AVERAGE(G5,G10,G15,G20,G25,G30)</f>
        <v>50.5</v>
      </c>
      <c r="Z17" s="7">
        <v>3</v>
      </c>
      <c r="AA17">
        <v>2</v>
      </c>
      <c r="AB17">
        <v>0.65</v>
      </c>
      <c r="AC17">
        <f t="shared" si="9"/>
        <v>14.542857142857143</v>
      </c>
      <c r="AD17">
        <f t="shared" si="8"/>
        <v>28.799999999999994</v>
      </c>
      <c r="AE17">
        <f t="shared" si="8"/>
        <v>37.142857142857146</v>
      </c>
      <c r="AF17">
        <f t="shared" si="8"/>
        <v>7.0714285714285712</v>
      </c>
    </row>
    <row r="18" spans="1:32" x14ac:dyDescent="0.75">
      <c r="A18" s="7">
        <v>14</v>
      </c>
      <c r="B18">
        <v>10</v>
      </c>
      <c r="C18">
        <v>0.85</v>
      </c>
      <c r="D18">
        <v>0</v>
      </c>
      <c r="E18">
        <v>13.1</v>
      </c>
      <c r="F18">
        <v>51.9</v>
      </c>
      <c r="G18">
        <v>52.1</v>
      </c>
      <c r="I18">
        <f t="shared" si="0"/>
        <v>23.192280504512706</v>
      </c>
      <c r="J18">
        <v>10</v>
      </c>
      <c r="K18">
        <f>AVERAGE(D14:G18)</f>
        <v>29.35</v>
      </c>
      <c r="L18">
        <f t="shared" si="10"/>
        <v>38.662500000000001</v>
      </c>
      <c r="M18">
        <v>0.45</v>
      </c>
      <c r="N18">
        <f t="shared" si="1"/>
        <v>29.274999999999999</v>
      </c>
      <c r="P18" s="5">
        <f>AVERAGE(D14:D18)</f>
        <v>0</v>
      </c>
      <c r="Q18">
        <f t="shared" si="11"/>
        <v>18.95</v>
      </c>
      <c r="R18" s="5">
        <f>AVERAGE(E14:E18)</f>
        <v>15.86</v>
      </c>
      <c r="S18">
        <f t="shared" si="12"/>
        <v>30.916666666666668</v>
      </c>
      <c r="T18" s="5">
        <f>AVERAGE(F14:F18)</f>
        <v>50.739999999999995</v>
      </c>
      <c r="U18">
        <f t="shared" si="13"/>
        <v>53.333333333333336</v>
      </c>
      <c r="V18" s="5">
        <f>AVERAGE(G14:G18)</f>
        <v>50.8</v>
      </c>
      <c r="W18">
        <f t="shared" si="14"/>
        <v>51.449999999999996</v>
      </c>
      <c r="Z18" s="7">
        <v>4</v>
      </c>
      <c r="AA18">
        <v>2</v>
      </c>
      <c r="AB18">
        <v>0.85</v>
      </c>
      <c r="AC18">
        <f t="shared" si="9"/>
        <v>13.042857142857143</v>
      </c>
      <c r="AD18">
        <f t="shared" si="8"/>
        <v>28.871428571428574</v>
      </c>
      <c r="AE18">
        <f t="shared" si="8"/>
        <v>36.342857142857142</v>
      </c>
      <c r="AF18">
        <f t="shared" si="8"/>
        <v>7.4571428571428573</v>
      </c>
    </row>
    <row r="19" spans="1:32" x14ac:dyDescent="0.75">
      <c r="A19" s="7">
        <v>15</v>
      </c>
      <c r="B19">
        <v>20</v>
      </c>
      <c r="C19">
        <v>0</v>
      </c>
      <c r="D19">
        <v>17.7</v>
      </c>
      <c r="E19">
        <v>55.7</v>
      </c>
      <c r="F19">
        <v>49.3</v>
      </c>
      <c r="G19">
        <v>51.8</v>
      </c>
      <c r="I19">
        <f t="shared" si="0"/>
        <v>15.140570497837922</v>
      </c>
      <c r="J19">
        <v>20</v>
      </c>
      <c r="K19">
        <f>AVERAGE(D19:G23)</f>
        <v>42.669999999999995</v>
      </c>
      <c r="L19">
        <f t="shared" si="10"/>
        <v>37.708333333333336</v>
      </c>
      <c r="M19">
        <v>0.65</v>
      </c>
      <c r="N19">
        <f t="shared" si="1"/>
        <v>43.625</v>
      </c>
      <c r="P19" s="5">
        <f>AVERAGE(D19:D23)</f>
        <v>14.039999999999997</v>
      </c>
      <c r="Q19">
        <f t="shared" si="11"/>
        <v>18.599999999999998</v>
      </c>
      <c r="R19" s="5">
        <f>AVERAGE(E19:E23)</f>
        <v>53.8</v>
      </c>
      <c r="S19">
        <f t="shared" si="12"/>
        <v>29.95</v>
      </c>
      <c r="T19" s="5">
        <f>AVERAGE(F19:F23)</f>
        <v>51.179999999999993</v>
      </c>
      <c r="U19">
        <f t="shared" si="13"/>
        <v>52.283333333333331</v>
      </c>
      <c r="V19" s="5">
        <f>AVERAGE(G19:G23)</f>
        <v>51.660000000000004</v>
      </c>
      <c r="W19">
        <f t="shared" si="14"/>
        <v>50</v>
      </c>
      <c r="Z19" s="7">
        <v>5</v>
      </c>
      <c r="AA19">
        <v>5</v>
      </c>
      <c r="AB19">
        <v>0</v>
      </c>
      <c r="AC19">
        <f t="shared" si="9"/>
        <v>17.014285714285712</v>
      </c>
      <c r="AD19">
        <f t="shared" si="8"/>
        <v>33.428571428571431</v>
      </c>
      <c r="AE19">
        <f t="shared" si="8"/>
        <v>40.471428571428575</v>
      </c>
      <c r="AF19">
        <f t="shared" si="8"/>
        <v>53.742857142857133</v>
      </c>
    </row>
    <row r="20" spans="1:32" x14ac:dyDescent="0.75">
      <c r="A20" s="7">
        <v>16</v>
      </c>
      <c r="B20">
        <v>20</v>
      </c>
      <c r="C20">
        <v>0.2</v>
      </c>
      <c r="D20">
        <v>15.8</v>
      </c>
      <c r="E20">
        <v>53.9</v>
      </c>
      <c r="F20">
        <v>52.1</v>
      </c>
      <c r="G20">
        <v>52.3</v>
      </c>
      <c r="I20">
        <f t="shared" si="0"/>
        <v>16.022230649943825</v>
      </c>
      <c r="J20">
        <v>50</v>
      </c>
      <c r="K20">
        <f>AVERAGE(D24:G28)</f>
        <v>52.560000000000016</v>
      </c>
      <c r="L20">
        <f t="shared" si="10"/>
        <v>37.529166666666669</v>
      </c>
      <c r="M20">
        <v>0.85</v>
      </c>
      <c r="N20">
        <f t="shared" si="1"/>
        <v>43.525000000000006</v>
      </c>
      <c r="P20" s="5">
        <f>AVERAGE(D24:D28)</f>
        <v>46.36</v>
      </c>
      <c r="Q20">
        <f t="shared" si="11"/>
        <v>16.666666666666668</v>
      </c>
      <c r="R20" s="5">
        <f>AVERAGE(E24:E28)</f>
        <v>57.320000000000007</v>
      </c>
      <c r="S20">
        <f t="shared" si="12"/>
        <v>29.95</v>
      </c>
      <c r="T20" s="5">
        <f>AVERAGE(F24:F28)</f>
        <v>57.1</v>
      </c>
      <c r="U20">
        <f t="shared" si="13"/>
        <v>52.733333333333327</v>
      </c>
      <c r="V20" s="5">
        <f>AVERAGE(G24:G28)</f>
        <v>49.459999999999994</v>
      </c>
      <c r="W20">
        <f t="shared" si="14"/>
        <v>50.766666666666659</v>
      </c>
      <c r="Z20" s="7">
        <v>6</v>
      </c>
      <c r="AA20">
        <v>5</v>
      </c>
      <c r="AB20">
        <v>0.2</v>
      </c>
      <c r="AC20">
        <f t="shared" si="9"/>
        <v>16.245714285714286</v>
      </c>
      <c r="AD20">
        <f t="shared" si="8"/>
        <v>33.171428571428571</v>
      </c>
      <c r="AE20">
        <f t="shared" si="8"/>
        <v>39.557142857142864</v>
      </c>
      <c r="AF20">
        <f t="shared" si="8"/>
        <v>53.114285714285714</v>
      </c>
    </row>
    <row r="21" spans="1:32" x14ac:dyDescent="0.75">
      <c r="A21" s="7">
        <v>17</v>
      </c>
      <c r="B21">
        <v>20</v>
      </c>
      <c r="C21">
        <v>0.45</v>
      </c>
      <c r="D21">
        <v>15.8</v>
      </c>
      <c r="E21">
        <v>54</v>
      </c>
      <c r="F21">
        <v>51.3</v>
      </c>
      <c r="G21">
        <v>52.9</v>
      </c>
      <c r="I21">
        <f t="shared" si="0"/>
        <v>16.021391949515497</v>
      </c>
      <c r="J21">
        <v>100</v>
      </c>
      <c r="K21">
        <f>AVERAGE(D29:G33)</f>
        <v>54.804999999999993</v>
      </c>
      <c r="L21">
        <f>AVERAGE((L20-L19), (L19-L18), (L18-L17), (L17-L16))</f>
        <v>-0.30208333333333393</v>
      </c>
      <c r="N21">
        <f t="shared" si="1"/>
        <v>43.5</v>
      </c>
      <c r="P21" s="5">
        <f>AVERAGE(D29:D33)</f>
        <v>50.42</v>
      </c>
      <c r="R21" s="5">
        <f>AVERAGE(E29:E33)</f>
        <v>58.52</v>
      </c>
      <c r="T21" s="5">
        <f>AVERAGE(F29:F33)</f>
        <v>57.239999999999995</v>
      </c>
      <c r="V21" s="5">
        <f>AVERAGE(G29:G33)</f>
        <v>53.04</v>
      </c>
      <c r="Z21" s="7">
        <v>7</v>
      </c>
      <c r="AA21">
        <v>5</v>
      </c>
      <c r="AB21">
        <v>0.45</v>
      </c>
      <c r="AC21">
        <f t="shared" si="9"/>
        <v>15.728571428571428</v>
      </c>
      <c r="AD21">
        <f t="shared" si="8"/>
        <v>33.571428571428569</v>
      </c>
      <c r="AE21">
        <f t="shared" si="8"/>
        <v>39.342857142857149</v>
      </c>
      <c r="AF21">
        <f t="shared" si="8"/>
        <v>52.371428571428574</v>
      </c>
    </row>
    <row r="22" spans="1:32" x14ac:dyDescent="0.75">
      <c r="A22" s="7">
        <v>18</v>
      </c>
      <c r="B22">
        <v>20</v>
      </c>
      <c r="C22">
        <v>0.65</v>
      </c>
      <c r="D22">
        <v>12.4</v>
      </c>
      <c r="E22">
        <v>52</v>
      </c>
      <c r="F22">
        <v>51.4</v>
      </c>
      <c r="G22">
        <v>51</v>
      </c>
      <c r="I22">
        <f t="shared" si="0"/>
        <v>16.920106382644281</v>
      </c>
      <c r="K22">
        <f>AVERAGE(K16:K21)</f>
        <v>38.220833333333331</v>
      </c>
      <c r="N22">
        <f t="shared" si="1"/>
        <v>41.7</v>
      </c>
      <c r="P22" s="5">
        <f>AVERAGE(P16:P21)</f>
        <v>18.47</v>
      </c>
      <c r="Q22">
        <f>AVERAGE(Q16:Q20)</f>
        <v>18.47</v>
      </c>
      <c r="R22" s="5">
        <f>AVERAGE(R16:R21)</f>
        <v>30.916666666666668</v>
      </c>
      <c r="S22">
        <f>AVERAGE(S16:S20)</f>
        <v>30.916666666666668</v>
      </c>
      <c r="T22" s="5">
        <f>AVERAGE(T16:T21)</f>
        <v>52.763333333333343</v>
      </c>
      <c r="U22">
        <f>AVERAGE(U16:U20)</f>
        <v>52.763333333333335</v>
      </c>
      <c r="V22" s="5">
        <f>AVERAGE(V16:V21)</f>
        <v>50.733333333333341</v>
      </c>
      <c r="W22">
        <f>AVERAGE(W16:W20)</f>
        <v>50.733333333333327</v>
      </c>
      <c r="Z22" s="7">
        <v>8</v>
      </c>
      <c r="AA22">
        <v>5</v>
      </c>
      <c r="AB22">
        <v>0.65</v>
      </c>
      <c r="AC22">
        <f t="shared" si="9"/>
        <v>16.3</v>
      </c>
      <c r="AD22">
        <f t="shared" si="8"/>
        <v>33.314285714285717</v>
      </c>
      <c r="AE22">
        <f t="shared" si="8"/>
        <v>39.499999999999993</v>
      </c>
      <c r="AF22">
        <f t="shared" si="8"/>
        <v>52.557142857142864</v>
      </c>
    </row>
    <row r="23" spans="1:32" x14ac:dyDescent="0.75">
      <c r="A23" s="7">
        <v>19</v>
      </c>
      <c r="B23">
        <v>20</v>
      </c>
      <c r="C23">
        <v>0.85</v>
      </c>
      <c r="D23">
        <v>8.5</v>
      </c>
      <c r="E23">
        <v>53.4</v>
      </c>
      <c r="F23">
        <v>51.8</v>
      </c>
      <c r="G23">
        <v>50.3</v>
      </c>
      <c r="I23">
        <f t="shared" si="0"/>
        <v>18.795877207515478</v>
      </c>
      <c r="N23">
        <f t="shared" si="1"/>
        <v>41</v>
      </c>
      <c r="P23" s="5">
        <f>_xlfn.STDEV.P(P16:P21)</f>
        <v>21.762744159074547</v>
      </c>
      <c r="Q23">
        <f>_xlfn.STDEV.P(Q16:Q20)</f>
        <v>0.92792480538265798</v>
      </c>
      <c r="R23" s="5">
        <f>_xlfn.STDEV.P(R16:R21)</f>
        <v>26.207857388365213</v>
      </c>
      <c r="S23">
        <f>_xlfn.STDEV.P(S16:S20)</f>
        <v>0.86467720373944568</v>
      </c>
      <c r="T23" s="5">
        <f>_xlfn.STDEV.P(T16:T21)</f>
        <v>3.1562512926289972</v>
      </c>
      <c r="U23">
        <f>_xlfn.STDEV.P(U16:U20)</f>
        <v>0.34211758862187308</v>
      </c>
      <c r="V23" s="5">
        <f>_xlfn.STDEV.P(V16:V21)</f>
        <v>1.4254667851463809</v>
      </c>
      <c r="W23">
        <f>_xlfn.STDEV.P(W16:W20)</f>
        <v>0.4803933573414354</v>
      </c>
      <c r="Z23" s="7">
        <v>9</v>
      </c>
      <c r="AA23">
        <v>5</v>
      </c>
      <c r="AB23">
        <v>0.85</v>
      </c>
      <c r="AC23">
        <f t="shared" si="9"/>
        <v>15.651428571428571</v>
      </c>
      <c r="AD23">
        <f t="shared" si="8"/>
        <v>33.200000000000003</v>
      </c>
      <c r="AE23">
        <f t="shared" si="8"/>
        <v>37.671428571428571</v>
      </c>
      <c r="AF23">
        <f t="shared" si="8"/>
        <v>50.171428571428578</v>
      </c>
    </row>
    <row r="24" spans="1:32" x14ac:dyDescent="0.75">
      <c r="A24" s="7">
        <v>20</v>
      </c>
      <c r="B24">
        <v>50</v>
      </c>
      <c r="C24">
        <v>0</v>
      </c>
      <c r="D24">
        <v>47.7</v>
      </c>
      <c r="E24">
        <v>57.7</v>
      </c>
      <c r="F24">
        <v>58.4</v>
      </c>
      <c r="G24">
        <v>49.2</v>
      </c>
      <c r="I24">
        <f t="shared" si="0"/>
        <v>4.8355454707819661</v>
      </c>
      <c r="N24">
        <f t="shared" si="1"/>
        <v>53.25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20.928571428571434</v>
      </c>
      <c r="AD24">
        <f t="shared" si="8"/>
        <v>38.142857142857146</v>
      </c>
      <c r="AE24">
        <f t="shared" si="8"/>
        <v>39.471428571428575</v>
      </c>
      <c r="AF24">
        <f t="shared" si="8"/>
        <v>43.457142857142856</v>
      </c>
    </row>
    <row r="25" spans="1:32" x14ac:dyDescent="0.75">
      <c r="A25" s="7">
        <v>21</v>
      </c>
      <c r="B25">
        <v>50</v>
      </c>
      <c r="C25">
        <v>0.2</v>
      </c>
      <c r="D25">
        <v>46.2</v>
      </c>
      <c r="E25">
        <v>58.3</v>
      </c>
      <c r="F25">
        <v>56.1</v>
      </c>
      <c r="G25">
        <v>49.5</v>
      </c>
      <c r="I25">
        <f t="shared" si="0"/>
        <v>4.8807658210571816</v>
      </c>
      <c r="N25">
        <f t="shared" si="1"/>
        <v>52.524999999999999</v>
      </c>
      <c r="P25" s="5" cm="1">
        <f t="array" ref="P25">INDEX(LINEST(P16:P21), 1)</f>
        <v>11.577714285714285</v>
      </c>
      <c r="Q25" s="5" cm="1">
        <f t="array" ref="Q25">INDEX(LINEST(Q16:Q20), 1)</f>
        <v>-0.54833333333333334</v>
      </c>
      <c r="R25" s="5" cm="1">
        <f t="array" ref="R25">INDEX(LINEST(R16:R21), 1)</f>
        <v>14.357142857142859</v>
      </c>
      <c r="S25" s="5" cm="1">
        <f t="array" ref="S25">INDEX(LINEST(S16:S20), 1)</f>
        <v>-0.57833333333333325</v>
      </c>
      <c r="T25" s="5" cm="1">
        <f t="array" ref="T25">INDEX(LINEST(T16:T21), 1)</f>
        <v>1.5834285714285701</v>
      </c>
      <c r="U25" s="5" cm="1">
        <f t="array" ref="U25">INDEX(LINEST(U16:U20), 1)</f>
        <v>-5.666666666666699E-2</v>
      </c>
      <c r="V25" s="5" cm="1">
        <f t="array" ref="V25">INDEX(LINEST(V16:V20), 1)</f>
        <v>3.3999999999999635E-2</v>
      </c>
      <c r="W25" s="5" cm="1">
        <f t="array" ref="W25">INDEX(LINEST(W16:W20), 1)</f>
        <v>-8.6666666666667419E-2</v>
      </c>
      <c r="Z25" s="7">
        <v>11</v>
      </c>
      <c r="AA25">
        <v>10</v>
      </c>
      <c r="AB25">
        <v>0.2</v>
      </c>
      <c r="AC25">
        <f t="shared" si="9"/>
        <v>24.057142857142857</v>
      </c>
      <c r="AD25">
        <f t="shared" si="8"/>
        <v>38.728571428571421</v>
      </c>
      <c r="AE25">
        <f t="shared" si="8"/>
        <v>38.357142857142854</v>
      </c>
      <c r="AF25">
        <f t="shared" si="8"/>
        <v>43.457142857142863</v>
      </c>
    </row>
    <row r="26" spans="1:32" x14ac:dyDescent="0.75">
      <c r="A26" s="7">
        <v>22</v>
      </c>
      <c r="B26">
        <v>50</v>
      </c>
      <c r="C26">
        <v>0.45</v>
      </c>
      <c r="D26">
        <v>47.2</v>
      </c>
      <c r="E26">
        <v>58.8</v>
      </c>
      <c r="F26">
        <v>57.8</v>
      </c>
      <c r="G26">
        <v>49</v>
      </c>
      <c r="I26">
        <f t="shared" si="0"/>
        <v>5.1516987489565009</v>
      </c>
      <c r="K26" cm="1">
        <f t="array" ref="K26">INDEX(LINEST(K16:K21),1)</f>
        <v>6.9832857142857154</v>
      </c>
      <c r="L26" cm="1">
        <f t="array" ref="L26">INDEX(LINEST(L16:L20),1)</f>
        <v>-0.31749999999999967</v>
      </c>
      <c r="N26">
        <f t="shared" si="1"/>
        <v>53.2</v>
      </c>
      <c r="Z26" s="7">
        <v>12</v>
      </c>
      <c r="AA26">
        <v>10</v>
      </c>
      <c r="AB26">
        <v>0.45</v>
      </c>
      <c r="AC26">
        <f t="shared" si="9"/>
        <v>22.841428571428573</v>
      </c>
      <c r="AD26">
        <f t="shared" si="8"/>
        <v>37.442857142857143</v>
      </c>
      <c r="AE26">
        <f t="shared" si="8"/>
        <v>38.98571428571428</v>
      </c>
      <c r="AF26">
        <f t="shared" si="8"/>
        <v>44.114285714285714</v>
      </c>
    </row>
    <row r="27" spans="1:32" x14ac:dyDescent="0.75">
      <c r="A27" s="7">
        <v>23</v>
      </c>
      <c r="B27">
        <v>50</v>
      </c>
      <c r="C27">
        <v>0.65</v>
      </c>
      <c r="D27">
        <v>47.5</v>
      </c>
      <c r="E27">
        <v>55.1</v>
      </c>
      <c r="F27">
        <v>56.7</v>
      </c>
      <c r="G27">
        <v>49.6</v>
      </c>
      <c r="I27">
        <f t="shared" si="0"/>
        <v>3.7916849816407487</v>
      </c>
      <c r="N27">
        <f t="shared" si="1"/>
        <v>52.225000000000001</v>
      </c>
      <c r="Z27" s="7">
        <v>13</v>
      </c>
      <c r="AA27">
        <v>10</v>
      </c>
      <c r="AB27">
        <v>0.65</v>
      </c>
      <c r="AC27">
        <f t="shared" si="9"/>
        <v>23.557142857142857</v>
      </c>
      <c r="AD27">
        <f t="shared" si="8"/>
        <v>37.585714285714282</v>
      </c>
      <c r="AE27">
        <f t="shared" si="8"/>
        <v>37.285714285714285</v>
      </c>
      <c r="AF27">
        <f t="shared" si="8"/>
        <v>42.914285714285711</v>
      </c>
    </row>
    <row r="28" spans="1:32" x14ac:dyDescent="0.75">
      <c r="A28" s="7">
        <v>24</v>
      </c>
      <c r="B28">
        <v>50</v>
      </c>
      <c r="C28">
        <v>0.85</v>
      </c>
      <c r="D28">
        <v>43.2</v>
      </c>
      <c r="E28">
        <v>56.7</v>
      </c>
      <c r="F28">
        <v>56.5</v>
      </c>
      <c r="G28">
        <v>50</v>
      </c>
      <c r="I28">
        <f t="shared" si="0"/>
        <v>5.5484231994324578</v>
      </c>
      <c r="N28">
        <f t="shared" si="1"/>
        <v>51.6</v>
      </c>
      <c r="Z28" s="7">
        <v>14</v>
      </c>
      <c r="AA28">
        <v>10</v>
      </c>
      <c r="AB28">
        <v>0.85</v>
      </c>
      <c r="AC28">
        <f t="shared" si="9"/>
        <v>22.12857142857143</v>
      </c>
      <c r="AD28">
        <f t="shared" si="8"/>
        <v>36.514285714285712</v>
      </c>
      <c r="AE28">
        <f t="shared" si="8"/>
        <v>36.728571428571421</v>
      </c>
      <c r="AF28">
        <f t="shared" si="8"/>
        <v>44.25714285714286</v>
      </c>
    </row>
    <row r="29" spans="1:32" x14ac:dyDescent="0.75">
      <c r="A29" s="7">
        <v>25</v>
      </c>
      <c r="B29">
        <v>100</v>
      </c>
      <c r="C29">
        <v>0</v>
      </c>
      <c r="D29">
        <v>50.3</v>
      </c>
      <c r="E29">
        <v>60.2</v>
      </c>
      <c r="F29">
        <v>58.5</v>
      </c>
      <c r="G29">
        <v>54.8</v>
      </c>
      <c r="I29">
        <f t="shared" si="0"/>
        <v>3.8016443810540741</v>
      </c>
      <c r="N29">
        <f t="shared" si="1"/>
        <v>55.95</v>
      </c>
      <c r="Z29" s="7">
        <v>15</v>
      </c>
      <c r="AA29">
        <v>20</v>
      </c>
      <c r="AB29">
        <v>0</v>
      </c>
      <c r="AC29">
        <f t="shared" si="9"/>
        <v>28.442857142857147</v>
      </c>
      <c r="AD29">
        <f t="shared" si="8"/>
        <v>52.6</v>
      </c>
      <c r="AE29">
        <f t="shared" si="8"/>
        <v>51.557142857142857</v>
      </c>
      <c r="AF29">
        <f>AVERAGE(G19,G55,G91,G127,G163)</f>
        <v>54.359999999999992</v>
      </c>
    </row>
    <row r="30" spans="1:32" x14ac:dyDescent="0.75">
      <c r="A30" s="7">
        <v>26</v>
      </c>
      <c r="B30">
        <v>100</v>
      </c>
      <c r="C30">
        <v>0.2</v>
      </c>
      <c r="D30">
        <v>51.1</v>
      </c>
      <c r="E30">
        <v>60.4</v>
      </c>
      <c r="F30">
        <v>57.3</v>
      </c>
      <c r="G30">
        <v>50.9</v>
      </c>
      <c r="I30">
        <f t="shared" si="0"/>
        <v>4.0757667990207676</v>
      </c>
      <c r="N30">
        <f t="shared" si="1"/>
        <v>54.925000000000004</v>
      </c>
      <c r="Z30" s="7">
        <v>16</v>
      </c>
      <c r="AA30">
        <v>20</v>
      </c>
      <c r="AB30">
        <v>0.2</v>
      </c>
      <c r="AC30">
        <f t="shared" si="9"/>
        <v>34.642857142857146</v>
      </c>
      <c r="AD30">
        <f t="shared" si="9"/>
        <v>52.557142857142864</v>
      </c>
      <c r="AE30">
        <f t="shared" si="9"/>
        <v>51.471428571428575</v>
      </c>
      <c r="AF30">
        <f t="shared" ref="AF30:AF43" si="15">AVERAGE(G20,G56,G92,G128,G164)</f>
        <v>55.179999999999993</v>
      </c>
    </row>
    <row r="31" spans="1:32" x14ac:dyDescent="0.75">
      <c r="A31" s="7">
        <v>27</v>
      </c>
      <c r="B31">
        <v>100</v>
      </c>
      <c r="C31">
        <v>0.45</v>
      </c>
      <c r="D31">
        <v>50.7</v>
      </c>
      <c r="E31">
        <v>57.7</v>
      </c>
      <c r="F31">
        <v>58.9</v>
      </c>
      <c r="G31">
        <v>55.8</v>
      </c>
      <c r="I31">
        <f t="shared" si="0"/>
        <v>3.1315930450810487</v>
      </c>
      <c r="N31">
        <f t="shared" si="1"/>
        <v>55.775000000000006</v>
      </c>
      <c r="Z31" s="7">
        <v>17</v>
      </c>
      <c r="AA31">
        <v>20</v>
      </c>
      <c r="AB31">
        <v>0.45</v>
      </c>
      <c r="AC31">
        <f t="shared" ref="AC31:AE33" si="16">AVERAGE(D21,D57,D93,D129,D165,D201,D237)</f>
        <v>34.942857142857143</v>
      </c>
      <c r="AD31">
        <f t="shared" si="16"/>
        <v>51.491428571428571</v>
      </c>
      <c r="AE31">
        <f t="shared" si="16"/>
        <v>51.25714285714286</v>
      </c>
      <c r="AF31">
        <f t="shared" si="15"/>
        <v>54.559999999999988</v>
      </c>
    </row>
    <row r="32" spans="1:32" x14ac:dyDescent="0.75">
      <c r="A32" s="7">
        <v>28</v>
      </c>
      <c r="B32">
        <v>100</v>
      </c>
      <c r="C32">
        <v>0.65</v>
      </c>
      <c r="D32">
        <v>51.7</v>
      </c>
      <c r="E32">
        <v>57.8</v>
      </c>
      <c r="F32">
        <v>55.8</v>
      </c>
      <c r="G32">
        <v>52.3</v>
      </c>
      <c r="I32">
        <f t="shared" si="0"/>
        <v>2.5109759058979426</v>
      </c>
      <c r="N32">
        <f t="shared" si="1"/>
        <v>54.400000000000006</v>
      </c>
      <c r="Z32" s="7">
        <v>18</v>
      </c>
      <c r="AA32">
        <v>20</v>
      </c>
      <c r="AB32">
        <v>0.65</v>
      </c>
      <c r="AC32">
        <f t="shared" si="16"/>
        <v>34.214285714285715</v>
      </c>
      <c r="AD32">
        <f t="shared" si="16"/>
        <v>51.8</v>
      </c>
      <c r="AE32">
        <f t="shared" si="16"/>
        <v>51.142857142857146</v>
      </c>
      <c r="AF32">
        <f t="shared" si="15"/>
        <v>52.9</v>
      </c>
    </row>
    <row r="33" spans="1:32" x14ac:dyDescent="0.75">
      <c r="A33" s="7">
        <v>29</v>
      </c>
      <c r="B33">
        <v>100</v>
      </c>
      <c r="C33">
        <v>0.85</v>
      </c>
      <c r="D33">
        <v>48.3</v>
      </c>
      <c r="E33">
        <v>56.5</v>
      </c>
      <c r="F33">
        <v>55.7</v>
      </c>
      <c r="G33">
        <v>51.4</v>
      </c>
      <c r="I33">
        <f t="shared" si="0"/>
        <v>3.3236839500770845</v>
      </c>
      <c r="N33">
        <f t="shared" si="1"/>
        <v>52.975000000000001</v>
      </c>
      <c r="Z33" s="7">
        <v>19</v>
      </c>
      <c r="AA33">
        <v>20</v>
      </c>
      <c r="AB33">
        <v>0.85</v>
      </c>
      <c r="AC33">
        <f t="shared" si="16"/>
        <v>32.75714285714286</v>
      </c>
      <c r="AD33">
        <f t="shared" si="16"/>
        <v>51.071428571428577</v>
      </c>
      <c r="AE33">
        <f t="shared" si="16"/>
        <v>50.071428571428569</v>
      </c>
      <c r="AF33">
        <f t="shared" si="15"/>
        <v>53.280000000000008</v>
      </c>
    </row>
    <row r="34" spans="1:32" x14ac:dyDescent="0.75">
      <c r="Z34" s="7">
        <v>20</v>
      </c>
      <c r="AA34">
        <v>50</v>
      </c>
      <c r="AB34">
        <v>0</v>
      </c>
      <c r="AC34">
        <f>AVERAGE(D24,D60,D96,D132,D168)</f>
        <v>49.68</v>
      </c>
      <c r="AD34">
        <f>AVERAGE(E24,E60,E96,E132,E168)</f>
        <v>58.780000000000008</v>
      </c>
      <c r="AE34">
        <f>AVERAGE(F24,F60,F96,F132,F168)</f>
        <v>63.08</v>
      </c>
      <c r="AF34">
        <f t="shared" si="15"/>
        <v>53.88000000000001</v>
      </c>
    </row>
    <row r="35" spans="1:32" x14ac:dyDescent="0.75">
      <c r="Z35" s="7">
        <v>21</v>
      </c>
      <c r="AA35">
        <v>50</v>
      </c>
      <c r="AB35">
        <v>0.2</v>
      </c>
      <c r="AC35">
        <f t="shared" ref="AC35:AC43" si="17">AVERAGE(D25,D61,D97,D133,D169)</f>
        <v>45.739999999999995</v>
      </c>
      <c r="AD35">
        <f t="shared" ref="AD35:AD43" si="18">AVERAGE(E25,E61,E97,E133,E169)</f>
        <v>59.839999999999996</v>
      </c>
      <c r="AE35">
        <f t="shared" ref="AE35:AE43" si="19">AVERAGE(F25,F61,F97,F133,F169)</f>
        <v>61.6</v>
      </c>
      <c r="AF35">
        <f t="shared" si="15"/>
        <v>51.640000000000008</v>
      </c>
    </row>
    <row r="36" spans="1:32" x14ac:dyDescent="0.75">
      <c r="Z36" s="7">
        <v>22</v>
      </c>
      <c r="AA36">
        <v>50</v>
      </c>
      <c r="AB36">
        <v>0.45</v>
      </c>
      <c r="AC36">
        <f t="shared" si="17"/>
        <v>45.84</v>
      </c>
      <c r="AD36">
        <f t="shared" si="18"/>
        <v>59.48</v>
      </c>
      <c r="AE36">
        <f t="shared" si="19"/>
        <v>63.320000000000007</v>
      </c>
      <c r="AF36">
        <f t="shared" si="15"/>
        <v>51.08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7"/>
        <v>46.720000000000006</v>
      </c>
      <c r="AD37">
        <f t="shared" si="18"/>
        <v>56.320000000000007</v>
      </c>
      <c r="AE37">
        <f t="shared" si="19"/>
        <v>61.14</v>
      </c>
      <c r="AF37">
        <f t="shared" si="15"/>
        <v>52.879999999999995</v>
      </c>
    </row>
    <row r="38" spans="1:32" x14ac:dyDescent="0.75">
      <c r="Z38" s="7">
        <v>24</v>
      </c>
      <c r="AA38">
        <v>50</v>
      </c>
      <c r="AB38">
        <v>0.85</v>
      </c>
      <c r="AC38">
        <f t="shared" si="17"/>
        <v>43.7</v>
      </c>
      <c r="AD38">
        <f t="shared" si="18"/>
        <v>57.5</v>
      </c>
      <c r="AE38">
        <f t="shared" si="19"/>
        <v>60.659999999999989</v>
      </c>
      <c r="AF38">
        <f t="shared" si="15"/>
        <v>51.86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 t="shared" si="17"/>
        <v>47.6</v>
      </c>
      <c r="AD39">
        <f t="shared" si="18"/>
        <v>58.339999999999996</v>
      </c>
      <c r="AE39">
        <f t="shared" si="19"/>
        <v>60.36</v>
      </c>
      <c r="AF39">
        <f t="shared" si="15"/>
        <v>54.02</v>
      </c>
    </row>
    <row r="40" spans="1:32" x14ac:dyDescent="0.75">
      <c r="A40" s="7">
        <v>0</v>
      </c>
      <c r="B40">
        <v>0</v>
      </c>
      <c r="C40">
        <v>0</v>
      </c>
      <c r="D40">
        <v>51.9</v>
      </c>
      <c r="E40">
        <v>54.3</v>
      </c>
      <c r="F40">
        <v>49.3</v>
      </c>
      <c r="G40">
        <v>0</v>
      </c>
      <c r="I40">
        <f>_xlfn.STDEV.P(D40:G40)</f>
        <v>22.514037287878864</v>
      </c>
      <c r="J40">
        <v>2</v>
      </c>
      <c r="K40">
        <f>_xlfn.STDEV.P(D40:G44)</f>
        <v>22.983178087462143</v>
      </c>
      <c r="L40">
        <f>_xlfn.STDEV.P(D40:G40,D45:G45,D50:G50,D55:G55,D60:G60,D65:G65)</f>
        <v>12.965739443069003</v>
      </c>
      <c r="M40">
        <v>0</v>
      </c>
      <c r="N40">
        <f>AVERAGE(D40:G40)</f>
        <v>38.875</v>
      </c>
      <c r="P40" s="5">
        <f>_xlfn.STDEV.P(D40:D44)</f>
        <v>1.6721243972862796</v>
      </c>
      <c r="Q40">
        <f>_xlfn.STDEV.P(D40,D45,D50,D55,D60,D65)</f>
        <v>7.3428914982829507</v>
      </c>
      <c r="R40" s="5">
        <f>_xlfn.STDEV.P(E40:E44)</f>
        <v>0.63686733312362698</v>
      </c>
      <c r="S40">
        <f>_xlfn.STDEV.P(E40,E45,E50,E55,E60,E65)</f>
        <v>2.9814239699997191</v>
      </c>
      <c r="T40" s="5">
        <f>_xlfn.STDEV.P(F40:F44)</f>
        <v>1.001199280862705</v>
      </c>
      <c r="U40">
        <f>_xlfn.STDEV.P(F40,F45,F50,F55,F60,F65)</f>
        <v>8.2932536169802145</v>
      </c>
      <c r="V40" s="5">
        <f>_xlfn.STDEV.P(G40:G44)</f>
        <v>0</v>
      </c>
      <c r="W40">
        <f>_xlfn.STDEV.P(G40,G45,G50,G55,G60,G65)</f>
        <v>20.901096462466587</v>
      </c>
      <c r="Z40" s="7">
        <v>26</v>
      </c>
      <c r="AA40">
        <v>100</v>
      </c>
      <c r="AB40">
        <v>0.2</v>
      </c>
      <c r="AC40">
        <f t="shared" si="17"/>
        <v>50.260000000000005</v>
      </c>
      <c r="AD40">
        <f t="shared" si="18"/>
        <v>59.46</v>
      </c>
      <c r="AE40">
        <f t="shared" si="19"/>
        <v>59.379999999999995</v>
      </c>
      <c r="AF40">
        <f t="shared" si="15"/>
        <v>52.46</v>
      </c>
    </row>
    <row r="41" spans="1:32" x14ac:dyDescent="0.75">
      <c r="A41" s="7">
        <v>1</v>
      </c>
      <c r="B41">
        <v>0</v>
      </c>
      <c r="C41">
        <v>0.2</v>
      </c>
      <c r="D41">
        <v>53.4</v>
      </c>
      <c r="E41">
        <v>54.7</v>
      </c>
      <c r="F41">
        <v>49.6</v>
      </c>
      <c r="G41">
        <v>0</v>
      </c>
      <c r="I41">
        <f t="shared" ref="I41:I69" si="20">_xlfn.STDEV.P(D41:G41)</f>
        <v>22.839042777664744</v>
      </c>
      <c r="J41">
        <v>5</v>
      </c>
      <c r="K41">
        <f>_xlfn.STDEV.P(D45:G49)</f>
        <v>7.5925884914170956</v>
      </c>
      <c r="L41">
        <f>_xlfn.STDEV.P(D41:G41,D46:G46,D51:G51,D56:G56,D61:G61,D66:G66)</f>
        <v>12.735939278496724</v>
      </c>
      <c r="M41">
        <v>0.2</v>
      </c>
      <c r="N41">
        <f t="shared" ref="N41:N69" si="21">AVERAGE(D41:G41)</f>
        <v>39.424999999999997</v>
      </c>
      <c r="P41" s="5">
        <f>_xlfn.STDEV.P(D45:D49)</f>
        <v>1.3371611720357428</v>
      </c>
      <c r="Q41">
        <f t="shared" ref="Q41:Q44" si="22">_xlfn.STDEV.P(D41,D46,D51,D56,D61,D66)</f>
        <v>5.9698315628574399</v>
      </c>
      <c r="R41" s="5">
        <f>_xlfn.STDEV.P(E45:E49)</f>
        <v>0.58855755878248628</v>
      </c>
      <c r="S41">
        <f t="shared" ref="S41:S44" si="23">_xlfn.STDEV.P(E41,E46,E51,E56,E61,E66)</f>
        <v>2.6030430909482338</v>
      </c>
      <c r="T41" s="5">
        <f>_xlfn.STDEV.P(F45:F49)</f>
        <v>3.117049887313323</v>
      </c>
      <c r="U41">
        <f t="shared" ref="U41:U44" si="24">_xlfn.STDEV.P(F41,F46,F51,F56,F61,F66)</f>
        <v>8.5379544778984524</v>
      </c>
      <c r="V41" s="5">
        <f>_xlfn.STDEV.P(G45:G49)</f>
        <v>2.3554192832699652</v>
      </c>
      <c r="W41">
        <f t="shared" ref="W41:W44" si="25">_xlfn.STDEV.P(G41,G46,G51,G56,G61,G66)</f>
        <v>20.472556155877438</v>
      </c>
      <c r="Z41" s="7">
        <v>27</v>
      </c>
      <c r="AA41">
        <v>100</v>
      </c>
      <c r="AB41">
        <v>0.45</v>
      </c>
      <c r="AC41">
        <f t="shared" si="17"/>
        <v>50.92</v>
      </c>
      <c r="AD41">
        <f t="shared" si="18"/>
        <v>56.680000000000007</v>
      </c>
      <c r="AE41">
        <f t="shared" si="19"/>
        <v>61.160000000000004</v>
      </c>
      <c r="AF41">
        <f t="shared" si="15"/>
        <v>54.259999999999991</v>
      </c>
    </row>
    <row r="42" spans="1:32" x14ac:dyDescent="0.75">
      <c r="A42" s="7">
        <v>2</v>
      </c>
      <c r="B42">
        <v>0</v>
      </c>
      <c r="C42">
        <v>0.45</v>
      </c>
      <c r="D42">
        <v>55.9</v>
      </c>
      <c r="E42">
        <v>55.5</v>
      </c>
      <c r="F42">
        <v>47.6</v>
      </c>
      <c r="G42">
        <v>0</v>
      </c>
      <c r="I42">
        <f t="shared" si="20"/>
        <v>23.187119269111459</v>
      </c>
      <c r="J42">
        <v>10</v>
      </c>
      <c r="K42">
        <f>_xlfn.STDEV.P(D50:G54)</f>
        <v>6.9413842099397041</v>
      </c>
      <c r="L42">
        <f t="shared" ref="L42:L44" si="26">_xlfn.STDEV.P(D42:G42,D47:G47,D52:G52,D57:G57,D62:G62,D67:G67)</f>
        <v>12.819410081060301</v>
      </c>
      <c r="M42">
        <v>0.45</v>
      </c>
      <c r="N42">
        <f t="shared" si="21"/>
        <v>39.75</v>
      </c>
      <c r="P42" s="5">
        <f>_xlfn.STDEV.P(D50:D54)</f>
        <v>0.89425723368614729</v>
      </c>
      <c r="Q42">
        <f t="shared" si="22"/>
        <v>5.2725086270410415</v>
      </c>
      <c r="R42" s="5">
        <f>_xlfn.STDEV.P(E50:E54)</f>
        <v>1.0011992808627066</v>
      </c>
      <c r="S42">
        <f t="shared" si="23"/>
        <v>3.085854824841896</v>
      </c>
      <c r="T42" s="5">
        <f>_xlfn.STDEV.P(F50:F54)</f>
        <v>4.2178667593938757</v>
      </c>
      <c r="U42">
        <f t="shared" si="24"/>
        <v>9.7258532901860093</v>
      </c>
      <c r="V42" s="5">
        <f>_xlfn.STDEV.P(G50:G54)</f>
        <v>0.76785415281809843</v>
      </c>
      <c r="W42">
        <f t="shared" si="25"/>
        <v>20.298658959536109</v>
      </c>
      <c r="Z42" s="7">
        <v>28</v>
      </c>
      <c r="AA42">
        <v>100</v>
      </c>
      <c r="AB42">
        <v>0.65</v>
      </c>
      <c r="AC42">
        <f t="shared" si="17"/>
        <v>49.74</v>
      </c>
      <c r="AD42">
        <f t="shared" si="18"/>
        <v>58.320000000000007</v>
      </c>
      <c r="AE42">
        <f t="shared" si="19"/>
        <v>57.61999999999999</v>
      </c>
      <c r="AF42">
        <f t="shared" si="15"/>
        <v>52.160000000000004</v>
      </c>
    </row>
    <row r="43" spans="1:32" x14ac:dyDescent="0.75">
      <c r="A43" s="7">
        <v>3</v>
      </c>
      <c r="B43">
        <v>0</v>
      </c>
      <c r="C43">
        <v>0.65</v>
      </c>
      <c r="D43">
        <v>56.2</v>
      </c>
      <c r="E43">
        <v>54</v>
      </c>
      <c r="F43">
        <v>49.8</v>
      </c>
      <c r="G43">
        <v>0</v>
      </c>
      <c r="I43">
        <f t="shared" si="20"/>
        <v>23.208188210198571</v>
      </c>
      <c r="J43">
        <v>20</v>
      </c>
      <c r="K43">
        <f>_xlfn.STDEV.P(D55:G59)</f>
        <v>2.5588034312936196</v>
      </c>
      <c r="L43">
        <f t="shared" si="26"/>
        <v>12.901644490356851</v>
      </c>
      <c r="M43">
        <v>0.65</v>
      </c>
      <c r="N43">
        <f t="shared" si="21"/>
        <v>40</v>
      </c>
      <c r="P43" s="5">
        <f>_xlfn.STDEV.P(D55:D59)</f>
        <v>0.94361008896683662</v>
      </c>
      <c r="Q43">
        <f t="shared" si="22"/>
        <v>4.7131023045689684</v>
      </c>
      <c r="R43" s="5">
        <f>_xlfn.STDEV.P(E55:E59)</f>
        <v>0.73593477971896404</v>
      </c>
      <c r="S43">
        <f t="shared" si="23"/>
        <v>2.3213980461973542</v>
      </c>
      <c r="T43" s="5">
        <f>_xlfn.STDEV.P(F55:F59)</f>
        <v>1.3594116374373144</v>
      </c>
      <c r="U43">
        <f t="shared" si="24"/>
        <v>10.018926533760395</v>
      </c>
      <c r="V43" s="5">
        <f>_xlfn.STDEV.P(G55:G59)</f>
        <v>1.1825396399275585</v>
      </c>
      <c r="W43">
        <f t="shared" si="25"/>
        <v>19.955422543481475</v>
      </c>
      <c r="Z43" s="7">
        <v>29</v>
      </c>
      <c r="AA43">
        <v>100</v>
      </c>
      <c r="AB43">
        <v>0.85</v>
      </c>
      <c r="AC43">
        <f t="shared" si="17"/>
        <v>47.46</v>
      </c>
      <c r="AD43">
        <f t="shared" si="18"/>
        <v>56.519999999999996</v>
      </c>
      <c r="AE43">
        <f t="shared" si="19"/>
        <v>56.9</v>
      </c>
      <c r="AF43">
        <f t="shared" si="15"/>
        <v>51.779999999999994</v>
      </c>
    </row>
    <row r="44" spans="1:32" x14ac:dyDescent="0.75">
      <c r="A44" s="7">
        <v>4</v>
      </c>
      <c r="B44">
        <v>0</v>
      </c>
      <c r="C44">
        <v>0.85</v>
      </c>
      <c r="D44">
        <v>55.6</v>
      </c>
      <c r="E44">
        <v>55.6</v>
      </c>
      <c r="F44">
        <v>47.5</v>
      </c>
      <c r="G44">
        <v>0</v>
      </c>
      <c r="I44">
        <f t="shared" si="20"/>
        <v>23.143830171343737</v>
      </c>
      <c r="J44">
        <v>50</v>
      </c>
      <c r="K44">
        <f>_xlfn.STDEV.P(D61:G64)</f>
        <v>4.4178924203176333</v>
      </c>
      <c r="L44">
        <f t="shared" si="26"/>
        <v>12.756664924658008</v>
      </c>
      <c r="M44">
        <v>0.85</v>
      </c>
      <c r="N44">
        <f t="shared" si="21"/>
        <v>39.674999999999997</v>
      </c>
      <c r="P44" s="5">
        <f>_xlfn.STDEV.P(D60:D64)</f>
        <v>2.354060322081827</v>
      </c>
      <c r="Q44">
        <f t="shared" si="22"/>
        <v>4.0857475856118839</v>
      </c>
      <c r="R44" s="5">
        <f>_xlfn.STDEV.P(E60:E64)</f>
        <v>1.3151425778218866</v>
      </c>
      <c r="S44">
        <f t="shared" si="23"/>
        <v>2.9685855217594801</v>
      </c>
      <c r="T44" s="5">
        <f>_xlfn.STDEV.P(F60:F64)</f>
        <v>1.3350655414622901</v>
      </c>
      <c r="U44">
        <f t="shared" si="24"/>
        <v>10.723287224022727</v>
      </c>
      <c r="V44" s="5">
        <f>_xlfn.STDEV.P(G60:G64)</f>
        <v>1.7017637908946119</v>
      </c>
      <c r="W44">
        <f t="shared" si="25"/>
        <v>19.747777652744183</v>
      </c>
    </row>
    <row r="45" spans="1:32" x14ac:dyDescent="0.75">
      <c r="A45" s="7">
        <v>5</v>
      </c>
      <c r="B45">
        <v>5</v>
      </c>
      <c r="C45">
        <v>0</v>
      </c>
      <c r="D45">
        <v>62.8</v>
      </c>
      <c r="E45">
        <v>58.1</v>
      </c>
      <c r="F45">
        <v>43.7</v>
      </c>
      <c r="G45">
        <v>59.6</v>
      </c>
      <c r="I45">
        <f t="shared" si="20"/>
        <v>7.329563424925075</v>
      </c>
      <c r="J45">
        <v>100</v>
      </c>
      <c r="K45">
        <f>_xlfn.STDEV.P(D65:G69)</f>
        <v>4.9454903700239878</v>
      </c>
      <c r="N45">
        <f t="shared" si="21"/>
        <v>56.050000000000004</v>
      </c>
      <c r="P45" s="5">
        <f>_xlfn.STDEV.P(D65:D69)</f>
        <v>2.9291637031753641</v>
      </c>
      <c r="R45" s="5">
        <f>_xlfn.STDEV.P(E65:E69)</f>
        <v>1.0334408546211054</v>
      </c>
      <c r="T45" s="5">
        <f>_xlfn.STDEV.P(F65:F69)</f>
        <v>1.7492855684535917</v>
      </c>
      <c r="V45" s="5">
        <f>_xlfn.STDEV.P(G65:G69)</f>
        <v>0.93594871654380685</v>
      </c>
    </row>
    <row r="46" spans="1:32" x14ac:dyDescent="0.75">
      <c r="A46" s="7">
        <v>6</v>
      </c>
      <c r="B46">
        <v>5</v>
      </c>
      <c r="C46">
        <v>0.2</v>
      </c>
      <c r="D46">
        <v>63.7</v>
      </c>
      <c r="E46">
        <v>56.6</v>
      </c>
      <c r="F46">
        <v>45</v>
      </c>
      <c r="G46">
        <v>58</v>
      </c>
      <c r="I46">
        <f t="shared" si="20"/>
        <v>6.7920449792385487</v>
      </c>
      <c r="K46">
        <f>AVERAGE(K40:K45)</f>
        <v>8.2398895017423648</v>
      </c>
      <c r="N46">
        <f t="shared" si="21"/>
        <v>55.825000000000003</v>
      </c>
      <c r="P46" s="5">
        <f>AVERAGE(P40:P45)</f>
        <v>1.688396152872033</v>
      </c>
      <c r="Q46">
        <f>AVERAGE(Q40:Q44)</f>
        <v>5.4768163156724565</v>
      </c>
      <c r="R46" s="5">
        <f>AVERAGE(R40:R45)</f>
        <v>0.88519039748846262</v>
      </c>
      <c r="S46">
        <f>AVERAGE(S40:S44)</f>
        <v>2.7920610907493364</v>
      </c>
      <c r="T46" s="5">
        <f>AVERAGE(T40:T45)</f>
        <v>2.12997977915385</v>
      </c>
      <c r="U46">
        <f>AVERAGE(U40:U44)</f>
        <v>9.4598550285695602</v>
      </c>
      <c r="V46" s="5">
        <f>AVERAGE(V40:V45)</f>
        <v>1.1572542639090069</v>
      </c>
      <c r="W46">
        <f>AVERAGE(W40:W44)</f>
        <v>20.275102354821161</v>
      </c>
    </row>
    <row r="47" spans="1:32" x14ac:dyDescent="0.75">
      <c r="A47" s="7">
        <v>7</v>
      </c>
      <c r="B47">
        <v>5</v>
      </c>
      <c r="C47">
        <v>0.45</v>
      </c>
      <c r="D47">
        <v>60.8</v>
      </c>
      <c r="E47">
        <v>58</v>
      </c>
      <c r="F47">
        <v>45.7</v>
      </c>
      <c r="G47">
        <v>57.5</v>
      </c>
      <c r="I47">
        <f t="shared" si="20"/>
        <v>5.7961193914549245</v>
      </c>
      <c r="N47">
        <f t="shared" si="21"/>
        <v>55.5</v>
      </c>
      <c r="P47" s="5">
        <f>_xlfn.STDEV.P(P40:P45)</f>
        <v>0.74067610845334264</v>
      </c>
      <c r="Q47">
        <f>_xlfn.STDEV.P(Q40:Q44)</f>
        <v>1.1211934315945362</v>
      </c>
      <c r="R47" s="5">
        <f>_xlfn.STDEV.P(R40:R45)</f>
        <v>0.25567810529560592</v>
      </c>
      <c r="S47">
        <f>_xlfn.STDEV.P(S40:S44)</f>
        <v>0.28656079240861249</v>
      </c>
      <c r="T47" s="5">
        <f>_xlfn.STDEV.P(T40:T45)</f>
        <v>1.1531346294899893</v>
      </c>
      <c r="U47">
        <f>_xlfn.STDEV.P(U40:U44)</f>
        <v>0.91547107157537988</v>
      </c>
      <c r="V47" s="5">
        <f>_xlfn.STDEV.P(V40:V45)</f>
        <v>0.73853181064263518</v>
      </c>
      <c r="W47">
        <f>_xlfn.STDEV.P(W40:W44)</f>
        <v>0.4029089383924887</v>
      </c>
    </row>
    <row r="48" spans="1:32" x14ac:dyDescent="0.75">
      <c r="A48" s="7">
        <v>8</v>
      </c>
      <c r="B48">
        <v>5</v>
      </c>
      <c r="C48">
        <v>0.65</v>
      </c>
      <c r="D48">
        <v>62.6</v>
      </c>
      <c r="E48">
        <v>57.1</v>
      </c>
      <c r="F48">
        <v>40.9</v>
      </c>
      <c r="G48">
        <v>55.7</v>
      </c>
      <c r="I48">
        <f t="shared" si="20"/>
        <v>8.0319284732870777</v>
      </c>
      <c r="K48" cm="1">
        <f t="array" ref="K48">INDEX(LINEST(K40:K45),1)</f>
        <v>-2.9741459308324356</v>
      </c>
      <c r="L48" cm="1">
        <f t="array" ref="L48">INDEX(LINEST(L40:L44),1)</f>
        <v>-2.5244382496186376E-2</v>
      </c>
      <c r="N48">
        <f t="shared" si="21"/>
        <v>54.075000000000003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60.1</v>
      </c>
      <c r="E49">
        <v>57</v>
      </c>
      <c r="F49">
        <v>37.200000000000003</v>
      </c>
      <c r="G49">
        <v>52.7</v>
      </c>
      <c r="I49">
        <f t="shared" si="20"/>
        <v>8.8018463972055496</v>
      </c>
      <c r="N49">
        <f t="shared" si="21"/>
        <v>51.75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51.7</v>
      </c>
      <c r="E50">
        <v>52.1</v>
      </c>
      <c r="F50">
        <v>42.8</v>
      </c>
      <c r="G50">
        <v>50.8</v>
      </c>
      <c r="I50">
        <f t="shared" si="20"/>
        <v>3.810839802458247</v>
      </c>
      <c r="N50">
        <f t="shared" si="21"/>
        <v>49.350000000000009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51.1</v>
      </c>
      <c r="E51">
        <v>52.9</v>
      </c>
      <c r="F51">
        <v>38.200000000000003</v>
      </c>
      <c r="G51">
        <v>50.7</v>
      </c>
      <c r="I51">
        <f t="shared" si="20"/>
        <v>5.8469543353784443</v>
      </c>
      <c r="J51" s="2"/>
      <c r="K51" t="s">
        <v>26</v>
      </c>
      <c r="L51" t="s">
        <v>27</v>
      </c>
      <c r="N51">
        <f t="shared" si="21"/>
        <v>48.224999999999994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50.59</v>
      </c>
      <c r="E52">
        <v>51.4</v>
      </c>
      <c r="F52">
        <v>36.200000000000003</v>
      </c>
      <c r="G52">
        <v>51.8</v>
      </c>
      <c r="I52">
        <f t="shared" si="20"/>
        <v>6.5371644273339191</v>
      </c>
      <c r="J52">
        <v>2</v>
      </c>
      <c r="K52">
        <f>AVERAGE(D40:G44)</f>
        <v>39.545000000000002</v>
      </c>
      <c r="L52">
        <f>AVERAGE(D40:G40,D45:G45,D50:G50,D55:G55,D60:G60,D65:G65)</f>
        <v>53.929166666666674</v>
      </c>
      <c r="M52">
        <v>0</v>
      </c>
      <c r="N52">
        <f t="shared" si="21"/>
        <v>47.497500000000002</v>
      </c>
      <c r="P52" s="5">
        <f>AVERAGE(D40:D44)</f>
        <v>54.6</v>
      </c>
      <c r="Q52">
        <f>AVERAGE(D40,D45,D50,D55,D60,D65)</f>
        <v>60.416666666666664</v>
      </c>
      <c r="R52" s="5">
        <f>AVERAGE(E40:E44)</f>
        <v>54.820000000000007</v>
      </c>
      <c r="S52">
        <f>AVERAGE(E40,E45,E50,E55,E60,E65)</f>
        <v>55.866666666666667</v>
      </c>
      <c r="T52" s="5">
        <f>AVERAGE(F40:F44)</f>
        <v>48.760000000000005</v>
      </c>
      <c r="U52">
        <f>AVERAGE(F40,F45,F50,F55,F60,F65)</f>
        <v>53.083333333333336</v>
      </c>
      <c r="V52" s="5">
        <f>AVERAGE(G40:G44)</f>
        <v>0</v>
      </c>
      <c r="W52">
        <f>AVERAGE(G40,G45,G50,G55,G60,G65)</f>
        <v>46.35</v>
      </c>
    </row>
    <row r="53" spans="1:32" x14ac:dyDescent="0.75">
      <c r="A53" s="7">
        <v>13</v>
      </c>
      <c r="B53">
        <v>10</v>
      </c>
      <c r="C53">
        <v>0.65</v>
      </c>
      <c r="D53">
        <v>52.4</v>
      </c>
      <c r="E53">
        <v>52</v>
      </c>
      <c r="F53">
        <v>32.700000000000003</v>
      </c>
      <c r="G53">
        <v>50.1</v>
      </c>
      <c r="I53">
        <f t="shared" si="20"/>
        <v>8.1868797474984376</v>
      </c>
      <c r="J53">
        <v>5</v>
      </c>
      <c r="K53">
        <f>AVERAGE(D45:G49)</f>
        <v>54.640000000000008</v>
      </c>
      <c r="L53">
        <f>AVERAGE(D41:G41,D46:G46,D51:G51,D56:G56,D61:G61,D66:G66)</f>
        <v>53.279166666666669</v>
      </c>
      <c r="M53">
        <v>0.2</v>
      </c>
      <c r="N53">
        <f t="shared" si="21"/>
        <v>46.800000000000004</v>
      </c>
      <c r="P53" s="5">
        <f>AVERAGE(D45:D49)</f>
        <v>62</v>
      </c>
      <c r="Q53">
        <f t="shared" ref="Q53:Q56" si="27">AVERAGE(D41,D46,D51,D56,D61,D66)</f>
        <v>59.833333333333321</v>
      </c>
      <c r="R53" s="5">
        <f>AVERAGE(E45:E49)</f>
        <v>57.359999999999992</v>
      </c>
      <c r="S53">
        <f t="shared" ref="S53:S56" si="28">AVERAGE(E41,E46,E51,E56,E61,E66)</f>
        <v>56.050000000000011</v>
      </c>
      <c r="T53" s="5">
        <f>AVERAGE(F45:F49)</f>
        <v>42.5</v>
      </c>
      <c r="U53">
        <f t="shared" ref="U53:U56" si="29">AVERAGE(F41,F46,F51,F56,F61,F66)</f>
        <v>51.800000000000004</v>
      </c>
      <c r="V53" s="5">
        <f>AVERAGE(G45:G49)</f>
        <v>56.7</v>
      </c>
      <c r="W53">
        <f t="shared" ref="W53:W56" si="30">AVERAGE(G41,G46,G51,G56,G61,G66)</f>
        <v>45.433333333333337</v>
      </c>
    </row>
    <row r="54" spans="1:32" x14ac:dyDescent="0.75">
      <c r="A54" s="7">
        <v>14</v>
      </c>
      <c r="B54">
        <v>10</v>
      </c>
      <c r="C54">
        <v>0.85</v>
      </c>
      <c r="D54">
        <v>49.8</v>
      </c>
      <c r="E54">
        <v>49.9</v>
      </c>
      <c r="F54">
        <v>30.8</v>
      </c>
      <c r="G54">
        <v>52.2</v>
      </c>
      <c r="I54">
        <f t="shared" si="20"/>
        <v>8.6415782702004211</v>
      </c>
      <c r="J54">
        <v>10</v>
      </c>
      <c r="K54">
        <f>AVERAGE(D50:G54)</f>
        <v>47.509499999999996</v>
      </c>
      <c r="L54">
        <f t="shared" ref="L54:L56" si="31">AVERAGE(D42:G42,D47:G47,D52:G52,D57:G57,D62:G62,D67:G67)</f>
        <v>53.012083333333322</v>
      </c>
      <c r="M54">
        <v>0.45</v>
      </c>
      <c r="N54">
        <f t="shared" si="21"/>
        <v>45.674999999999997</v>
      </c>
      <c r="P54" s="5">
        <f>AVERAGE(D50:D54)</f>
        <v>51.118000000000009</v>
      </c>
      <c r="Q54">
        <f t="shared" si="27"/>
        <v>59.731666666666662</v>
      </c>
      <c r="R54" s="5">
        <f>AVERAGE(E50:E54)</f>
        <v>51.660000000000004</v>
      </c>
      <c r="S54">
        <f t="shared" si="28"/>
        <v>55.25</v>
      </c>
      <c r="T54" s="5">
        <f>AVERAGE(F50:F54)</f>
        <v>36.14</v>
      </c>
      <c r="U54">
        <f t="shared" si="29"/>
        <v>51.933333333333337</v>
      </c>
      <c r="V54" s="5">
        <f>AVERAGE(G50:G54)</f>
        <v>51.120000000000005</v>
      </c>
      <c r="W54">
        <f t="shared" si="30"/>
        <v>45.133333333333333</v>
      </c>
    </row>
    <row r="55" spans="1:32" x14ac:dyDescent="0.75">
      <c r="A55" s="7">
        <v>15</v>
      </c>
      <c r="B55">
        <v>20</v>
      </c>
      <c r="C55">
        <v>0</v>
      </c>
      <c r="D55">
        <v>57.4</v>
      </c>
      <c r="E55">
        <v>52.9</v>
      </c>
      <c r="F55">
        <v>57.5</v>
      </c>
      <c r="G55">
        <v>56.7</v>
      </c>
      <c r="I55">
        <f t="shared" si="20"/>
        <v>1.8872930350107271</v>
      </c>
      <c r="J55">
        <v>20</v>
      </c>
      <c r="K55">
        <f>AVERAGE(D55:G59)</f>
        <v>55.704999999999998</v>
      </c>
      <c r="L55">
        <f t="shared" si="31"/>
        <v>52.358333333333341</v>
      </c>
      <c r="M55">
        <v>0.65</v>
      </c>
      <c r="N55">
        <f t="shared" si="21"/>
        <v>56.125</v>
      </c>
      <c r="P55" s="5">
        <f>AVERAGE(D55:D59)</f>
        <v>59.059999999999988</v>
      </c>
      <c r="Q55">
        <f t="shared" si="27"/>
        <v>60.199999999999996</v>
      </c>
      <c r="R55" s="5">
        <f>AVERAGE(E55:E59)</f>
        <v>52.52</v>
      </c>
      <c r="S55">
        <f t="shared" si="28"/>
        <v>55.166666666666657</v>
      </c>
      <c r="T55" s="5">
        <f>AVERAGE(F55:F59)</f>
        <v>55.4</v>
      </c>
      <c r="U55">
        <f t="shared" si="29"/>
        <v>49.633333333333333</v>
      </c>
      <c r="V55" s="5">
        <f>AVERAGE(G55:G59)</f>
        <v>55.840000000000011</v>
      </c>
      <c r="W55">
        <f t="shared" si="30"/>
        <v>44.433333333333337</v>
      </c>
    </row>
    <row r="56" spans="1:32" x14ac:dyDescent="0.75">
      <c r="A56" s="7">
        <v>16</v>
      </c>
      <c r="B56">
        <v>20</v>
      </c>
      <c r="C56">
        <v>0.2</v>
      </c>
      <c r="D56">
        <v>58.7</v>
      </c>
      <c r="E56">
        <v>53.5</v>
      </c>
      <c r="F56">
        <v>55.1</v>
      </c>
      <c r="G56">
        <v>57.3</v>
      </c>
      <c r="I56">
        <f t="shared" si="20"/>
        <v>1.9968725547715862</v>
      </c>
      <c r="J56">
        <v>50</v>
      </c>
      <c r="K56">
        <f>AVERAGE(D60:G64)</f>
        <v>60.109999999999992</v>
      </c>
      <c r="L56">
        <f t="shared" si="31"/>
        <v>51.20000000000001</v>
      </c>
      <c r="M56">
        <v>0.85</v>
      </c>
      <c r="N56">
        <f t="shared" si="21"/>
        <v>56.150000000000006</v>
      </c>
      <c r="P56" s="5">
        <f>AVERAGE(D60:D64)</f>
        <v>65.11999999999999</v>
      </c>
      <c r="Q56">
        <f t="shared" si="27"/>
        <v>57.9</v>
      </c>
      <c r="R56" s="5">
        <f>AVERAGE(E60:E64)</f>
        <v>58.980000000000004</v>
      </c>
      <c r="S56">
        <f t="shared" si="28"/>
        <v>54.95000000000001</v>
      </c>
      <c r="T56" s="5">
        <f>AVERAGE(F60:F64)</f>
        <v>62.54</v>
      </c>
      <c r="U56">
        <f t="shared" si="29"/>
        <v>47.833333333333336</v>
      </c>
      <c r="V56" s="5">
        <f>AVERAGE(G60:G64)</f>
        <v>53.8</v>
      </c>
      <c r="W56">
        <f t="shared" si="30"/>
        <v>44.116666666666667</v>
      </c>
    </row>
    <row r="57" spans="1:32" x14ac:dyDescent="0.75">
      <c r="A57" s="7">
        <v>17</v>
      </c>
      <c r="B57">
        <v>20</v>
      </c>
      <c r="C57">
        <v>0.45</v>
      </c>
      <c r="D57">
        <v>60.1</v>
      </c>
      <c r="E57">
        <v>51.4</v>
      </c>
      <c r="F57">
        <v>56.2</v>
      </c>
      <c r="G57">
        <v>56.3</v>
      </c>
      <c r="I57">
        <f t="shared" si="20"/>
        <v>3.0862598724021937</v>
      </c>
      <c r="J57">
        <v>100</v>
      </c>
      <c r="K57">
        <f>AVERAGE(D65:G69)</f>
        <v>59.024999999999999</v>
      </c>
      <c r="L57">
        <f>AVERAGE((L56-L55), (L55-L54), (L54-L53), (L53-L52))</f>
        <v>-0.68229166666666607</v>
      </c>
      <c r="N57">
        <f t="shared" si="21"/>
        <v>56</v>
      </c>
      <c r="P57" s="5">
        <f>AVERAGE(D65:D69)</f>
        <v>65.8</v>
      </c>
      <c r="R57" s="5">
        <f>AVERAGE(E65:E69)</f>
        <v>57.4</v>
      </c>
      <c r="T57" s="5">
        <f>AVERAGE(F65:F69)</f>
        <v>59.8</v>
      </c>
      <c r="V57" s="5">
        <f>AVERAGE(G65:G69)</f>
        <v>53.1</v>
      </c>
    </row>
    <row r="58" spans="1:32" x14ac:dyDescent="0.75">
      <c r="A58" s="7">
        <v>18</v>
      </c>
      <c r="B58">
        <v>20</v>
      </c>
      <c r="C58">
        <v>0.65</v>
      </c>
      <c r="D58">
        <v>59.6</v>
      </c>
      <c r="E58">
        <v>52.8</v>
      </c>
      <c r="F58">
        <v>54.7</v>
      </c>
      <c r="G58">
        <v>54.3</v>
      </c>
      <c r="I58">
        <f t="shared" si="20"/>
        <v>2.5539185578244283</v>
      </c>
      <c r="K58">
        <f>AVERAGE(K52:K57)</f>
        <v>52.755749999999999</v>
      </c>
      <c r="N58">
        <f t="shared" si="21"/>
        <v>55.350000000000009</v>
      </c>
      <c r="P58" s="5">
        <f>AVERAGE(P52:P57)</f>
        <v>59.616333333333337</v>
      </c>
      <c r="Q58">
        <f>AVERAGE(Q52:Q56)</f>
        <v>59.61633333333333</v>
      </c>
      <c r="R58" s="5">
        <f>AVERAGE(R52:R57)</f>
        <v>55.456666666666671</v>
      </c>
      <c r="S58">
        <f>AVERAGE(S52:S56)</f>
        <v>55.456666666666671</v>
      </c>
      <c r="T58" s="5">
        <f>AVERAGE(T52:T57)</f>
        <v>50.856666666666662</v>
      </c>
      <c r="U58">
        <f>AVERAGE(U52:U56)</f>
        <v>50.856666666666669</v>
      </c>
      <c r="V58" s="5">
        <f>AVERAGE(V52:V57)</f>
        <v>45.093333333333341</v>
      </c>
      <c r="W58">
        <f>AVERAGE(W52:W56)</f>
        <v>45.093333333333334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59.5</v>
      </c>
      <c r="E59">
        <v>52</v>
      </c>
      <c r="F59">
        <v>53.5</v>
      </c>
      <c r="G59">
        <v>54.6</v>
      </c>
      <c r="I59">
        <f t="shared" si="20"/>
        <v>2.8115831839019099</v>
      </c>
      <c r="N59">
        <f t="shared" si="21"/>
        <v>54.9</v>
      </c>
      <c r="P59" s="5">
        <f>_xlfn.STDEV.P(P52:P57)</f>
        <v>5.3526430127762277</v>
      </c>
      <c r="Q59">
        <f>_xlfn.STDEV.P(Q52:Q56)</f>
        <v>0.89301636167666065</v>
      </c>
      <c r="R59" s="5">
        <f>_xlfn.STDEV.P(R52:R57)</f>
        <v>2.6850553480742647</v>
      </c>
      <c r="S59">
        <f>_xlfn.STDEV.P(S52:S56)</f>
        <v>0.42512743187582613</v>
      </c>
      <c r="T59" s="5">
        <f>_xlfn.STDEV.P(T52:T57)</f>
        <v>9.3802588213522</v>
      </c>
      <c r="U59">
        <f>_xlfn.STDEV.P(U52:U56)</f>
        <v>1.8785218775527865</v>
      </c>
      <c r="V59" s="5">
        <f>_xlfn.STDEV.P(V52:V57)</f>
        <v>20.247830062063979</v>
      </c>
      <c r="W59">
        <f>_xlfn.STDEV.P(W52:W56)</f>
        <v>0.78560663043139967</v>
      </c>
      <c r="Z59" s="7">
        <v>0</v>
      </c>
      <c r="AA59">
        <v>2</v>
      </c>
      <c r="AB59">
        <v>0</v>
      </c>
      <c r="AC59">
        <f>AVERAGE(D4,D40,D76,D148,D220)</f>
        <v>16.88</v>
      </c>
      <c r="AD59">
        <f t="shared" ref="AD59:AF74" si="32">AVERAGE(E4,E40,E76,E148,E220)</f>
        <v>28.139999999999997</v>
      </c>
      <c r="AE59">
        <f t="shared" si="32"/>
        <v>42.72</v>
      </c>
      <c r="AF59">
        <f t="shared" si="32"/>
        <v>10.120000000000001</v>
      </c>
    </row>
    <row r="60" spans="1:32" x14ac:dyDescent="0.75">
      <c r="A60" s="7">
        <v>20</v>
      </c>
      <c r="B60">
        <v>50</v>
      </c>
      <c r="C60">
        <v>0</v>
      </c>
      <c r="D60">
        <v>68.8</v>
      </c>
      <c r="E60">
        <v>60.4</v>
      </c>
      <c r="F60">
        <v>64</v>
      </c>
      <c r="G60">
        <v>56.7</v>
      </c>
      <c r="I60">
        <f t="shared" si="20"/>
        <v>4.4717865557291514</v>
      </c>
      <c r="N60" s="4">
        <f t="shared" si="21"/>
        <v>62.474999999999994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3">AVERAGE(D5,D41,D77,D149,D221)</f>
        <v>17.285999999999998</v>
      </c>
      <c r="AD60">
        <f t="shared" si="32"/>
        <v>29.24</v>
      </c>
      <c r="AE60">
        <f t="shared" si="32"/>
        <v>42.46</v>
      </c>
      <c r="AF60">
        <f t="shared" si="32"/>
        <v>10.14</v>
      </c>
    </row>
    <row r="61" spans="1:32" x14ac:dyDescent="0.75">
      <c r="A61" s="7">
        <v>21</v>
      </c>
      <c r="B61">
        <v>50</v>
      </c>
      <c r="C61">
        <v>0.2</v>
      </c>
      <c r="D61">
        <v>64.900000000000006</v>
      </c>
      <c r="E61">
        <v>60</v>
      </c>
      <c r="F61">
        <v>62.9</v>
      </c>
      <c r="G61">
        <v>52.9</v>
      </c>
      <c r="I61">
        <f t="shared" si="20"/>
        <v>4.5471831940224288</v>
      </c>
      <c r="N61">
        <f t="shared" si="21"/>
        <v>60.175000000000004</v>
      </c>
      <c r="P61" s="5" cm="1">
        <f t="array" ref="P61">INDEX(LINEST(P52:P57), 1)</f>
        <v>2.0943428571428551</v>
      </c>
      <c r="Q61" s="5" cm="1">
        <f t="array" ref="Q61">INDEX(LINEST(Q52:Q56), 1)</f>
        <v>-0.46666666666666567</v>
      </c>
      <c r="R61" s="5" cm="1">
        <f t="array" ref="R61">INDEX(LINEST(R52:R57), 1)</f>
        <v>0.53200000000000003</v>
      </c>
      <c r="S61" s="5" cm="1">
        <f t="array" ref="S61">INDEX(LINEST(S52:S56), 1)</f>
        <v>-0.27166666666666683</v>
      </c>
      <c r="T61" s="5" cm="1">
        <f t="array" ref="T61">INDEX(LINEST(T52:T57), 1)</f>
        <v>3.8451428571428545</v>
      </c>
      <c r="U61" s="5" cm="1">
        <f t="array" ref="U61">INDEX(LINEST(U52:U56), 1)</f>
        <v>-1.2666666666666671</v>
      </c>
      <c r="V61" s="5" cm="1">
        <f t="array" ref="V61">INDEX(LINEST(V52:V56), 1)</f>
        <v>10.673999999999999</v>
      </c>
      <c r="W61" s="5" cm="1">
        <f t="array" ref="W61">INDEX(LINEST(W52:W56), 1)</f>
        <v>-0.54666666666666675</v>
      </c>
      <c r="Z61" s="7">
        <v>2</v>
      </c>
      <c r="AA61">
        <v>2</v>
      </c>
      <c r="AB61">
        <v>0.45</v>
      </c>
      <c r="AC61">
        <f t="shared" si="33"/>
        <v>17.899999999999999</v>
      </c>
      <c r="AD61">
        <f t="shared" si="32"/>
        <v>29.28</v>
      </c>
      <c r="AE61">
        <f t="shared" si="32"/>
        <v>41.760000000000005</v>
      </c>
      <c r="AF61">
        <f t="shared" si="32"/>
        <v>10.32</v>
      </c>
    </row>
    <row r="62" spans="1:32" x14ac:dyDescent="0.75">
      <c r="A62" s="7">
        <v>22</v>
      </c>
      <c r="B62">
        <v>50</v>
      </c>
      <c r="C62">
        <v>0.45</v>
      </c>
      <c r="D62">
        <v>64.900000000000006</v>
      </c>
      <c r="E62">
        <v>59.7</v>
      </c>
      <c r="F62">
        <v>63.8</v>
      </c>
      <c r="G62">
        <v>51.7</v>
      </c>
      <c r="I62">
        <f t="shared" si="20"/>
        <v>5.1823619132592427</v>
      </c>
      <c r="K62" cm="1">
        <f t="array" ref="K62">INDEX(LINEST(K52:K57),1)</f>
        <v>3.4858714285714276</v>
      </c>
      <c r="L62" cm="1">
        <f t="array" ref="L62">INDEX(LINEST(L52:L56),1)</f>
        <v>-0.63791666666666547</v>
      </c>
      <c r="N62">
        <f t="shared" si="21"/>
        <v>60.025000000000006</v>
      </c>
      <c r="Z62" s="7">
        <v>3</v>
      </c>
      <c r="AA62">
        <v>2</v>
      </c>
      <c r="AB62">
        <v>0.65</v>
      </c>
      <c r="AC62">
        <f t="shared" si="33"/>
        <v>17.7</v>
      </c>
      <c r="AD62">
        <f t="shared" si="32"/>
        <v>29.179999999999996</v>
      </c>
      <c r="AE62">
        <f t="shared" si="32"/>
        <v>42.6</v>
      </c>
      <c r="AF62">
        <f t="shared" si="32"/>
        <v>9.9</v>
      </c>
    </row>
    <row r="63" spans="1:32" x14ac:dyDescent="0.75">
      <c r="A63" s="7">
        <v>23</v>
      </c>
      <c r="B63">
        <v>50</v>
      </c>
      <c r="C63">
        <v>0.65</v>
      </c>
      <c r="D63">
        <v>65.599999999999994</v>
      </c>
      <c r="E63">
        <v>57.2</v>
      </c>
      <c r="F63">
        <v>61.4</v>
      </c>
      <c r="G63">
        <v>54.5</v>
      </c>
      <c r="I63">
        <f t="shared" si="20"/>
        <v>4.2127040009950836</v>
      </c>
      <c r="N63">
        <f t="shared" si="21"/>
        <v>59.674999999999997</v>
      </c>
      <c r="Z63" s="7">
        <v>4</v>
      </c>
      <c r="AA63">
        <v>2</v>
      </c>
      <c r="AB63">
        <v>0.85</v>
      </c>
      <c r="AC63">
        <f t="shared" si="33"/>
        <v>16.22</v>
      </c>
      <c r="AD63">
        <f t="shared" si="32"/>
        <v>29.740000000000002</v>
      </c>
      <c r="AE63">
        <f t="shared" si="32"/>
        <v>41.78</v>
      </c>
      <c r="AF63">
        <f t="shared" si="32"/>
        <v>10.440000000000001</v>
      </c>
    </row>
    <row r="64" spans="1:32" x14ac:dyDescent="0.75">
      <c r="A64" s="7">
        <v>24</v>
      </c>
      <c r="B64">
        <v>50</v>
      </c>
      <c r="C64">
        <v>0.85</v>
      </c>
      <c r="D64">
        <v>61.4</v>
      </c>
      <c r="E64">
        <v>57.6</v>
      </c>
      <c r="F64">
        <v>60.6</v>
      </c>
      <c r="G64">
        <v>53.2</v>
      </c>
      <c r="I64">
        <f t="shared" si="20"/>
        <v>3.2155870381627043</v>
      </c>
      <c r="N64">
        <f t="shared" si="21"/>
        <v>58.2</v>
      </c>
      <c r="Z64" s="7">
        <v>5</v>
      </c>
      <c r="AA64">
        <v>5</v>
      </c>
      <c r="AB64">
        <v>0</v>
      </c>
      <c r="AC64">
        <f t="shared" si="33"/>
        <v>21.22</v>
      </c>
      <c r="AD64">
        <f t="shared" si="32"/>
        <v>35.78</v>
      </c>
      <c r="AE64">
        <f t="shared" si="32"/>
        <v>41.02</v>
      </c>
      <c r="AF64">
        <f t="shared" si="32"/>
        <v>55.46</v>
      </c>
    </row>
    <row r="65" spans="1:32" x14ac:dyDescent="0.75">
      <c r="A65" s="7">
        <v>25</v>
      </c>
      <c r="B65">
        <v>100</v>
      </c>
      <c r="C65">
        <v>0</v>
      </c>
      <c r="D65">
        <v>69.900000000000006</v>
      </c>
      <c r="E65">
        <v>57.4</v>
      </c>
      <c r="F65">
        <v>61.2</v>
      </c>
      <c r="G65">
        <v>54.3</v>
      </c>
      <c r="I65">
        <f t="shared" si="20"/>
        <v>5.8467939932923958</v>
      </c>
      <c r="N65">
        <f t="shared" si="21"/>
        <v>60.7</v>
      </c>
      <c r="Z65" s="7">
        <v>6</v>
      </c>
      <c r="AA65">
        <v>5</v>
      </c>
      <c r="AB65">
        <v>0.2</v>
      </c>
      <c r="AC65">
        <f t="shared" si="33"/>
        <v>20.619999999999997</v>
      </c>
      <c r="AD65">
        <f t="shared" si="32"/>
        <v>35.239999999999995</v>
      </c>
      <c r="AE65">
        <f t="shared" si="32"/>
        <v>40.260000000000005</v>
      </c>
      <c r="AF65">
        <f t="shared" si="32"/>
        <v>54.52</v>
      </c>
    </row>
    <row r="66" spans="1:32" x14ac:dyDescent="0.75">
      <c r="A66" s="7">
        <v>26</v>
      </c>
      <c r="B66">
        <v>100</v>
      </c>
      <c r="C66">
        <v>0.2</v>
      </c>
      <c r="D66">
        <v>67.2</v>
      </c>
      <c r="E66">
        <v>58.6</v>
      </c>
      <c r="F66">
        <v>60</v>
      </c>
      <c r="G66">
        <v>53.7</v>
      </c>
      <c r="I66">
        <f t="shared" si="20"/>
        <v>4.8328950950750009</v>
      </c>
      <c r="N66">
        <f t="shared" si="21"/>
        <v>59.875</v>
      </c>
      <c r="Z66" s="7">
        <v>7</v>
      </c>
      <c r="AA66">
        <v>5</v>
      </c>
      <c r="AB66">
        <v>0.45</v>
      </c>
      <c r="AC66">
        <f t="shared" si="33"/>
        <v>20.419999999999998</v>
      </c>
      <c r="AD66">
        <f t="shared" si="32"/>
        <v>36.1</v>
      </c>
      <c r="AE66">
        <f t="shared" si="32"/>
        <v>40.42</v>
      </c>
      <c r="AF66">
        <f t="shared" si="32"/>
        <v>53.9</v>
      </c>
    </row>
    <row r="67" spans="1:32" x14ac:dyDescent="0.75">
      <c r="A67" s="7">
        <v>27</v>
      </c>
      <c r="B67">
        <v>100</v>
      </c>
      <c r="C67">
        <v>0.45</v>
      </c>
      <c r="D67">
        <v>66.099999999999994</v>
      </c>
      <c r="E67">
        <v>55.5</v>
      </c>
      <c r="F67">
        <v>62.1</v>
      </c>
      <c r="G67">
        <v>53.5</v>
      </c>
      <c r="I67">
        <f t="shared" si="20"/>
        <v>5.0537115073973089</v>
      </c>
      <c r="N67">
        <f t="shared" si="21"/>
        <v>59.3</v>
      </c>
      <c r="Z67" s="7">
        <v>8</v>
      </c>
      <c r="AA67">
        <v>5</v>
      </c>
      <c r="AB67">
        <v>0.65</v>
      </c>
      <c r="AC67">
        <f t="shared" si="33"/>
        <v>21.140000000000004</v>
      </c>
      <c r="AD67">
        <f t="shared" si="32"/>
        <v>35.64</v>
      </c>
      <c r="AE67">
        <f t="shared" si="32"/>
        <v>40.14</v>
      </c>
      <c r="AF67">
        <f t="shared" si="32"/>
        <v>53.340000000000011</v>
      </c>
    </row>
    <row r="68" spans="1:32" x14ac:dyDescent="0.75">
      <c r="A68" s="7">
        <v>28</v>
      </c>
      <c r="B68">
        <v>100</v>
      </c>
      <c r="C68">
        <v>0.65</v>
      </c>
      <c r="D68">
        <v>64.8</v>
      </c>
      <c r="E68">
        <v>57.9</v>
      </c>
      <c r="F68">
        <v>58.3</v>
      </c>
      <c r="G68">
        <v>52</v>
      </c>
      <c r="I68">
        <f t="shared" si="20"/>
        <v>4.5301765969992811</v>
      </c>
      <c r="N68">
        <f t="shared" si="21"/>
        <v>58.25</v>
      </c>
      <c r="Z68" s="7">
        <v>9</v>
      </c>
      <c r="AA68">
        <v>5</v>
      </c>
      <c r="AB68">
        <v>0.85</v>
      </c>
      <c r="AC68">
        <f t="shared" si="33"/>
        <v>20.18</v>
      </c>
      <c r="AD68">
        <f t="shared" si="32"/>
        <v>35.940000000000005</v>
      </c>
      <c r="AE68">
        <f t="shared" si="32"/>
        <v>38.04</v>
      </c>
      <c r="AF68">
        <f t="shared" si="32"/>
        <v>51.1</v>
      </c>
    </row>
    <row r="69" spans="1:32" x14ac:dyDescent="0.75">
      <c r="A69" s="7">
        <v>29</v>
      </c>
      <c r="B69">
        <v>100</v>
      </c>
      <c r="C69">
        <v>0.85</v>
      </c>
      <c r="D69">
        <v>61</v>
      </c>
      <c r="E69">
        <v>57.6</v>
      </c>
      <c r="F69">
        <v>57.4</v>
      </c>
      <c r="G69">
        <v>52</v>
      </c>
      <c r="I69">
        <f t="shared" si="20"/>
        <v>3.2218007387174024</v>
      </c>
      <c r="N69">
        <f t="shared" si="21"/>
        <v>57</v>
      </c>
      <c r="Z69" s="7">
        <v>10</v>
      </c>
      <c r="AA69">
        <v>10</v>
      </c>
      <c r="AB69">
        <v>0</v>
      </c>
      <c r="AC69">
        <f t="shared" si="33"/>
        <v>25.340000000000003</v>
      </c>
      <c r="AD69">
        <f t="shared" si="32"/>
        <v>39.980000000000004</v>
      </c>
      <c r="AE69">
        <f t="shared" si="32"/>
        <v>39.1</v>
      </c>
      <c r="AF69">
        <f t="shared" si="32"/>
        <v>40.700000000000003</v>
      </c>
    </row>
    <row r="70" spans="1:32" x14ac:dyDescent="0.75">
      <c r="Z70" s="7">
        <v>11</v>
      </c>
      <c r="AA70">
        <v>10</v>
      </c>
      <c r="AB70">
        <v>0.2</v>
      </c>
      <c r="AC70">
        <f t="shared" si="33"/>
        <v>25.3</v>
      </c>
      <c r="AD70">
        <f t="shared" si="32"/>
        <v>40.619999999999997</v>
      </c>
      <c r="AE70">
        <f t="shared" si="32"/>
        <v>38.200000000000003</v>
      </c>
      <c r="AF70">
        <f t="shared" si="32"/>
        <v>40.720000000000006</v>
      </c>
    </row>
    <row r="71" spans="1:32" x14ac:dyDescent="0.75">
      <c r="Z71" s="7">
        <v>12</v>
      </c>
      <c r="AA71">
        <v>10</v>
      </c>
      <c r="AB71">
        <v>0.45</v>
      </c>
      <c r="AC71">
        <f t="shared" si="33"/>
        <v>24.198</v>
      </c>
      <c r="AD71">
        <f t="shared" si="32"/>
        <v>39.1</v>
      </c>
      <c r="AE71">
        <f t="shared" si="32"/>
        <v>38.700000000000003</v>
      </c>
      <c r="AF71">
        <f t="shared" si="32"/>
        <v>41.36</v>
      </c>
    </row>
    <row r="72" spans="1:32" x14ac:dyDescent="0.75">
      <c r="Z72" s="7">
        <v>13</v>
      </c>
      <c r="AA72">
        <v>10</v>
      </c>
      <c r="AB72">
        <v>0.65</v>
      </c>
      <c r="AC72">
        <f t="shared" si="33"/>
        <v>25.259999999999998</v>
      </c>
      <c r="AD72">
        <f t="shared" si="32"/>
        <v>39.299999999999997</v>
      </c>
      <c r="AE72">
        <f t="shared" si="32"/>
        <v>36.9</v>
      </c>
      <c r="AF72">
        <f t="shared" si="32"/>
        <v>39.9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3"/>
        <v>24</v>
      </c>
      <c r="AD73">
        <f t="shared" si="32"/>
        <v>38.14</v>
      </c>
      <c r="AE73">
        <f t="shared" si="32"/>
        <v>36.1</v>
      </c>
      <c r="AF73">
        <f t="shared" si="32"/>
        <v>41.8</v>
      </c>
    </row>
    <row r="74" spans="1:32" x14ac:dyDescent="0.75">
      <c r="Z74" s="7">
        <v>15</v>
      </c>
      <c r="AA74">
        <v>20</v>
      </c>
      <c r="AB74">
        <v>0</v>
      </c>
      <c r="AC74">
        <f t="shared" si="33"/>
        <v>26.679999999999996</v>
      </c>
      <c r="AD74">
        <f t="shared" si="32"/>
        <v>52.819999999999993</v>
      </c>
      <c r="AE74">
        <f t="shared" si="32"/>
        <v>52.2</v>
      </c>
      <c r="AF74">
        <f t="shared" si="32"/>
        <v>44.04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3"/>
        <v>30.619999999999997</v>
      </c>
      <c r="AD75">
        <f t="shared" si="33"/>
        <v>52.740000000000009</v>
      </c>
      <c r="AE75">
        <f t="shared" si="33"/>
        <v>51.8</v>
      </c>
      <c r="AF75">
        <f t="shared" si="33"/>
        <v>44.5</v>
      </c>
    </row>
    <row r="76" spans="1:32" x14ac:dyDescent="0.75">
      <c r="A76" s="7">
        <v>0</v>
      </c>
      <c r="B76">
        <v>0</v>
      </c>
      <c r="C76">
        <v>0</v>
      </c>
      <c r="D76">
        <v>17.399999999999999</v>
      </c>
      <c r="E76">
        <v>55.5</v>
      </c>
      <c r="F76">
        <v>44.8</v>
      </c>
      <c r="G76">
        <v>0</v>
      </c>
      <c r="I76">
        <f>_xlfn.STDEV.P(D76:G76)</f>
        <v>21.947252105901544</v>
      </c>
      <c r="J76">
        <v>2</v>
      </c>
      <c r="K76">
        <f>_xlfn.STDEV.P(D76:G80)</f>
        <v>21.547995266381516</v>
      </c>
      <c r="L76">
        <f>_xlfn.STDEV.P(D76:G76,D81:G81,D86:G86,D91:G91,D96:G96,D101:G101)</f>
        <v>19.518664500648821</v>
      </c>
      <c r="M76">
        <v>0</v>
      </c>
      <c r="N76">
        <f>AVERAGE(D76:G76)</f>
        <v>29.425000000000001</v>
      </c>
      <c r="P76" s="5">
        <f>_xlfn.STDEV.P(D76:D80)</f>
        <v>1.5065191668213189</v>
      </c>
      <c r="Q76">
        <f>_xlfn.STDEV.P(D76,D81,D86,D91,D96,D101)</f>
        <v>13.947968788799797</v>
      </c>
      <c r="R76" s="5">
        <f>_xlfn.STDEV.P(E76:E80)</f>
        <v>0.98914104151025717</v>
      </c>
      <c r="S76">
        <f>_xlfn.STDEV.P(E76,E81,E86,E91,E96,E101)</f>
        <v>2.4982771841588929</v>
      </c>
      <c r="T76" s="5">
        <f>_xlfn.STDEV.P(F76:F80)</f>
        <v>1.2165525060596425</v>
      </c>
      <c r="U76">
        <f>_xlfn.STDEV.P(F76,F81,F86,F91,F96,F101)</f>
        <v>12.032929356099812</v>
      </c>
      <c r="V76" s="5">
        <f>_xlfn.STDEV.P(G76:G80)</f>
        <v>0</v>
      </c>
      <c r="W76">
        <f>_xlfn.STDEV.P(G76,G81,G86,G91,G96,G101)</f>
        <v>20.893174058103824</v>
      </c>
      <c r="Z76" s="7">
        <v>17</v>
      </c>
      <c r="AA76">
        <v>20</v>
      </c>
      <c r="AB76">
        <v>0.45</v>
      </c>
      <c r="AC76">
        <f t="shared" ref="AC76:AF88" si="34">AVERAGE(D21,D57,D93,D165,D237)</f>
        <v>31.040000000000003</v>
      </c>
      <c r="AD76">
        <f t="shared" si="34"/>
        <v>51.708000000000006</v>
      </c>
      <c r="AE76">
        <f t="shared" si="34"/>
        <v>51.64</v>
      </c>
      <c r="AF76">
        <f t="shared" si="34"/>
        <v>44.2</v>
      </c>
    </row>
    <row r="77" spans="1:32" x14ac:dyDescent="0.75">
      <c r="A77" s="7">
        <v>1</v>
      </c>
      <c r="B77">
        <v>0</v>
      </c>
      <c r="C77">
        <v>0.2</v>
      </c>
      <c r="D77">
        <v>19.7</v>
      </c>
      <c r="E77">
        <v>57.3</v>
      </c>
      <c r="F77">
        <v>43.2</v>
      </c>
      <c r="G77">
        <v>0</v>
      </c>
      <c r="I77">
        <f t="shared" ref="I77:I105" si="35">_xlfn.STDEV.P(D77:G77)</f>
        <v>21.940886490750547</v>
      </c>
      <c r="J77">
        <v>5</v>
      </c>
      <c r="K77">
        <f>_xlfn.STDEV.P(D81:G85)</f>
        <v>23.320816881061425</v>
      </c>
      <c r="L77">
        <f>_xlfn.STDEV.P(D77:G77,D82:G82,D87:G87,D92:G92,D97:G97,D102:G102)</f>
        <v>18.679879531344827</v>
      </c>
      <c r="M77">
        <v>0.2</v>
      </c>
      <c r="N77">
        <f t="shared" ref="N77:N105" si="36">AVERAGE(D77:G77)</f>
        <v>30.05</v>
      </c>
      <c r="P77" s="5">
        <f>_xlfn.STDEV.P(D81:D85)</f>
        <v>0.08</v>
      </c>
      <c r="Q77">
        <f t="shared" ref="Q77:Q80" si="37">_xlfn.STDEV.P(D77,D82,D87,D92,D97,D102)</f>
        <v>15.896086170990504</v>
      </c>
      <c r="R77" s="5">
        <f>_xlfn.STDEV.P(E81:E85)</f>
        <v>1.0818502669038814</v>
      </c>
      <c r="S77">
        <f t="shared" ref="S77:S80" si="38">_xlfn.STDEV.P(E77,E82,E87,E92,E97,E102)</f>
        <v>2.5991451586157233</v>
      </c>
      <c r="T77" s="5">
        <f>_xlfn.STDEV.P(F81:F85)</f>
        <v>1.0628264204469138</v>
      </c>
      <c r="U77">
        <f t="shared" ref="U77:U80" si="39">_xlfn.STDEV.P(F77,F82,F87,F92,F97,F102)</f>
        <v>11.10100095586982</v>
      </c>
      <c r="V77" s="5">
        <f>_xlfn.STDEV.P(G81:G85)</f>
        <v>1.774711244118321</v>
      </c>
      <c r="W77">
        <f t="shared" ref="W77:W80" si="40">_xlfn.STDEV.P(G77,G82,G87,G92,G97,G102)</f>
        <v>20.376927311708865</v>
      </c>
      <c r="Z77" s="7">
        <v>18</v>
      </c>
      <c r="AA77">
        <v>20</v>
      </c>
      <c r="AB77">
        <v>0.65</v>
      </c>
      <c r="AC77">
        <f t="shared" si="34"/>
        <v>30.4</v>
      </c>
      <c r="AD77">
        <f t="shared" si="34"/>
        <v>51.94</v>
      </c>
      <c r="AE77">
        <f t="shared" si="34"/>
        <v>51.160000000000004</v>
      </c>
      <c r="AF77">
        <f t="shared" si="34"/>
        <v>42.519999999999996</v>
      </c>
    </row>
    <row r="78" spans="1:32" x14ac:dyDescent="0.75">
      <c r="A78" s="7">
        <v>2</v>
      </c>
      <c r="B78">
        <v>0</v>
      </c>
      <c r="C78">
        <v>0.45</v>
      </c>
      <c r="D78">
        <v>19.399999999999999</v>
      </c>
      <c r="E78">
        <v>55.9</v>
      </c>
      <c r="F78">
        <v>42.1</v>
      </c>
      <c r="G78">
        <v>0</v>
      </c>
      <c r="I78">
        <f t="shared" si="35"/>
        <v>21.376915118884668</v>
      </c>
      <c r="J78">
        <v>10</v>
      </c>
      <c r="K78">
        <f>_xlfn.STDEV.P(D86:G90)</f>
        <v>11.632222487555831</v>
      </c>
      <c r="L78">
        <f t="shared" ref="L78:L80" si="41">_xlfn.STDEV.P(D78:G78,D83:G83,D88:G88,D93:G93,D98:G98,D103:G103)</f>
        <v>18.833498800895544</v>
      </c>
      <c r="M78">
        <v>0.45</v>
      </c>
      <c r="N78">
        <f t="shared" si="36"/>
        <v>29.35</v>
      </c>
      <c r="P78" s="5">
        <f>_xlfn.STDEV.P(D86:D90)</f>
        <v>0.74458041875945169</v>
      </c>
      <c r="Q78">
        <f t="shared" si="37"/>
        <v>15.964404850235479</v>
      </c>
      <c r="R78" s="5">
        <f>_xlfn.STDEV.P(E86:E90)</f>
        <v>0.82121860670591262</v>
      </c>
      <c r="S78">
        <f t="shared" si="38"/>
        <v>3.4286780737382339</v>
      </c>
      <c r="T78" s="5">
        <f>_xlfn.STDEV.P(F86:F90)</f>
        <v>1.5380507143784292</v>
      </c>
      <c r="U78">
        <f t="shared" si="39"/>
        <v>12.030932355114212</v>
      </c>
      <c r="V78" s="5">
        <f>_xlfn.STDEV.P(G86:G90)</f>
        <v>0.91956511460581269</v>
      </c>
      <c r="W78">
        <f t="shared" si="40"/>
        <v>20.354988468568475</v>
      </c>
      <c r="Z78" s="7">
        <v>19</v>
      </c>
      <c r="AA78">
        <v>20</v>
      </c>
      <c r="AB78">
        <v>0.85</v>
      </c>
      <c r="AC78">
        <f t="shared" si="34"/>
        <v>29.279999999999994</v>
      </c>
      <c r="AD78">
        <f t="shared" si="34"/>
        <v>51.320000000000007</v>
      </c>
      <c r="AE78">
        <f t="shared" si="34"/>
        <v>50.1</v>
      </c>
      <c r="AF78">
        <f t="shared" si="34"/>
        <v>42.839999999999996</v>
      </c>
    </row>
    <row r="79" spans="1:32" x14ac:dyDescent="0.75">
      <c r="A79" s="7">
        <v>3</v>
      </c>
      <c r="B79">
        <v>0</v>
      </c>
      <c r="C79">
        <v>0.65</v>
      </c>
      <c r="D79">
        <v>21.4</v>
      </c>
      <c r="E79">
        <v>55.8</v>
      </c>
      <c r="F79">
        <v>45.4</v>
      </c>
      <c r="G79">
        <v>0</v>
      </c>
      <c r="I79">
        <f t="shared" si="35"/>
        <v>21.651039236027451</v>
      </c>
      <c r="J79">
        <v>20</v>
      </c>
      <c r="K79">
        <f>_xlfn.STDEV.P(D91:G95)</f>
        <v>14.970270538637578</v>
      </c>
      <c r="L79">
        <f t="shared" si="41"/>
        <v>18.172076793806479</v>
      </c>
      <c r="M79">
        <v>0.65</v>
      </c>
      <c r="N79">
        <f t="shared" si="36"/>
        <v>30.65</v>
      </c>
      <c r="P79" s="5">
        <f>_xlfn.STDEV.P(D91:D95)</f>
        <v>7.6760406460622628</v>
      </c>
      <c r="Q79">
        <f t="shared" si="37"/>
        <v>15.48347685617011</v>
      </c>
      <c r="R79" s="5">
        <f>_xlfn.STDEV.P(E91:E95)</f>
        <v>0.58855755878248517</v>
      </c>
      <c r="S79">
        <f t="shared" si="38"/>
        <v>2.1061418122560815</v>
      </c>
      <c r="T79" s="5">
        <f>_xlfn.STDEV.P(F91:F95)</f>
        <v>1.0533755265810947</v>
      </c>
      <c r="U79">
        <f t="shared" si="39"/>
        <v>10.909539658278666</v>
      </c>
      <c r="V79" s="5">
        <f>_xlfn.STDEV.P(G91:G95)</f>
        <v>0.66813172353960393</v>
      </c>
      <c r="W79">
        <f t="shared" si="40"/>
        <v>19.963918842640979</v>
      </c>
      <c r="Z79" s="7">
        <v>20</v>
      </c>
      <c r="AA79">
        <v>50</v>
      </c>
      <c r="AB79">
        <v>0</v>
      </c>
      <c r="AC79">
        <f t="shared" si="34"/>
        <v>40.700000000000003</v>
      </c>
      <c r="AD79">
        <f t="shared" si="34"/>
        <v>47.32</v>
      </c>
      <c r="AE79">
        <f t="shared" si="34"/>
        <v>50.46</v>
      </c>
      <c r="AF79">
        <f t="shared" si="34"/>
        <v>44.1</v>
      </c>
    </row>
    <row r="80" spans="1:32" x14ac:dyDescent="0.75">
      <c r="A80" s="7">
        <v>4</v>
      </c>
      <c r="B80">
        <v>0</v>
      </c>
      <c r="C80">
        <v>0.85</v>
      </c>
      <c r="D80">
        <v>21.5</v>
      </c>
      <c r="E80">
        <v>54.2</v>
      </c>
      <c r="F80">
        <v>43</v>
      </c>
      <c r="G80">
        <v>0</v>
      </c>
      <c r="I80">
        <f t="shared" si="35"/>
        <v>20.775391091385021</v>
      </c>
      <c r="J80">
        <v>50</v>
      </c>
      <c r="K80">
        <f>_xlfn.STDEV.P(D97:G100)</f>
        <v>17.839868229263956</v>
      </c>
      <c r="L80">
        <f t="shared" si="41"/>
        <v>18.175112715530066</v>
      </c>
      <c r="M80">
        <v>0.85</v>
      </c>
      <c r="N80">
        <f t="shared" si="36"/>
        <v>29.675000000000001</v>
      </c>
      <c r="P80" s="5">
        <f>_xlfn.STDEV.P(D96:D100)</f>
        <v>5.5831890528621697</v>
      </c>
      <c r="Q80">
        <f t="shared" si="37"/>
        <v>14.544577072648835</v>
      </c>
      <c r="R80" s="5">
        <f>_xlfn.STDEV.P(E96:E100)</f>
        <v>1.2009995836801926</v>
      </c>
      <c r="S80">
        <f t="shared" si="38"/>
        <v>2.9139987798365472</v>
      </c>
      <c r="T80" s="5">
        <f>_xlfn.STDEV.P(F96:F100)</f>
        <v>0.92173748974423519</v>
      </c>
      <c r="U80">
        <f t="shared" si="39"/>
        <v>11.002070512206124</v>
      </c>
      <c r="V80" s="5">
        <f>_xlfn.STDEV.P(G96:G100)</f>
        <v>1.7239489551607956</v>
      </c>
      <c r="W80">
        <f t="shared" si="40"/>
        <v>20.098313914908935</v>
      </c>
      <c r="Z80" s="7">
        <v>21</v>
      </c>
      <c r="AA80">
        <v>50</v>
      </c>
      <c r="AB80">
        <v>0.2</v>
      </c>
      <c r="AC80">
        <f t="shared" si="34"/>
        <v>36.520000000000003</v>
      </c>
      <c r="AD80">
        <f t="shared" si="34"/>
        <v>47.879999999999995</v>
      </c>
      <c r="AE80">
        <f t="shared" si="34"/>
        <v>49.5</v>
      </c>
      <c r="AF80">
        <f t="shared" si="34"/>
        <v>41.64</v>
      </c>
    </row>
    <row r="81" spans="1:32" x14ac:dyDescent="0.75">
      <c r="A81" s="7">
        <v>5</v>
      </c>
      <c r="B81">
        <v>5</v>
      </c>
      <c r="C81">
        <v>0</v>
      </c>
      <c r="D81">
        <v>0.2</v>
      </c>
      <c r="E81">
        <v>57.2</v>
      </c>
      <c r="F81">
        <v>38.799999999999997</v>
      </c>
      <c r="G81">
        <v>59.7</v>
      </c>
      <c r="I81">
        <f t="shared" si="35"/>
        <v>23.797098037365814</v>
      </c>
      <c r="J81">
        <v>100</v>
      </c>
      <c r="K81">
        <f>_xlfn.STDEV.P(D101:G105)</f>
        <v>5.0245795844030567</v>
      </c>
      <c r="N81">
        <f t="shared" si="36"/>
        <v>38.975000000000001</v>
      </c>
      <c r="P81" s="5">
        <f>_xlfn.STDEV.P(D101:D105)</f>
        <v>5.5982140009113621</v>
      </c>
      <c r="R81" s="5">
        <f>_xlfn.STDEV.P(E101:E105)</f>
        <v>0.79246451024635733</v>
      </c>
      <c r="T81" s="5">
        <f>_xlfn.STDEV.P(F101:F105)</f>
        <v>1.5907231060118543</v>
      </c>
      <c r="V81" s="5">
        <f>_xlfn.STDEV.P(G101:G105)</f>
        <v>0.67823299831252604</v>
      </c>
      <c r="Z81" s="7">
        <v>22</v>
      </c>
      <c r="AA81">
        <v>50</v>
      </c>
      <c r="AB81">
        <v>0.45</v>
      </c>
      <c r="AC81">
        <f t="shared" si="34"/>
        <v>36.840000000000003</v>
      </c>
      <c r="AD81">
        <f t="shared" si="34"/>
        <v>48.06</v>
      </c>
      <c r="AE81">
        <f t="shared" si="34"/>
        <v>50.5</v>
      </c>
      <c r="AF81">
        <f t="shared" si="34"/>
        <v>41.32</v>
      </c>
    </row>
    <row r="82" spans="1:32" x14ac:dyDescent="0.75">
      <c r="A82" s="7">
        <v>6</v>
      </c>
      <c r="B82">
        <v>5</v>
      </c>
      <c r="C82">
        <v>0.2</v>
      </c>
      <c r="D82">
        <v>0</v>
      </c>
      <c r="E82">
        <v>56</v>
      </c>
      <c r="F82">
        <v>40</v>
      </c>
      <c r="G82">
        <v>58.8</v>
      </c>
      <c r="I82">
        <f t="shared" si="35"/>
        <v>23.466358899496942</v>
      </c>
      <c r="K82">
        <f>AVERAGE(K76:K81)</f>
        <v>15.722625497883895</v>
      </c>
      <c r="N82">
        <f t="shared" si="36"/>
        <v>38.700000000000003</v>
      </c>
      <c r="P82" s="5">
        <f>AVERAGE(P76:P81)</f>
        <v>3.5314238809027607</v>
      </c>
      <c r="Q82">
        <f>AVERAGE(Q76:Q80)</f>
        <v>15.167302747768947</v>
      </c>
      <c r="R82" s="5">
        <f>AVERAGE(R76:R81)</f>
        <v>0.91237192797151423</v>
      </c>
      <c r="S82">
        <f>AVERAGE(S76:S80)</f>
        <v>2.7092482017210959</v>
      </c>
      <c r="T82" s="5">
        <f>AVERAGE(T76:T81)</f>
        <v>1.2305442938703617</v>
      </c>
      <c r="U82">
        <f>AVERAGE(U76:U80)</f>
        <v>11.415294567513728</v>
      </c>
      <c r="V82" s="5">
        <f>AVERAGE(V76:V81)</f>
        <v>0.96076500595617664</v>
      </c>
      <c r="W82">
        <f>AVERAGE(W76:W80)</f>
        <v>20.337464519186216</v>
      </c>
      <c r="Z82" s="7">
        <v>23</v>
      </c>
      <c r="AA82">
        <v>50</v>
      </c>
      <c r="AB82">
        <v>0.65</v>
      </c>
      <c r="AC82">
        <f t="shared" si="34"/>
        <v>37.46</v>
      </c>
      <c r="AD82">
        <f t="shared" si="34"/>
        <v>45.3</v>
      </c>
      <c r="AE82">
        <f t="shared" si="34"/>
        <v>48.66</v>
      </c>
      <c r="AF82">
        <f t="shared" si="34"/>
        <v>42.519999999999996</v>
      </c>
    </row>
    <row r="83" spans="1:32" x14ac:dyDescent="0.75">
      <c r="A83" s="7">
        <v>7</v>
      </c>
      <c r="B83">
        <v>5</v>
      </c>
      <c r="C83">
        <v>0.45</v>
      </c>
      <c r="D83">
        <v>0</v>
      </c>
      <c r="E83">
        <v>58.8</v>
      </c>
      <c r="F83">
        <v>37</v>
      </c>
      <c r="G83">
        <v>57.4</v>
      </c>
      <c r="I83">
        <f t="shared" si="35"/>
        <v>23.736259182946242</v>
      </c>
      <c r="N83">
        <f t="shared" si="36"/>
        <v>38.299999999999997</v>
      </c>
      <c r="P83" s="5">
        <f>_xlfn.STDEV.P(P76:P81)</f>
        <v>2.8704898606433606</v>
      </c>
      <c r="Q83">
        <f>_xlfn.STDEV.P(Q76:Q80)</f>
        <v>0.79259392837587994</v>
      </c>
      <c r="R83" s="5">
        <f>_xlfn.STDEV.P(R76:R81)</f>
        <v>0.20226417968309074</v>
      </c>
      <c r="S83">
        <f>_xlfn.STDEV.P(S76:S80)</f>
        <v>0.4426897124070141</v>
      </c>
      <c r="T83" s="5">
        <f>_xlfn.STDEV.P(T76:T81)</f>
        <v>0.25145060646130751</v>
      </c>
      <c r="U83">
        <f>_xlfn.STDEV.P(U76:U80)</f>
        <v>0.50711048894965571</v>
      </c>
      <c r="V83" s="5">
        <f>_xlfn.STDEV.P(V76:V81)</f>
        <v>0.62385677041825438</v>
      </c>
      <c r="W83">
        <f>_xlfn.STDEV.P(W76:W80)</f>
        <v>0.31856141525033621</v>
      </c>
      <c r="Z83" s="7">
        <v>24</v>
      </c>
      <c r="AA83">
        <v>50</v>
      </c>
      <c r="AB83">
        <v>0.85</v>
      </c>
      <c r="AC83">
        <f t="shared" si="34"/>
        <v>34.760000000000005</v>
      </c>
      <c r="AD83">
        <f t="shared" si="34"/>
        <v>46.28</v>
      </c>
      <c r="AE83">
        <f t="shared" si="34"/>
        <v>48.279999999999994</v>
      </c>
      <c r="AF83">
        <f t="shared" si="34"/>
        <v>42.32</v>
      </c>
    </row>
    <row r="84" spans="1:32" x14ac:dyDescent="0.75">
      <c r="A84" s="7">
        <v>8</v>
      </c>
      <c r="B84">
        <v>5</v>
      </c>
      <c r="C84">
        <v>0.65</v>
      </c>
      <c r="D84">
        <v>0</v>
      </c>
      <c r="E84">
        <v>56.3</v>
      </c>
      <c r="F84">
        <v>38.4</v>
      </c>
      <c r="G84">
        <v>56.3</v>
      </c>
      <c r="I84">
        <f t="shared" si="35"/>
        <v>22.987442223962194</v>
      </c>
      <c r="K84" cm="1">
        <f t="array" ref="K84">INDEX(LINEST(K76:K81),1)</f>
        <v>-2.7349107518343705</v>
      </c>
      <c r="L84" cm="1">
        <f t="array" ref="L84">INDEX(LINEST(L76:L80),1)</f>
        <v>-0.31949063077758588</v>
      </c>
      <c r="N84">
        <f t="shared" si="36"/>
        <v>37.75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34"/>
        <v>42.32</v>
      </c>
      <c r="AD84">
        <f t="shared" si="34"/>
        <v>47.36</v>
      </c>
      <c r="AE84">
        <f t="shared" si="34"/>
        <v>48.440000000000005</v>
      </c>
      <c r="AF84">
        <f t="shared" si="34"/>
        <v>43.14</v>
      </c>
    </row>
    <row r="85" spans="1:32" x14ac:dyDescent="0.75">
      <c r="A85" s="7">
        <v>9</v>
      </c>
      <c r="B85">
        <v>5</v>
      </c>
      <c r="C85">
        <v>0.85</v>
      </c>
      <c r="D85">
        <v>0.1</v>
      </c>
      <c r="E85">
        <v>55.9</v>
      </c>
      <c r="F85">
        <v>37.4</v>
      </c>
      <c r="G85">
        <v>54.7</v>
      </c>
      <c r="I85">
        <f t="shared" si="35"/>
        <v>22.540338839511698</v>
      </c>
      <c r="N85">
        <f t="shared" si="36"/>
        <v>37.025000000000006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34"/>
        <v>45.160000000000004</v>
      </c>
      <c r="AD85">
        <f t="shared" si="34"/>
        <v>47.739999999999995</v>
      </c>
      <c r="AE85">
        <f t="shared" si="34"/>
        <v>47.58</v>
      </c>
      <c r="AF85">
        <f t="shared" si="34"/>
        <v>42.04</v>
      </c>
    </row>
    <row r="86" spans="1:32" x14ac:dyDescent="0.75">
      <c r="A86" s="7">
        <v>10</v>
      </c>
      <c r="B86">
        <v>10</v>
      </c>
      <c r="C86">
        <v>0</v>
      </c>
      <c r="D86">
        <v>25.6</v>
      </c>
      <c r="E86">
        <v>52.7</v>
      </c>
      <c r="F86">
        <v>32.700000000000003</v>
      </c>
      <c r="G86">
        <v>51.1</v>
      </c>
      <c r="I86">
        <f t="shared" si="35"/>
        <v>11.662412915001752</v>
      </c>
      <c r="N86">
        <f t="shared" si="36"/>
        <v>40.525000000000006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34"/>
        <v>45.62</v>
      </c>
      <c r="AD86">
        <f t="shared" si="34"/>
        <v>45.739999999999995</v>
      </c>
      <c r="AE86">
        <f t="shared" si="34"/>
        <v>49.12</v>
      </c>
      <c r="AF86">
        <f t="shared" si="34"/>
        <v>43.5</v>
      </c>
    </row>
    <row r="87" spans="1:32" x14ac:dyDescent="0.75">
      <c r="A87" s="7">
        <v>11</v>
      </c>
      <c r="B87">
        <v>10</v>
      </c>
      <c r="C87">
        <v>0.2</v>
      </c>
      <c r="D87">
        <v>25.8</v>
      </c>
      <c r="E87">
        <v>53.4</v>
      </c>
      <c r="F87">
        <v>35.200000000000003</v>
      </c>
      <c r="G87">
        <v>51.2</v>
      </c>
      <c r="I87">
        <f t="shared" si="35"/>
        <v>11.421908772179876</v>
      </c>
      <c r="J87" s="2"/>
      <c r="K87" t="s">
        <v>26</v>
      </c>
      <c r="L87" t="s">
        <v>27</v>
      </c>
      <c r="N87">
        <f t="shared" si="36"/>
        <v>41.400000000000006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34"/>
        <v>44.46</v>
      </c>
      <c r="AD87">
        <f t="shared" si="34"/>
        <v>46.62</v>
      </c>
      <c r="AE87">
        <f t="shared" si="34"/>
        <v>46.379999999999995</v>
      </c>
      <c r="AF87">
        <f t="shared" si="34"/>
        <v>41.68</v>
      </c>
    </row>
    <row r="88" spans="1:32" x14ac:dyDescent="0.75">
      <c r="A88" s="7">
        <v>12</v>
      </c>
      <c r="B88">
        <v>10</v>
      </c>
      <c r="C88">
        <v>0.45</v>
      </c>
      <c r="D88">
        <v>24</v>
      </c>
      <c r="E88">
        <v>51.9</v>
      </c>
      <c r="F88">
        <v>37.299999999999997</v>
      </c>
      <c r="G88">
        <v>52.2</v>
      </c>
      <c r="I88">
        <f t="shared" si="35"/>
        <v>11.688135009487173</v>
      </c>
      <c r="J88">
        <v>2</v>
      </c>
      <c r="K88">
        <f>AVERAGE(D76:G80)</f>
        <v>29.829999999999995</v>
      </c>
      <c r="L88">
        <f>AVERAGE(D76:G76,D81:G81,D86:G86,D91:G91,D96:G96,D101:G101)</f>
        <v>43.091666666666669</v>
      </c>
      <c r="M88">
        <v>0</v>
      </c>
      <c r="N88">
        <f t="shared" si="36"/>
        <v>41.35</v>
      </c>
      <c r="P88" s="5">
        <f>AVERAGE(D76:D80)</f>
        <v>19.88</v>
      </c>
      <c r="Q88">
        <f>AVERAGE(D76,D81,D86,D91,D96,D101)</f>
        <v>20.25</v>
      </c>
      <c r="R88" s="5">
        <f>AVERAGE(E76:E80)</f>
        <v>55.739999999999995</v>
      </c>
      <c r="S88">
        <f>AVERAGE(E76,E81,E86,E91,E96,E101)</f>
        <v>55.81666666666667</v>
      </c>
      <c r="T88" s="5">
        <f>AVERAGE(F76:F80)</f>
        <v>43.7</v>
      </c>
      <c r="U88">
        <f>AVERAGE(F76,F81,F86,F91,F96,F101)</f>
        <v>50.016666666666673</v>
      </c>
      <c r="V88" s="5">
        <f>AVERAGE(G76:G80)</f>
        <v>0</v>
      </c>
      <c r="W88">
        <f>AVERAGE(G76,G81,G86,G91,G96,G101)</f>
        <v>46.283333333333331</v>
      </c>
      <c r="Z88" s="7">
        <v>29</v>
      </c>
      <c r="AA88">
        <v>100</v>
      </c>
      <c r="AB88">
        <v>0.85</v>
      </c>
      <c r="AC88">
        <f t="shared" si="34"/>
        <v>42.44</v>
      </c>
      <c r="AD88">
        <f t="shared" si="34"/>
        <v>45.42</v>
      </c>
      <c r="AE88">
        <f t="shared" si="34"/>
        <v>45.72</v>
      </c>
      <c r="AF88">
        <f t="shared" si="34"/>
        <v>41.54</v>
      </c>
    </row>
    <row r="89" spans="1:32" x14ac:dyDescent="0.75">
      <c r="A89" s="7">
        <v>13</v>
      </c>
      <c r="B89">
        <v>10</v>
      </c>
      <c r="C89">
        <v>0.65</v>
      </c>
      <c r="D89">
        <v>24.7</v>
      </c>
      <c r="E89">
        <v>52.7</v>
      </c>
      <c r="F89">
        <v>34.6</v>
      </c>
      <c r="G89">
        <v>49.9</v>
      </c>
      <c r="I89">
        <f t="shared" si="35"/>
        <v>11.41980188094346</v>
      </c>
      <c r="J89">
        <v>5</v>
      </c>
      <c r="K89">
        <f>AVERAGE(D81:G85)</f>
        <v>38.149999999999991</v>
      </c>
      <c r="L89">
        <f>AVERAGE(D77:G77,D82:G82,D87:G87,D92:G92,D97:G97,D102:G102)</f>
        <v>43.895833333333336</v>
      </c>
      <c r="M89">
        <v>0.2</v>
      </c>
      <c r="N89">
        <f t="shared" si="36"/>
        <v>40.475000000000001</v>
      </c>
      <c r="P89" s="5">
        <f>AVERAGE(D81:D85)</f>
        <v>6.0000000000000012E-2</v>
      </c>
      <c r="Q89">
        <f t="shared" ref="Q89:Q92" si="42">AVERAGE(D77,D82,D87,D92,D97,D102)</f>
        <v>23.866666666666664</v>
      </c>
      <c r="R89" s="5">
        <f>AVERAGE(E81:E85)</f>
        <v>56.839999999999996</v>
      </c>
      <c r="S89">
        <f t="shared" ref="S89:S92" si="43">AVERAGE(E77,E82,E87,E92,E97,E102)</f>
        <v>56.43333333333333</v>
      </c>
      <c r="T89" s="5">
        <f>AVERAGE(F81:F85)</f>
        <v>38.32</v>
      </c>
      <c r="U89">
        <f t="shared" ref="U89:U92" si="44">AVERAGE(F77,F82,F87,F92,F97,F102)</f>
        <v>50.033333333333331</v>
      </c>
      <c r="V89" s="5">
        <f>AVERAGE(G81:G85)</f>
        <v>57.379999999999995</v>
      </c>
      <c r="W89">
        <f t="shared" ref="W89:W92" si="45">AVERAGE(G77,G82,G87,G92,G97,G102)</f>
        <v>45.25</v>
      </c>
    </row>
    <row r="90" spans="1:32" x14ac:dyDescent="0.75">
      <c r="A90" s="7">
        <v>14</v>
      </c>
      <c r="B90">
        <v>10</v>
      </c>
      <c r="C90">
        <v>0.85</v>
      </c>
      <c r="D90">
        <v>24.1</v>
      </c>
      <c r="E90">
        <v>51</v>
      </c>
      <c r="F90">
        <v>33.799999999999997</v>
      </c>
      <c r="G90">
        <v>52.5</v>
      </c>
      <c r="I90">
        <f t="shared" si="35"/>
        <v>11.916480185021101</v>
      </c>
      <c r="J90">
        <v>10</v>
      </c>
      <c r="K90">
        <f>AVERAGE(D86:G90)</f>
        <v>40.820000000000007</v>
      </c>
      <c r="L90">
        <f t="shared" ref="L90:L92" si="46">AVERAGE(D78:G78,D83:G83,D88:G88,D93:G93,D98:G98,D103:G103)</f>
        <v>43.962499999999999</v>
      </c>
      <c r="M90">
        <v>0.45</v>
      </c>
      <c r="N90">
        <f t="shared" si="36"/>
        <v>40.349999999999994</v>
      </c>
      <c r="P90" s="5">
        <f>AVERAGE(D86:D90)</f>
        <v>24.840000000000003</v>
      </c>
      <c r="Q90">
        <f t="shared" si="42"/>
        <v>23.933333333333337</v>
      </c>
      <c r="R90" s="5">
        <f>AVERAGE(E86:E90)</f>
        <v>52.339999999999996</v>
      </c>
      <c r="S90">
        <f t="shared" si="43"/>
        <v>56.15</v>
      </c>
      <c r="T90" s="5">
        <f>AVERAGE(F86:F90)</f>
        <v>34.720000000000006</v>
      </c>
      <c r="U90">
        <f t="shared" si="44"/>
        <v>50.4</v>
      </c>
      <c r="V90" s="5">
        <f>AVERAGE(G86:G90)</f>
        <v>51.379999999999995</v>
      </c>
      <c r="W90">
        <f t="shared" si="45"/>
        <v>45.366666666666667</v>
      </c>
    </row>
    <row r="91" spans="1:32" x14ac:dyDescent="0.75">
      <c r="A91" s="7">
        <v>15</v>
      </c>
      <c r="B91">
        <v>20</v>
      </c>
      <c r="C91">
        <v>0</v>
      </c>
      <c r="D91">
        <v>6</v>
      </c>
      <c r="E91">
        <v>52.5</v>
      </c>
      <c r="F91">
        <v>57.1</v>
      </c>
      <c r="G91">
        <v>55.7</v>
      </c>
      <c r="I91">
        <f t="shared" si="35"/>
        <v>21.326201607412411</v>
      </c>
      <c r="J91">
        <v>20</v>
      </c>
      <c r="K91">
        <f>AVERAGE(D91:G95)</f>
        <v>46.2</v>
      </c>
      <c r="L91">
        <f t="shared" si="46"/>
        <v>43.42499999999999</v>
      </c>
      <c r="M91">
        <v>0.65</v>
      </c>
      <c r="N91">
        <f t="shared" si="36"/>
        <v>42.825000000000003</v>
      </c>
      <c r="P91" s="5">
        <f>AVERAGE(D91:D95)</f>
        <v>21.28</v>
      </c>
      <c r="Q91">
        <f t="shared" si="42"/>
        <v>24.116666666666664</v>
      </c>
      <c r="R91" s="5">
        <f>AVERAGE(E91:E95)</f>
        <v>52.339999999999996</v>
      </c>
      <c r="S91">
        <f t="shared" si="43"/>
        <v>55.550000000000004</v>
      </c>
      <c r="T91" s="5">
        <f>AVERAGE(F91:F95)</f>
        <v>56.120000000000005</v>
      </c>
      <c r="U91">
        <f t="shared" si="44"/>
        <v>49.616666666666674</v>
      </c>
      <c r="V91" s="5">
        <f>AVERAGE(G91:G95)</f>
        <v>55.06</v>
      </c>
      <c r="W91">
        <f t="shared" si="45"/>
        <v>44.416666666666664</v>
      </c>
    </row>
    <row r="92" spans="1:32" x14ac:dyDescent="0.75">
      <c r="A92" s="7">
        <v>16</v>
      </c>
      <c r="B92">
        <v>20</v>
      </c>
      <c r="C92">
        <v>0.2</v>
      </c>
      <c r="D92">
        <v>24</v>
      </c>
      <c r="E92">
        <v>53</v>
      </c>
      <c r="F92">
        <v>56.4</v>
      </c>
      <c r="G92">
        <v>55.4</v>
      </c>
      <c r="I92">
        <f t="shared" si="35"/>
        <v>13.451393979807431</v>
      </c>
      <c r="J92">
        <v>50</v>
      </c>
      <c r="K92">
        <f>AVERAGE(D96:G100)</f>
        <v>50.269999999999996</v>
      </c>
      <c r="L92">
        <f t="shared" si="46"/>
        <v>42.733333333333327</v>
      </c>
      <c r="M92">
        <v>0.85</v>
      </c>
      <c r="N92">
        <f t="shared" si="36"/>
        <v>47.2</v>
      </c>
      <c r="P92" s="5">
        <f>AVERAGE(D96:D100)</f>
        <v>22</v>
      </c>
      <c r="Q92">
        <f t="shared" si="42"/>
        <v>22.883333333333336</v>
      </c>
      <c r="R92" s="5">
        <f>AVERAGE(E96:E100)</f>
        <v>59.260000000000005</v>
      </c>
      <c r="S92">
        <f t="shared" si="43"/>
        <v>54.81666666666667</v>
      </c>
      <c r="T92" s="5">
        <f>AVERAGE(F96:F100)</f>
        <v>65.02000000000001</v>
      </c>
      <c r="U92">
        <f t="shared" si="44"/>
        <v>48.366666666666667</v>
      </c>
      <c r="V92" s="5">
        <f>AVERAGE(G96:G100)</f>
        <v>54.8</v>
      </c>
      <c r="W92">
        <f t="shared" si="45"/>
        <v>44.866666666666667</v>
      </c>
    </row>
    <row r="93" spans="1:32" x14ac:dyDescent="0.75">
      <c r="A93" s="7">
        <v>17</v>
      </c>
      <c r="B93">
        <v>20</v>
      </c>
      <c r="C93">
        <v>0.45</v>
      </c>
      <c r="D93">
        <v>26</v>
      </c>
      <c r="E93">
        <v>51.6</v>
      </c>
      <c r="F93">
        <v>57</v>
      </c>
      <c r="G93">
        <v>55.4</v>
      </c>
      <c r="I93">
        <f t="shared" si="35"/>
        <v>12.56702033100925</v>
      </c>
      <c r="J93">
        <v>100</v>
      </c>
      <c r="K93">
        <f>AVERAGE(D101:G105)</f>
        <v>55.259999999999991</v>
      </c>
      <c r="L93">
        <f>AVERAGE((L92-L91), (L91-L90), (L90-L89), (L89-L88))</f>
        <v>-8.9583333333335347E-2</v>
      </c>
      <c r="N93">
        <f t="shared" si="36"/>
        <v>47.5</v>
      </c>
      <c r="P93" s="5">
        <f>AVERAGE(D101:D105)</f>
        <v>50</v>
      </c>
      <c r="R93" s="5">
        <f>AVERAGE(E101:E105)</f>
        <v>58</v>
      </c>
      <c r="T93" s="5">
        <f>AVERAGE(F101:F105)</f>
        <v>60.239999999999995</v>
      </c>
      <c r="V93" s="5">
        <f>AVERAGE(G101:G105)</f>
        <v>52.8</v>
      </c>
    </row>
    <row r="94" spans="1:32" x14ac:dyDescent="0.75">
      <c r="A94" s="7">
        <v>18</v>
      </c>
      <c r="B94">
        <v>20</v>
      </c>
      <c r="C94">
        <v>0.65</v>
      </c>
      <c r="D94">
        <v>25.8</v>
      </c>
      <c r="E94">
        <v>52.9</v>
      </c>
      <c r="F94">
        <v>55.9</v>
      </c>
      <c r="G94">
        <v>53.8</v>
      </c>
      <c r="I94">
        <f t="shared" si="35"/>
        <v>12.345647006131369</v>
      </c>
      <c r="K94">
        <f>AVERAGE(K88:K93)</f>
        <v>43.42166666666666</v>
      </c>
      <c r="N94">
        <f t="shared" si="36"/>
        <v>47.099999999999994</v>
      </c>
      <c r="P94" s="5">
        <f>AVERAGE(P88:P93)</f>
        <v>23.01</v>
      </c>
      <c r="Q94">
        <f>AVERAGE(Q88:Q92)</f>
        <v>23.009999999999998</v>
      </c>
      <c r="R94" s="5">
        <f>AVERAGE(R88:R93)</f>
        <v>55.75333333333333</v>
      </c>
      <c r="S94">
        <f>AVERAGE(S88:S92)</f>
        <v>55.753333333333345</v>
      </c>
      <c r="T94" s="5">
        <f>AVERAGE(T88:T93)</f>
        <v>49.686666666666667</v>
      </c>
      <c r="U94">
        <f>AVERAGE(U88:U92)</f>
        <v>49.686666666666675</v>
      </c>
      <c r="V94" s="5">
        <f>AVERAGE(V88:V93)</f>
        <v>45.236666666666672</v>
      </c>
      <c r="W94">
        <f>AVERAGE(W88:W92)</f>
        <v>45.236666666666665</v>
      </c>
    </row>
    <row r="95" spans="1:32" x14ac:dyDescent="0.75">
      <c r="A95" s="7">
        <v>19</v>
      </c>
      <c r="B95">
        <v>20</v>
      </c>
      <c r="C95">
        <v>0.85</v>
      </c>
      <c r="D95">
        <v>24.6</v>
      </c>
      <c r="E95">
        <v>51.7</v>
      </c>
      <c r="F95">
        <v>54.2</v>
      </c>
      <c r="G95">
        <v>55</v>
      </c>
      <c r="I95">
        <f t="shared" si="35"/>
        <v>12.630592820608229</v>
      </c>
      <c r="N95">
        <f t="shared" si="36"/>
        <v>46.375</v>
      </c>
      <c r="P95" s="5">
        <f>_xlfn.STDEV.P(P88:P93)</f>
        <v>14.562059149264114</v>
      </c>
      <c r="Q95">
        <f>_xlfn.STDEV.P(Q88:Q92)</f>
        <v>1.4453219556747743</v>
      </c>
      <c r="R95" s="5">
        <f>_xlfn.STDEV.P(R88:R93)</f>
        <v>2.6402945963576809</v>
      </c>
      <c r="S95">
        <f>_xlfn.STDEV.P(S88:S92)</f>
        <v>0.55541776068909265</v>
      </c>
      <c r="T95" s="5">
        <f>_xlfn.STDEV.P(T88:T93)</f>
        <v>11.379177865245321</v>
      </c>
      <c r="U95">
        <f>_xlfn.STDEV.P(U88:U92)</f>
        <v>0.70501379025125743</v>
      </c>
      <c r="V95" s="5">
        <f>_xlfn.STDEV.P(V88:V93)</f>
        <v>20.317136992094998</v>
      </c>
      <c r="W95">
        <f>_xlfn.STDEV.P(W88:W92)</f>
        <v>0.61998207859403298</v>
      </c>
    </row>
    <row r="96" spans="1:32" x14ac:dyDescent="0.75">
      <c r="A96" s="7">
        <v>20</v>
      </c>
      <c r="B96">
        <v>50</v>
      </c>
      <c r="C96">
        <v>0</v>
      </c>
      <c r="D96">
        <v>33</v>
      </c>
      <c r="E96">
        <v>58.9</v>
      </c>
      <c r="F96">
        <v>65.599999999999994</v>
      </c>
      <c r="G96">
        <v>58</v>
      </c>
      <c r="I96">
        <f t="shared" si="35"/>
        <v>12.404711806406464</v>
      </c>
      <c r="N96">
        <f t="shared" si="36"/>
        <v>53.875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19.7</v>
      </c>
      <c r="E97">
        <v>59.9</v>
      </c>
      <c r="F97">
        <v>65</v>
      </c>
      <c r="G97">
        <v>53.2</v>
      </c>
      <c r="I97">
        <f t="shared" si="35"/>
        <v>17.67858874458026</v>
      </c>
      <c r="N97">
        <f t="shared" si="36"/>
        <v>49.45</v>
      </c>
      <c r="P97" s="5" cm="1">
        <f t="array" ref="P97">INDEX(LINEST(P88:P93), 1)</f>
        <v>6.0817142857142832</v>
      </c>
      <c r="Q97" s="5" cm="1">
        <f t="array" ref="Q97">INDEX(LINEST(Q88:Q92), 1)</f>
        <v>0.5516666666666673</v>
      </c>
      <c r="R97" s="5" cm="1">
        <f t="array" ref="R97">INDEX(LINEST(R88:R93), 1)</f>
        <v>0.53028571428571569</v>
      </c>
      <c r="S97" s="5" cm="1">
        <f t="array" ref="S97">INDEX(LINEST(S88:S92), 1)</f>
        <v>-0.28833333333333255</v>
      </c>
      <c r="T97" s="5" cm="1">
        <f t="array" ref="T97">INDEX(LINEST(T88:T93), 1)</f>
        <v>5.2628571428571416</v>
      </c>
      <c r="U97" s="5" cm="1">
        <f t="array" ref="U97">INDEX(LINEST(U88:U92), 1)</f>
        <v>-0.3716666666666667</v>
      </c>
      <c r="V97" s="5" cm="1">
        <f t="array" ref="V97">INDEX(LINEST(V88:V92), 1)</f>
        <v>10.728</v>
      </c>
      <c r="W97" s="5" cm="1">
        <f t="array" ref="W97">INDEX(LINEST(W88:W92), 1)</f>
        <v>-0.36666666666666642</v>
      </c>
    </row>
    <row r="98" spans="1:23" x14ac:dyDescent="0.75">
      <c r="A98" s="7">
        <v>22</v>
      </c>
      <c r="B98">
        <v>50</v>
      </c>
      <c r="C98">
        <v>0.45</v>
      </c>
      <c r="D98">
        <v>20</v>
      </c>
      <c r="E98">
        <v>60.8</v>
      </c>
      <c r="F98">
        <v>66.400000000000006</v>
      </c>
      <c r="G98">
        <v>53.4</v>
      </c>
      <c r="I98">
        <f t="shared" si="35"/>
        <v>18.007429022489578</v>
      </c>
      <c r="K98" cm="1">
        <f t="array" ref="K98">INDEX(LINEST(K88:K93),1)</f>
        <v>4.8254285714285716</v>
      </c>
      <c r="L98" cm="1">
        <f t="array" ref="L98">INDEX(LINEST(L88:L92),1)</f>
        <v>-0.11875000000000274</v>
      </c>
      <c r="N98">
        <f t="shared" si="36"/>
        <v>50.15</v>
      </c>
    </row>
    <row r="99" spans="1:23" x14ac:dyDescent="0.75">
      <c r="A99" s="7">
        <v>23</v>
      </c>
      <c r="B99">
        <v>50</v>
      </c>
      <c r="C99">
        <v>0.65</v>
      </c>
      <c r="D99">
        <v>19.899999999999999</v>
      </c>
      <c r="E99">
        <v>57.2</v>
      </c>
      <c r="F99">
        <v>64.3</v>
      </c>
      <c r="G99">
        <v>54.5</v>
      </c>
      <c r="I99">
        <f t="shared" si="35"/>
        <v>17.163824602925789</v>
      </c>
      <c r="N99">
        <f t="shared" si="36"/>
        <v>48.974999999999994</v>
      </c>
    </row>
    <row r="100" spans="1:23" x14ac:dyDescent="0.75">
      <c r="A100" s="7">
        <v>24</v>
      </c>
      <c r="B100">
        <v>50</v>
      </c>
      <c r="C100">
        <v>0.85</v>
      </c>
      <c r="D100">
        <v>17.399999999999999</v>
      </c>
      <c r="E100">
        <v>59.5</v>
      </c>
      <c r="F100">
        <v>63.8</v>
      </c>
      <c r="G100">
        <v>54.9</v>
      </c>
      <c r="I100">
        <f t="shared" si="35"/>
        <v>18.456841549951058</v>
      </c>
      <c r="N100">
        <f t="shared" si="36"/>
        <v>48.9</v>
      </c>
    </row>
    <row r="101" spans="1:23" x14ac:dyDescent="0.75">
      <c r="A101" s="7">
        <v>25</v>
      </c>
      <c r="B101">
        <v>100</v>
      </c>
      <c r="C101">
        <v>0</v>
      </c>
      <c r="D101">
        <v>39.299999999999997</v>
      </c>
      <c r="E101">
        <v>58.1</v>
      </c>
      <c r="F101">
        <v>61.1</v>
      </c>
      <c r="G101">
        <v>53.2</v>
      </c>
      <c r="I101">
        <f t="shared" si="35"/>
        <v>8.3565468346680589</v>
      </c>
      <c r="N101">
        <f t="shared" si="36"/>
        <v>52.924999999999997</v>
      </c>
    </row>
    <row r="102" spans="1:23" x14ac:dyDescent="0.75">
      <c r="A102" s="7">
        <v>26</v>
      </c>
      <c r="B102">
        <v>100</v>
      </c>
      <c r="C102">
        <v>0.2</v>
      </c>
      <c r="D102">
        <v>54</v>
      </c>
      <c r="E102">
        <v>59</v>
      </c>
      <c r="F102">
        <v>60.4</v>
      </c>
      <c r="G102">
        <v>52.9</v>
      </c>
      <c r="I102">
        <f t="shared" si="35"/>
        <v>3.1877695964420014</v>
      </c>
      <c r="N102">
        <f t="shared" si="36"/>
        <v>56.575000000000003</v>
      </c>
    </row>
    <row r="103" spans="1:23" x14ac:dyDescent="0.75">
      <c r="A103" s="7">
        <v>27</v>
      </c>
      <c r="B103">
        <v>100</v>
      </c>
      <c r="C103">
        <v>0.45</v>
      </c>
      <c r="D103">
        <v>54.2</v>
      </c>
      <c r="E103">
        <v>57.9</v>
      </c>
      <c r="F103">
        <v>62.6</v>
      </c>
      <c r="G103">
        <v>53.8</v>
      </c>
      <c r="I103">
        <f t="shared" si="35"/>
        <v>3.5421568288261889</v>
      </c>
      <c r="N103">
        <f t="shared" si="36"/>
        <v>57.125</v>
      </c>
    </row>
    <row r="104" spans="1:23" x14ac:dyDescent="0.75">
      <c r="A104" s="7">
        <v>28</v>
      </c>
      <c r="B104">
        <v>100</v>
      </c>
      <c r="C104">
        <v>0.65</v>
      </c>
      <c r="D104">
        <v>52.9</v>
      </c>
      <c r="E104">
        <v>58.4</v>
      </c>
      <c r="F104">
        <v>59.1</v>
      </c>
      <c r="G104">
        <v>52</v>
      </c>
      <c r="I104">
        <f t="shared" si="35"/>
        <v>3.175688901640084</v>
      </c>
      <c r="N104">
        <f t="shared" si="36"/>
        <v>55.6</v>
      </c>
    </row>
    <row r="105" spans="1:23" x14ac:dyDescent="0.75">
      <c r="A105" s="7">
        <v>29</v>
      </c>
      <c r="B105">
        <v>100</v>
      </c>
      <c r="C105">
        <v>0.85</v>
      </c>
      <c r="D105">
        <v>49.6</v>
      </c>
      <c r="E105">
        <v>56.6</v>
      </c>
      <c r="F105">
        <v>58</v>
      </c>
      <c r="G105">
        <v>52.1</v>
      </c>
      <c r="I105">
        <f t="shared" si="35"/>
        <v>3.3803661044330684</v>
      </c>
      <c r="N105">
        <f t="shared" si="36"/>
        <v>54.074999999999996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23.245788148967261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19.838514729350749</v>
      </c>
      <c r="R112" s="5">
        <f>_xlfn.STDEV.P(E112:E116)</f>
        <v>0</v>
      </c>
      <c r="S112">
        <f>_xlfn.STDEV.P(E112,E117,E122,E127,E132,E137)</f>
        <v>25.751855380837235</v>
      </c>
      <c r="T112" s="5">
        <f>_xlfn.STDEV.P(F112:F116)</f>
        <v>0</v>
      </c>
      <c r="U112">
        <f>_xlfn.STDEV.P(F112,F117,F122,F127,F132,F137)</f>
        <v>21.919353447480052</v>
      </c>
      <c r="V112" s="5">
        <f>_xlfn.STDEV.P(G112:G116)</f>
        <v>0</v>
      </c>
      <c r="W112">
        <f>_xlfn.STDEV.P(G112,G117,G122,G127,G132,G137)</f>
        <v>19.088565512718166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7">_xlfn.STDEV.P(D113:G113)</f>
        <v>0</v>
      </c>
      <c r="J113">
        <v>5</v>
      </c>
      <c r="K113">
        <f>_xlfn.STDEV.P(D117:G121)</f>
        <v>20.25823042617494</v>
      </c>
      <c r="L113">
        <f>_xlfn.STDEV.P(D113:G113,D118:G118,D123:G123,D128:G128,D133:G133,D138:G138)</f>
        <v>23.511728751601588</v>
      </c>
      <c r="M113">
        <v>0.2</v>
      </c>
      <c r="N113">
        <f t="shared" ref="N113:N141" si="48">AVERAGE(D113:G113)</f>
        <v>0</v>
      </c>
      <c r="P113" s="5">
        <f>_xlfn.STDEV.P(D117:D121)</f>
        <v>0.1414213562373095</v>
      </c>
      <c r="Q113">
        <f t="shared" ref="Q113:Q116" si="49">_xlfn.STDEV.P(D113,D118,D123,D128,D133,D138)</f>
        <v>20.018741219167602</v>
      </c>
      <c r="R113" s="5">
        <f>_xlfn.STDEV.P(E117:E121)</f>
        <v>0.33105890714493719</v>
      </c>
      <c r="S113">
        <f t="shared" ref="S113:S116" si="50">_xlfn.STDEV.P(E113,E118,E123,E128,E133,E138)</f>
        <v>26.856434155627497</v>
      </c>
      <c r="T113" s="5">
        <f>_xlfn.STDEV.P(F117:F121)</f>
        <v>1.1146299834474216</v>
      </c>
      <c r="U113">
        <f t="shared" ref="U113:U116" si="51">_xlfn.STDEV.P(F113,F118,F123,F128,F133,F138)</f>
        <v>21.827785554705773</v>
      </c>
      <c r="V113" s="5">
        <f>_xlfn.STDEV.P(G117:G121)</f>
        <v>0.97447421720638827</v>
      </c>
      <c r="W113">
        <f t="shared" ref="W113:W116" si="52">_xlfn.STDEV.P(G113,G118,G123,G128,G133,G138)</f>
        <v>19.101606971375187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16.859652279925584</v>
      </c>
      <c r="L114">
        <f t="shared" ref="L114:L116" si="53">_xlfn.STDEV.P(D114:G114,D119:G119,D124:G124,D129:G129,D134:G134,D139:G139)</f>
        <v>23.445574905275596</v>
      </c>
      <c r="M114">
        <v>0.45</v>
      </c>
      <c r="N114">
        <f t="shared" si="48"/>
        <v>0</v>
      </c>
      <c r="P114" s="5">
        <f>_xlfn.STDEV.P(D122:D126)</f>
        <v>1.0807404868885004</v>
      </c>
      <c r="Q114">
        <f t="shared" si="49"/>
        <v>20.051904869335704</v>
      </c>
      <c r="R114" s="5">
        <f>_xlfn.STDEV.P(E122:E126)</f>
        <v>0.5775811631277461</v>
      </c>
      <c r="S114">
        <f t="shared" si="50"/>
        <v>25.539343287476196</v>
      </c>
      <c r="T114" s="5">
        <f>_xlfn.STDEV.P(F122:F126)</f>
        <v>1.44138821973818</v>
      </c>
      <c r="U114">
        <f t="shared" si="51"/>
        <v>22.783382101874164</v>
      </c>
      <c r="V114" s="5">
        <f>_xlfn.STDEV.P(G122:G126)</f>
        <v>0.90994505328618669</v>
      </c>
      <c r="W114">
        <f t="shared" si="52"/>
        <v>19.040519659108263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_xlfn.STDEV.P(D127:G131)</f>
        <v>2.4992548889619077</v>
      </c>
      <c r="L115">
        <f t="shared" si="53"/>
        <v>23.305505727664915</v>
      </c>
      <c r="M115">
        <v>0.65</v>
      </c>
      <c r="N115">
        <f t="shared" si="48"/>
        <v>0</v>
      </c>
      <c r="P115" s="5">
        <f>_xlfn.STDEV.P(D127:D131)</f>
        <v>2.2330248543175677</v>
      </c>
      <c r="Q115">
        <f t="shared" si="49"/>
        <v>20.137809932782879</v>
      </c>
      <c r="R115" s="5">
        <f>_xlfn.STDEV.P(E127:E131)</f>
        <v>1.2759310326189262</v>
      </c>
      <c r="S115">
        <f t="shared" si="50"/>
        <v>25.891740424742057</v>
      </c>
      <c r="T115" s="5">
        <f>_xlfn.STDEV.P(F127:F131)</f>
        <v>0.57758116312774666</v>
      </c>
      <c r="U115">
        <f t="shared" si="51"/>
        <v>21.958875704876643</v>
      </c>
      <c r="V115" s="5">
        <f>_xlfn.STDEV.P(G127:G131)</f>
        <v>0.63999999999999968</v>
      </c>
      <c r="W115">
        <f t="shared" si="52"/>
        <v>19.114254424963132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_xlfn.STDEV.P(D133:G136)</f>
        <v>6.6150278722012477</v>
      </c>
      <c r="L116">
        <f t="shared" si="53"/>
        <v>22.903941921764375</v>
      </c>
      <c r="M116">
        <v>0.85</v>
      </c>
      <c r="N116">
        <f t="shared" si="48"/>
        <v>0</v>
      </c>
      <c r="P116" s="5">
        <f>_xlfn.STDEV.P(D132:D136)</f>
        <v>0.66332495807107916</v>
      </c>
      <c r="Q116">
        <f t="shared" si="49"/>
        <v>18.818054274198136</v>
      </c>
      <c r="R116" s="5">
        <f>_xlfn.STDEV.P(E132:E136)</f>
        <v>1.57022291411124</v>
      </c>
      <c r="S116">
        <f t="shared" si="50"/>
        <v>25.349402798137515</v>
      </c>
      <c r="T116" s="5">
        <f>_xlfn.STDEV.P(F132:F136)</f>
        <v>1.2033287165193045</v>
      </c>
      <c r="U116">
        <f t="shared" si="51"/>
        <v>21.700185611085349</v>
      </c>
      <c r="V116" s="5">
        <f>_xlfn.STDEV.P(G132:G136)</f>
        <v>1.3865064009949599</v>
      </c>
      <c r="W116">
        <f t="shared" si="52"/>
        <v>18.800059101561956</v>
      </c>
    </row>
    <row r="117" spans="1:23" x14ac:dyDescent="0.75">
      <c r="A117" s="7">
        <v>5</v>
      </c>
      <c r="B117">
        <v>5</v>
      </c>
      <c r="C117">
        <v>0</v>
      </c>
      <c r="D117">
        <v>0.4</v>
      </c>
      <c r="E117">
        <v>1</v>
      </c>
      <c r="F117">
        <v>27.7</v>
      </c>
      <c r="G117">
        <v>49.5</v>
      </c>
      <c r="I117">
        <f t="shared" si="47"/>
        <v>20.458555667495201</v>
      </c>
      <c r="J117">
        <v>100</v>
      </c>
      <c r="K117">
        <f>_xlfn.STDEV.P(D137:G141)</f>
        <v>13.134057826886547</v>
      </c>
      <c r="N117">
        <f t="shared" si="48"/>
        <v>19.649999999999999</v>
      </c>
      <c r="P117" s="5">
        <f>_xlfn.STDEV.P(D137:D141)</f>
        <v>0.57061370470748329</v>
      </c>
      <c r="R117" s="5">
        <f>_xlfn.STDEV.P(E137:E141)</f>
        <v>1.7431006855600741</v>
      </c>
      <c r="T117" s="5">
        <f>_xlfn.STDEV.P(F137:F141)</f>
        <v>1.782582396412576</v>
      </c>
      <c r="V117" s="5">
        <f>_xlfn.STDEV.P(G137:G141)</f>
        <v>1.1634431657799174</v>
      </c>
    </row>
    <row r="118" spans="1:23" x14ac:dyDescent="0.75">
      <c r="A118" s="7">
        <v>6</v>
      </c>
      <c r="B118">
        <v>5</v>
      </c>
      <c r="C118">
        <v>0.2</v>
      </c>
      <c r="D118">
        <v>0.3</v>
      </c>
      <c r="E118">
        <v>1.3</v>
      </c>
      <c r="F118">
        <v>25.9</v>
      </c>
      <c r="G118">
        <v>49.7</v>
      </c>
      <c r="I118">
        <f t="shared" si="47"/>
        <v>20.326829560952195</v>
      </c>
      <c r="K118">
        <f>AVERAGE(K112:K117)</f>
        <v>9.8943705490250373</v>
      </c>
      <c r="N118">
        <f t="shared" si="48"/>
        <v>19.3</v>
      </c>
      <c r="P118" s="5">
        <f>AVERAGE(P112:P117)</f>
        <v>0.78152089337032338</v>
      </c>
      <c r="Q118">
        <f>AVERAGE(Q112:Q116)</f>
        <v>19.773005004967015</v>
      </c>
      <c r="R118" s="5">
        <f>AVERAGE(R112:R117)</f>
        <v>0.91631578376048728</v>
      </c>
      <c r="S118">
        <f>AVERAGE(S112:S116)</f>
        <v>25.877755209364096</v>
      </c>
      <c r="T118" s="5">
        <f>AVERAGE(T112:T117)</f>
        <v>1.0199184132075383</v>
      </c>
      <c r="U118">
        <f>AVERAGE(U112:U116)</f>
        <v>22.037916484004395</v>
      </c>
      <c r="V118" s="5">
        <f>AVERAGE(V112:V117)</f>
        <v>0.84572813954457526</v>
      </c>
      <c r="W118">
        <f>AVERAGE(W112:W116)</f>
        <v>19.029001133945339</v>
      </c>
    </row>
    <row r="119" spans="1:23" x14ac:dyDescent="0.75">
      <c r="A119" s="7">
        <v>7</v>
      </c>
      <c r="B119">
        <v>5</v>
      </c>
      <c r="C119">
        <v>0.45</v>
      </c>
      <c r="D119">
        <v>0.2</v>
      </c>
      <c r="E119">
        <v>0.5</v>
      </c>
      <c r="F119">
        <v>24.5</v>
      </c>
      <c r="G119">
        <v>48.5</v>
      </c>
      <c r="I119">
        <f t="shared" si="47"/>
        <v>19.967896108503769</v>
      </c>
      <c r="N119">
        <f t="shared" si="48"/>
        <v>18.425000000000001</v>
      </c>
      <c r="P119" s="5">
        <f>_xlfn.STDEV.P(P112:P117)</f>
        <v>0.73884488215884392</v>
      </c>
      <c r="Q119">
        <f>_xlfn.STDEV.P(Q112:Q116)</f>
        <v>0.48733489078006637</v>
      </c>
      <c r="R119" s="5">
        <f>_xlfn.STDEV.P(R112:R117)</f>
        <v>0.65030663364657171</v>
      </c>
      <c r="S119">
        <f>_xlfn.STDEV.P(S112:S116)</f>
        <v>0.5229794895129839</v>
      </c>
      <c r="T119" s="5">
        <f>_xlfn.STDEV.P(T112:T117)</f>
        <v>0.58278048789135339</v>
      </c>
      <c r="U119">
        <f>_xlfn.STDEV.P(U112:U116)</f>
        <v>0.3832077180307083</v>
      </c>
      <c r="V119" s="5">
        <f>_xlfn.STDEV.P(V112:V117)</f>
        <v>0.44190185258245335</v>
      </c>
      <c r="W119">
        <f>_xlfn.STDEV.P(W112:W116)</f>
        <v>0.11716209036254821</v>
      </c>
    </row>
    <row r="120" spans="1:23" x14ac:dyDescent="0.75">
      <c r="A120" s="7">
        <v>8</v>
      </c>
      <c r="B120">
        <v>5</v>
      </c>
      <c r="C120">
        <v>0.65</v>
      </c>
      <c r="D120">
        <v>0.1</v>
      </c>
      <c r="E120">
        <v>0.7</v>
      </c>
      <c r="F120">
        <v>25.2</v>
      </c>
      <c r="G120">
        <v>50.6</v>
      </c>
      <c r="I120" s="14">
        <f t="shared" si="47"/>
        <v>20.790683009463638</v>
      </c>
      <c r="K120" cm="1">
        <f t="array" ref="K120">INDEX(LINEST(K112:K117),1)</f>
        <v>0.29657954518708513</v>
      </c>
      <c r="L120" cm="1">
        <f t="array" ref="L120">INDEX(LINEST(L112:L116),1)</f>
        <v>-8.8991547834244511E-2</v>
      </c>
      <c r="N120">
        <f t="shared" si="48"/>
        <v>19.149999999999999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0.5</v>
      </c>
      <c r="E121">
        <v>0.4</v>
      </c>
      <c r="F121">
        <v>25</v>
      </c>
      <c r="G121">
        <v>47.8</v>
      </c>
      <c r="I121">
        <f t="shared" si="47"/>
        <v>19.699793780646537</v>
      </c>
      <c r="N121">
        <f t="shared" si="48"/>
        <v>18.424999999999997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8.9</v>
      </c>
      <c r="E122">
        <v>12.5</v>
      </c>
      <c r="F122">
        <v>28.9</v>
      </c>
      <c r="G122">
        <v>50.6</v>
      </c>
      <c r="I122">
        <f t="shared" si="47"/>
        <v>16.475948379380164</v>
      </c>
      <c r="N122">
        <f t="shared" si="48"/>
        <v>25.225000000000001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8.9</v>
      </c>
      <c r="E123">
        <v>11.2</v>
      </c>
      <c r="F123">
        <v>26.3</v>
      </c>
      <c r="G123">
        <v>50.5</v>
      </c>
      <c r="I123">
        <f t="shared" si="47"/>
        <v>16.576998371237178</v>
      </c>
      <c r="J123" s="2"/>
      <c r="K123" t="s">
        <v>26</v>
      </c>
      <c r="L123" t="s">
        <v>27</v>
      </c>
      <c r="N123">
        <f t="shared" si="48"/>
        <v>24.225000000000001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7.5</v>
      </c>
      <c r="E124">
        <v>12.2</v>
      </c>
      <c r="F124">
        <v>27</v>
      </c>
      <c r="G124">
        <v>51.4</v>
      </c>
      <c r="I124">
        <f t="shared" si="47"/>
        <v>17.103709392994261</v>
      </c>
      <c r="J124">
        <v>2</v>
      </c>
      <c r="K124">
        <f>AVERAGE(D112:G116)</f>
        <v>0</v>
      </c>
      <c r="L124">
        <f>AVERAGE(D112:G112,D117:G117,D122:G122,D127:G127,D132:G132,D137:G137)</f>
        <v>33.049999999999997</v>
      </c>
      <c r="M124">
        <v>0</v>
      </c>
      <c r="N124">
        <f t="shared" si="48"/>
        <v>24.524999999999999</v>
      </c>
      <c r="P124" s="5">
        <f>AVERAGE(D112:D116)</f>
        <v>0</v>
      </c>
      <c r="Q124">
        <f>AVERAGE(D112,D117,D122,D127,D132,D137)</f>
        <v>21.5</v>
      </c>
      <c r="R124" s="5">
        <f>AVERAGE(E112:E116)</f>
        <v>0</v>
      </c>
      <c r="S124">
        <f>AVERAGE(E112,E117,E122,E127,E132,E137)</f>
        <v>29.916666666666668</v>
      </c>
      <c r="T124" s="5">
        <f>AVERAGE(F112:F116)</f>
        <v>0</v>
      </c>
      <c r="U124">
        <f>AVERAGE(F112,F117,F122,F127,F132,F137)</f>
        <v>38.283333333333331</v>
      </c>
      <c r="V124" s="5">
        <f>AVERAGE(G112:G116)</f>
        <v>0</v>
      </c>
      <c r="W124">
        <f>AVERAGE(G112,G117,G122,G127,G132,G137)</f>
        <v>42.5</v>
      </c>
    </row>
    <row r="125" spans="1:23" x14ac:dyDescent="0.75">
      <c r="A125" s="7">
        <v>13</v>
      </c>
      <c r="B125">
        <v>10</v>
      </c>
      <c r="C125">
        <v>0.65</v>
      </c>
      <c r="D125">
        <v>8.6</v>
      </c>
      <c r="E125">
        <v>11</v>
      </c>
      <c r="F125">
        <v>24.4</v>
      </c>
      <c r="G125">
        <v>49.4</v>
      </c>
      <c r="I125">
        <f t="shared" si="47"/>
        <v>16.200231479827682</v>
      </c>
      <c r="J125">
        <v>5</v>
      </c>
      <c r="K125">
        <f>AVERAGE(D117:G121)</f>
        <v>18.989999999999998</v>
      </c>
      <c r="L125">
        <f>AVERAGE(D113:G113,D118:G118,D123:G123,D128:G128,D133:G133,D138:G138)</f>
        <v>33.016666666666673</v>
      </c>
      <c r="M125">
        <v>0.2</v>
      </c>
      <c r="N125">
        <f t="shared" si="48"/>
        <v>23.35</v>
      </c>
      <c r="P125" s="5">
        <f>AVERAGE(D117:D121)</f>
        <v>0.3</v>
      </c>
      <c r="Q125">
        <f t="shared" ref="Q125:Q128" si="54">AVERAGE(D113,D118,D123,D128,D133,D138)</f>
        <v>21.5</v>
      </c>
      <c r="R125" s="5">
        <f>AVERAGE(E117:E121)</f>
        <v>0.78</v>
      </c>
      <c r="S125">
        <f t="shared" ref="S125:S128" si="55">AVERAGE(E113,E118,E123,E128,E133,E138)</f>
        <v>30.716666666666669</v>
      </c>
      <c r="T125" s="5">
        <f>AVERAGE(F117:F121)</f>
        <v>25.660000000000004</v>
      </c>
      <c r="U125">
        <f t="shared" ref="U125:U128" si="56">AVERAGE(F113,F118,F123,F128,F133,F138)</f>
        <v>37.233333333333334</v>
      </c>
      <c r="V125" s="5">
        <f>AVERAGE(G117:G121)</f>
        <v>49.219999999999992</v>
      </c>
      <c r="W125">
        <f t="shared" ref="W125:W128" si="57">AVERAGE(G113,G118,G123,G128,G133,G138)</f>
        <v>42.616666666666667</v>
      </c>
    </row>
    <row r="126" spans="1:23" x14ac:dyDescent="0.75">
      <c r="A126" s="7">
        <v>14</v>
      </c>
      <c r="B126">
        <v>10</v>
      </c>
      <c r="C126">
        <v>0.85</v>
      </c>
      <c r="D126">
        <v>6.1</v>
      </c>
      <c r="E126">
        <v>11.5</v>
      </c>
      <c r="F126">
        <v>26.5</v>
      </c>
      <c r="G126">
        <v>52.1</v>
      </c>
      <c r="I126">
        <f t="shared" si="47"/>
        <v>17.836129064345773</v>
      </c>
      <c r="J126">
        <v>10</v>
      </c>
      <c r="K126">
        <f>AVERAGE(D122:G126)</f>
        <v>24.274999999999999</v>
      </c>
      <c r="L126">
        <f t="shared" ref="L126:L128" si="58">AVERAGE(D114:G114,D119:G119,D124:G124,D129:G129,D134:G134,D139:G139)</f>
        <v>32.75416666666667</v>
      </c>
      <c r="M126">
        <v>0.45</v>
      </c>
      <c r="N126">
        <f t="shared" si="48"/>
        <v>24.05</v>
      </c>
      <c r="P126" s="5">
        <f>AVERAGE(D122:D126)</f>
        <v>8</v>
      </c>
      <c r="Q126">
        <f t="shared" si="54"/>
        <v>21.266666666666666</v>
      </c>
      <c r="R126" s="5">
        <f>AVERAGE(E122:E126)</f>
        <v>11.68</v>
      </c>
      <c r="S126">
        <f t="shared" si="55"/>
        <v>29.416666666666668</v>
      </c>
      <c r="T126" s="5">
        <f>AVERAGE(F122:F126)</f>
        <v>26.619999999999997</v>
      </c>
      <c r="U126">
        <f t="shared" si="56"/>
        <v>37.949999999999996</v>
      </c>
      <c r="V126" s="5">
        <f>AVERAGE(G122:G126)</f>
        <v>50.8</v>
      </c>
      <c r="W126">
        <f t="shared" si="57"/>
        <v>42.383333333333333</v>
      </c>
    </row>
    <row r="127" spans="1:23" x14ac:dyDescent="0.75">
      <c r="A127" s="7">
        <v>15</v>
      </c>
      <c r="B127">
        <v>20</v>
      </c>
      <c r="C127">
        <v>0</v>
      </c>
      <c r="D127">
        <v>48.4</v>
      </c>
      <c r="E127">
        <v>53.8</v>
      </c>
      <c r="F127">
        <v>50.4</v>
      </c>
      <c r="G127">
        <v>51.6</v>
      </c>
      <c r="I127">
        <f t="shared" si="47"/>
        <v>1.9563997546513849</v>
      </c>
      <c r="J127">
        <v>20</v>
      </c>
      <c r="K127">
        <f>AVERAGE(D127:G131)</f>
        <v>50.765000000000001</v>
      </c>
      <c r="L127">
        <f t="shared" si="58"/>
        <v>32.591666666666669</v>
      </c>
      <c r="M127">
        <v>0.65</v>
      </c>
      <c r="N127">
        <f t="shared" si="48"/>
        <v>51.05</v>
      </c>
      <c r="P127" s="5">
        <f>AVERAGE(D127:D131)</f>
        <v>47.160000000000004</v>
      </c>
      <c r="Q127">
        <f t="shared" si="54"/>
        <v>21.583333333333332</v>
      </c>
      <c r="R127" s="5">
        <f>AVERAGE(E127:E131)</f>
        <v>52.2</v>
      </c>
      <c r="S127">
        <f t="shared" si="55"/>
        <v>29.466666666666669</v>
      </c>
      <c r="T127" s="5">
        <f>AVERAGE(F127:F131)</f>
        <v>51.52</v>
      </c>
      <c r="U127">
        <f t="shared" si="56"/>
        <v>36.633333333333333</v>
      </c>
      <c r="V127" s="5">
        <f>AVERAGE(G127:G131)</f>
        <v>52.180000000000007</v>
      </c>
      <c r="W127">
        <f t="shared" si="57"/>
        <v>42.68333333333333</v>
      </c>
    </row>
    <row r="128" spans="1:23" x14ac:dyDescent="0.75">
      <c r="A128" s="7">
        <v>16</v>
      </c>
      <c r="B128">
        <v>20</v>
      </c>
      <c r="C128">
        <v>0.2</v>
      </c>
      <c r="D128">
        <v>48.2</v>
      </c>
      <c r="E128">
        <v>53.4</v>
      </c>
      <c r="F128">
        <v>51.7</v>
      </c>
      <c r="G128">
        <v>53.4</v>
      </c>
      <c r="I128">
        <f t="shared" si="47"/>
        <v>2.122940178149161</v>
      </c>
      <c r="J128">
        <v>50</v>
      </c>
      <c r="K128">
        <f>AVERAGE(D132:G136)</f>
        <v>53.58</v>
      </c>
      <c r="L128">
        <f t="shared" si="58"/>
        <v>31.883333333333336</v>
      </c>
      <c r="M128">
        <v>0.85</v>
      </c>
      <c r="N128" s="14">
        <f t="shared" si="48"/>
        <v>51.675000000000004</v>
      </c>
      <c r="P128" s="5">
        <f>AVERAGE(D132:D136)</f>
        <v>45.4</v>
      </c>
      <c r="Q128">
        <f t="shared" si="54"/>
        <v>19.849999999999998</v>
      </c>
      <c r="R128" s="5">
        <f>AVERAGE(E132:E136)</f>
        <v>57.08</v>
      </c>
      <c r="S128">
        <f t="shared" si="55"/>
        <v>28.966666666666669</v>
      </c>
      <c r="T128" s="5">
        <f>AVERAGE(F132:F136)</f>
        <v>62.4</v>
      </c>
      <c r="U128">
        <f t="shared" si="56"/>
        <v>36.883333333333333</v>
      </c>
      <c r="V128" s="5">
        <f>AVERAGE(G132:G136)</f>
        <v>49.44</v>
      </c>
      <c r="W128">
        <f t="shared" si="57"/>
        <v>41.833333333333336</v>
      </c>
    </row>
    <row r="129" spans="1:23" x14ac:dyDescent="0.75">
      <c r="A129" s="7">
        <v>17</v>
      </c>
      <c r="B129">
        <v>20</v>
      </c>
      <c r="C129">
        <v>0.45</v>
      </c>
      <c r="D129">
        <v>48.4</v>
      </c>
      <c r="E129">
        <v>52</v>
      </c>
      <c r="F129">
        <v>51.9</v>
      </c>
      <c r="G129">
        <v>51.8</v>
      </c>
      <c r="I129">
        <f t="shared" si="47"/>
        <v>1.5171931320698759</v>
      </c>
      <c r="J129">
        <v>100</v>
      </c>
      <c r="K129">
        <f>AVERAGE(D137:G141)</f>
        <v>48.345000000000006</v>
      </c>
      <c r="L129">
        <f>AVERAGE((L128-L127), (L127-L126), (L126-L125), (L125-L124))</f>
        <v>-0.29166666666666519</v>
      </c>
      <c r="N129">
        <f t="shared" si="48"/>
        <v>51.025000000000006</v>
      </c>
      <c r="P129" s="5">
        <f>AVERAGE(D137:D141)</f>
        <v>25.98</v>
      </c>
      <c r="R129" s="5">
        <f>AVERAGE(E137:E141)</f>
        <v>56.44</v>
      </c>
      <c r="T129" s="5">
        <f>AVERAGE(F137:F141)</f>
        <v>58.179999999999993</v>
      </c>
      <c r="V129" s="5">
        <f>AVERAGE(G137:G141)</f>
        <v>52.780000000000008</v>
      </c>
    </row>
    <row r="130" spans="1:23" x14ac:dyDescent="0.75">
      <c r="A130" s="7">
        <v>18</v>
      </c>
      <c r="B130">
        <v>20</v>
      </c>
      <c r="C130">
        <v>0.65</v>
      </c>
      <c r="D130">
        <v>48.1</v>
      </c>
      <c r="E130">
        <v>51.5</v>
      </c>
      <c r="F130">
        <v>51.6</v>
      </c>
      <c r="G130">
        <v>51.9</v>
      </c>
      <c r="I130">
        <f t="shared" si="47"/>
        <v>1.5514106484100196</v>
      </c>
      <c r="K130">
        <f>AVERAGE(K124:K129)</f>
        <v>32.659166666666671</v>
      </c>
      <c r="N130">
        <f t="shared" si="48"/>
        <v>50.774999999999999</v>
      </c>
      <c r="P130" s="5">
        <f>AVERAGE(P124:P129)</f>
        <v>21.140000000000004</v>
      </c>
      <c r="Q130">
        <f>AVERAGE(Q124:Q128)</f>
        <v>21.139999999999997</v>
      </c>
      <c r="R130" s="5">
        <f>AVERAGE(R124:R129)</f>
        <v>29.696666666666669</v>
      </c>
      <c r="S130">
        <f>AVERAGE(S124:S128)</f>
        <v>29.696666666666669</v>
      </c>
      <c r="T130" s="5">
        <f>AVERAGE(T124:T129)</f>
        <v>37.396666666666668</v>
      </c>
      <c r="U130">
        <f>AVERAGE(U124:U128)</f>
        <v>37.396666666666661</v>
      </c>
      <c r="V130" s="5">
        <f>AVERAGE(V124:V129)</f>
        <v>42.403333333333329</v>
      </c>
      <c r="W130">
        <f>AVERAGE(W124:W128)</f>
        <v>42.403333333333336</v>
      </c>
    </row>
    <row r="131" spans="1:23" x14ac:dyDescent="0.75">
      <c r="A131" s="7">
        <v>19</v>
      </c>
      <c r="B131">
        <v>20</v>
      </c>
      <c r="C131">
        <v>0.85</v>
      </c>
      <c r="D131">
        <v>42.7</v>
      </c>
      <c r="E131">
        <v>50.3</v>
      </c>
      <c r="F131">
        <v>52</v>
      </c>
      <c r="G131">
        <v>52.2</v>
      </c>
      <c r="I131">
        <f t="shared" si="47"/>
        <v>3.8813657390150689</v>
      </c>
      <c r="N131">
        <f t="shared" si="48"/>
        <v>49.3</v>
      </c>
      <c r="P131" s="5">
        <f>_xlfn.STDEV.P(P124:P129)</f>
        <v>19.760560046044574</v>
      </c>
      <c r="Q131">
        <f>_xlfn.STDEV.P(Q124:Q128)</f>
        <v>0.65358838558972165</v>
      </c>
      <c r="R131" s="5">
        <f>_xlfn.STDEV.P(R124:R129)</f>
        <v>25.86541685124925</v>
      </c>
      <c r="S131">
        <f>_xlfn.STDEV.P(S124:S128)</f>
        <v>0.59211485372349848</v>
      </c>
      <c r="T131" s="5">
        <f>_xlfn.STDEV.P(T124:T129)</f>
        <v>22.018850762219383</v>
      </c>
      <c r="U131">
        <f>_xlfn.STDEV.P(U124:U128)</f>
        <v>0.62693256770121863</v>
      </c>
      <c r="V131" s="5">
        <f>_xlfn.STDEV.P(V124:V129)</f>
        <v>19.007834934281416</v>
      </c>
      <c r="W131">
        <f>_xlfn.STDEV.P(W124:W128)</f>
        <v>0.30283842409956868</v>
      </c>
    </row>
    <row r="132" spans="1:23" x14ac:dyDescent="0.75">
      <c r="A132" s="7">
        <v>20</v>
      </c>
      <c r="B132">
        <v>50</v>
      </c>
      <c r="C132">
        <v>0</v>
      </c>
      <c r="D132">
        <v>44.9</v>
      </c>
      <c r="E132">
        <v>57.3</v>
      </c>
      <c r="F132">
        <v>63.1</v>
      </c>
      <c r="G132">
        <v>48.9</v>
      </c>
      <c r="I132">
        <f t="shared" si="47"/>
        <v>7.1012322874273188</v>
      </c>
      <c r="N132">
        <f t="shared" si="48"/>
        <v>53.55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46.1</v>
      </c>
      <c r="E133">
        <v>59.8</v>
      </c>
      <c r="F133">
        <v>60.5</v>
      </c>
      <c r="G133">
        <v>50</v>
      </c>
      <c r="I133">
        <f t="shared" si="47"/>
        <v>6.2100724633453392</v>
      </c>
      <c r="N133" s="14">
        <f t="shared" si="48"/>
        <v>54.1</v>
      </c>
      <c r="P133" s="5" cm="1">
        <f t="array" ref="P133">INDEX(LINEST(P124:P129), 1)</f>
        <v>8.6960000000000033</v>
      </c>
      <c r="Q133" s="5" cm="1">
        <f t="array" ref="Q133">INDEX(LINEST(Q124:Q128), 1)</f>
        <v>-0.32166666666666721</v>
      </c>
      <c r="R133" s="5" cm="1">
        <f t="array" ref="R133">INDEX(LINEST(R124:R129), 1)</f>
        <v>14.046285714285718</v>
      </c>
      <c r="S133" s="5" cm="1">
        <f t="array" ref="S133">INDEX(LINEST(S124:S128), 1)</f>
        <v>-0.31499999999999972</v>
      </c>
      <c r="T133" s="5" cm="1">
        <f t="array" ref="T133">INDEX(LINEST(T124:T129), 1)</f>
        <v>12.171999999999999</v>
      </c>
      <c r="U133" s="5" cm="1">
        <f t="array" ref="U133">INDEX(LINEST(U124:U128), 1)</f>
        <v>-0.33999999999999975</v>
      </c>
      <c r="V133" s="5" cm="1">
        <f t="array" ref="V133">INDEX(LINEST(V124:V128), 1)</f>
        <v>10.184000000000003</v>
      </c>
      <c r="W133" s="5" cm="1">
        <f t="array" ref="W133">INDEX(LINEST(W124:W128), 1)</f>
        <v>-0.12666666666666654</v>
      </c>
    </row>
    <row r="134" spans="1:23" x14ac:dyDescent="0.75">
      <c r="A134" s="7">
        <v>22</v>
      </c>
      <c r="B134">
        <v>50</v>
      </c>
      <c r="C134">
        <v>0.45</v>
      </c>
      <c r="D134">
        <v>45</v>
      </c>
      <c r="E134">
        <v>57.1</v>
      </c>
      <c r="F134">
        <v>64.099999999999994</v>
      </c>
      <c r="G134">
        <v>48.8</v>
      </c>
      <c r="I134">
        <f t="shared" si="47"/>
        <v>7.4062473628687266</v>
      </c>
      <c r="K134" cm="1">
        <f t="array" ref="K134">INDEX(LINEST(K124:K129),1)</f>
        <v>10.628142857142858</v>
      </c>
      <c r="L134" cm="1">
        <f t="array" ref="L134">INDEX(LINEST(L124:L128),1)</f>
        <v>-0.27583333333333254</v>
      </c>
      <c r="N134">
        <f t="shared" si="48"/>
        <v>53.75</v>
      </c>
    </row>
    <row r="135" spans="1:23" x14ac:dyDescent="0.75">
      <c r="A135" s="7">
        <v>23</v>
      </c>
      <c r="B135">
        <v>50</v>
      </c>
      <c r="C135">
        <v>0.65</v>
      </c>
      <c r="D135">
        <v>46.3</v>
      </c>
      <c r="E135">
        <v>55.1</v>
      </c>
      <c r="F135">
        <v>62.4</v>
      </c>
      <c r="G135">
        <v>51.8</v>
      </c>
      <c r="I135">
        <f t="shared" si="47"/>
        <v>5.8279498968332968</v>
      </c>
      <c r="N135">
        <f t="shared" si="48"/>
        <v>53.900000000000006</v>
      </c>
    </row>
    <row r="136" spans="1:23" x14ac:dyDescent="0.75">
      <c r="A136" s="7">
        <v>24</v>
      </c>
      <c r="B136">
        <v>50</v>
      </c>
      <c r="C136">
        <v>0.85</v>
      </c>
      <c r="D136">
        <v>44.7</v>
      </c>
      <c r="E136">
        <v>56.1</v>
      </c>
      <c r="F136">
        <v>61.9</v>
      </c>
      <c r="G136">
        <v>47.7</v>
      </c>
      <c r="I136">
        <f t="shared" si="47"/>
        <v>6.8036754772695849</v>
      </c>
      <c r="N136">
        <f t="shared" si="48"/>
        <v>52.600000000000009</v>
      </c>
    </row>
    <row r="137" spans="1:23" x14ac:dyDescent="0.75">
      <c r="A137" s="7">
        <v>25</v>
      </c>
      <c r="B137">
        <v>100</v>
      </c>
      <c r="C137">
        <v>0</v>
      </c>
      <c r="D137">
        <v>26.4</v>
      </c>
      <c r="E137">
        <v>54.9</v>
      </c>
      <c r="F137">
        <v>59.6</v>
      </c>
      <c r="G137">
        <v>54.4</v>
      </c>
      <c r="I137">
        <f t="shared" si="47"/>
        <v>13.105032430329949</v>
      </c>
      <c r="N137">
        <f t="shared" si="48"/>
        <v>48.825000000000003</v>
      </c>
    </row>
    <row r="138" spans="1:23" x14ac:dyDescent="0.75">
      <c r="A138" s="7">
        <v>26</v>
      </c>
      <c r="B138">
        <v>100</v>
      </c>
      <c r="C138">
        <v>0.2</v>
      </c>
      <c r="D138">
        <v>25.5</v>
      </c>
      <c r="E138">
        <v>58.6</v>
      </c>
      <c r="F138">
        <v>59</v>
      </c>
      <c r="G138">
        <v>52.1</v>
      </c>
      <c r="I138">
        <f t="shared" si="47"/>
        <v>13.728255533752298</v>
      </c>
      <c r="N138">
        <f t="shared" si="48"/>
        <v>48.8</v>
      </c>
    </row>
    <row r="139" spans="1:23" x14ac:dyDescent="0.75">
      <c r="A139" s="7">
        <v>27</v>
      </c>
      <c r="B139">
        <v>100</v>
      </c>
      <c r="C139">
        <v>0.45</v>
      </c>
      <c r="D139">
        <v>26.5</v>
      </c>
      <c r="E139">
        <v>54.7</v>
      </c>
      <c r="F139">
        <v>60.2</v>
      </c>
      <c r="G139">
        <v>53.8</v>
      </c>
      <c r="I139">
        <f t="shared" si="47"/>
        <v>13.105914695281681</v>
      </c>
      <c r="N139">
        <f t="shared" si="48"/>
        <v>48.8</v>
      </c>
    </row>
    <row r="140" spans="1:23" x14ac:dyDescent="0.75">
      <c r="A140" s="7">
        <v>28</v>
      </c>
      <c r="B140">
        <v>100</v>
      </c>
      <c r="C140">
        <v>0.65</v>
      </c>
      <c r="D140">
        <v>26.4</v>
      </c>
      <c r="E140">
        <v>58.5</v>
      </c>
      <c r="F140">
        <v>56.2</v>
      </c>
      <c r="G140">
        <v>52.4</v>
      </c>
      <c r="I140">
        <f t="shared" si="47"/>
        <v>12.872912452122055</v>
      </c>
      <c r="N140">
        <f t="shared" si="48"/>
        <v>48.375000000000007</v>
      </c>
    </row>
    <row r="141" spans="1:23" x14ac:dyDescent="0.75">
      <c r="A141" s="7">
        <v>29</v>
      </c>
      <c r="B141">
        <v>100</v>
      </c>
      <c r="C141">
        <v>0.85</v>
      </c>
      <c r="D141">
        <v>25.1</v>
      </c>
      <c r="E141">
        <v>55.5</v>
      </c>
      <c r="F141">
        <v>55.9</v>
      </c>
      <c r="G141">
        <v>51.2</v>
      </c>
      <c r="I141">
        <f t="shared" si="47"/>
        <v>12.734672159109572</v>
      </c>
      <c r="N141" s="4">
        <f t="shared" si="48"/>
        <v>46.924999999999997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0</v>
      </c>
      <c r="E148">
        <v>17.5</v>
      </c>
      <c r="F148">
        <v>48.8</v>
      </c>
      <c r="G148">
        <v>0</v>
      </c>
      <c r="I148">
        <f>_xlfn.STDEV.P(D148:G148)</f>
        <v>19.929673228630719</v>
      </c>
      <c r="J148">
        <v>2</v>
      </c>
      <c r="K148">
        <f>_xlfn.STDEV.P(D148:G152)</f>
        <v>19.598354522765426</v>
      </c>
      <c r="L148">
        <f>_xlfn.STDEV.P(D148:G148,D153:G153,D158:G158,D163:G163,D168:G168,D173:G173)</f>
        <v>17.628019343426576</v>
      </c>
      <c r="M148">
        <v>0</v>
      </c>
      <c r="N148">
        <f>AVERAGE(D148:G148)</f>
        <v>16.574999999999999</v>
      </c>
      <c r="P148" s="5">
        <f>_xlfn.STDEV.P(D148:D152)</f>
        <v>0</v>
      </c>
      <c r="Q148">
        <f>_xlfn.STDEV.P(D148,D153,D158,D163,D168,D173)</f>
        <v>18.662946057778647</v>
      </c>
      <c r="R148" s="5">
        <f>_xlfn.STDEV.P(E148:E152)</f>
        <v>2.7988569095257452</v>
      </c>
      <c r="S148">
        <f>_xlfn.STDEV.P(E148,E153,E158,E163,E168,E173)</f>
        <v>15.073781505942343</v>
      </c>
      <c r="T148" s="5">
        <f>_xlfn.STDEV.P(F148:F152)</f>
        <v>1.1565465835840767</v>
      </c>
      <c r="U148">
        <f>_xlfn.STDEV.P(F148,F153,F158,F163,F168,F173)</f>
        <v>12.491552701281339</v>
      </c>
      <c r="V148" s="5">
        <f>_xlfn.STDEV.P(G148:G152)</f>
        <v>0</v>
      </c>
      <c r="W148">
        <f>_xlfn.STDEV.P(G148,G153,G158,G163,G168,G173)</f>
        <v>20.821443273702243</v>
      </c>
    </row>
    <row r="149" spans="1:23" x14ac:dyDescent="0.75">
      <c r="A149" s="7">
        <v>1</v>
      </c>
      <c r="B149">
        <v>0</v>
      </c>
      <c r="C149">
        <v>0.2</v>
      </c>
      <c r="D149">
        <v>0</v>
      </c>
      <c r="E149">
        <v>20.2</v>
      </c>
      <c r="F149">
        <v>48</v>
      </c>
      <c r="G149">
        <v>0</v>
      </c>
      <c r="I149">
        <f t="shared" ref="I149:I177" si="59">_xlfn.STDEV.P(D149:G149)</f>
        <v>19.680129572744178</v>
      </c>
      <c r="J149">
        <v>5</v>
      </c>
      <c r="K149">
        <f>_xlfn.STDEV.P(D153:G157)</f>
        <v>11.323497692850879</v>
      </c>
      <c r="L149">
        <f>_xlfn.STDEV.P(D149:G149,D154:G154,D159:G159,D164:G164,D169:G169,D174:G174)</f>
        <v>17.457949478675907</v>
      </c>
      <c r="M149">
        <v>0.2</v>
      </c>
      <c r="N149">
        <f t="shared" ref="N149:N177" si="60">AVERAGE(D149:G149)</f>
        <v>17.05</v>
      </c>
      <c r="P149" s="5">
        <f>_xlfn.STDEV.P(D153:D157)</f>
        <v>0.92736184954957057</v>
      </c>
      <c r="Q149">
        <f t="shared" ref="Q149:Q152" si="61">_xlfn.STDEV.P(D149,D154,D159,D164,D169,D174)</f>
        <v>18.905150679701602</v>
      </c>
      <c r="R149" s="5">
        <f>_xlfn.STDEV.P(E153:E157)</f>
        <v>0.88769364084688518</v>
      </c>
      <c r="S149">
        <f t="shared" ref="S149:S152" si="62">_xlfn.STDEV.P(E149,E154,E159,E164,E169,E174)</f>
        <v>14.132399733315745</v>
      </c>
      <c r="T149" s="5">
        <f>_xlfn.STDEV.P(F153:F157)</f>
        <v>1.9993999099729898</v>
      </c>
      <c r="U149">
        <f t="shared" ref="U149:U152" si="63">_xlfn.STDEV.P(F149,F154,F159,F164,F169,F174)</f>
        <v>13.398217128492218</v>
      </c>
      <c r="V149" s="5">
        <f>_xlfn.STDEV.P(G153:G157)</f>
        <v>2.7514359887157096</v>
      </c>
      <c r="W149">
        <f t="shared" ref="W149:W152" si="64">_xlfn.STDEV.P(G149,G154,G159,G164,G169,G174)</f>
        <v>20.332950816074113</v>
      </c>
    </row>
    <row r="150" spans="1:23" x14ac:dyDescent="0.75">
      <c r="A150" s="7">
        <v>2</v>
      </c>
      <c r="B150">
        <v>0</v>
      </c>
      <c r="C150">
        <v>0.45</v>
      </c>
      <c r="D150">
        <v>0</v>
      </c>
      <c r="E150">
        <v>21.9</v>
      </c>
      <c r="F150">
        <v>47.2</v>
      </c>
      <c r="G150">
        <v>0</v>
      </c>
      <c r="I150">
        <f t="shared" si="59"/>
        <v>19.453454063481892</v>
      </c>
      <c r="J150">
        <v>10</v>
      </c>
      <c r="K150">
        <f>_xlfn.STDEV.P(D158:G162)</f>
        <v>9.4982419425912124</v>
      </c>
      <c r="L150">
        <f t="shared" ref="L150:L152" si="65">_xlfn.STDEV.P(D150:G150,D155:G155,D160:G160,D165:G165,D170:G170,D175:G175)</f>
        <v>17.433389101249219</v>
      </c>
      <c r="M150">
        <v>0.45</v>
      </c>
      <c r="N150">
        <f t="shared" si="60"/>
        <v>17.274999999999999</v>
      </c>
      <c r="P150" s="5">
        <f>_xlfn.STDEV.P(D158:D162)</f>
        <v>1.1822013364905317</v>
      </c>
      <c r="Q150">
        <f t="shared" si="61"/>
        <v>19.27871595539726</v>
      </c>
      <c r="R150" s="5">
        <f>_xlfn.STDEV.P(E158:E162)</f>
        <v>0.4874423042781576</v>
      </c>
      <c r="S150">
        <f t="shared" si="62"/>
        <v>13.146788792536203</v>
      </c>
      <c r="T150" s="5">
        <f>_xlfn.STDEV.P(F158:F162)</f>
        <v>1.4732277488562322</v>
      </c>
      <c r="U150">
        <f t="shared" si="63"/>
        <v>13.459445258504031</v>
      </c>
      <c r="V150" s="5">
        <f>_xlfn.STDEV.P(G158:G162)</f>
        <v>0.67646138101151077</v>
      </c>
      <c r="W150">
        <f t="shared" si="64"/>
        <v>20.42599786764135</v>
      </c>
    </row>
    <row r="151" spans="1:23" x14ac:dyDescent="0.75">
      <c r="A151" s="7">
        <v>3</v>
      </c>
      <c r="B151">
        <v>0</v>
      </c>
      <c r="C151">
        <v>0.65</v>
      </c>
      <c r="D151">
        <v>0</v>
      </c>
      <c r="E151">
        <v>21.9</v>
      </c>
      <c r="F151">
        <v>48</v>
      </c>
      <c r="G151">
        <v>0</v>
      </c>
      <c r="I151">
        <f t="shared" si="59"/>
        <v>19.761752832175592</v>
      </c>
      <c r="J151">
        <v>20</v>
      </c>
      <c r="K151">
        <f>_xlfn.STDEV.P(D163:G167)</f>
        <v>1.8344208895452538</v>
      </c>
      <c r="L151">
        <f t="shared" si="65"/>
        <v>16.807434181040264</v>
      </c>
      <c r="M151">
        <v>0.65</v>
      </c>
      <c r="N151">
        <f t="shared" si="60"/>
        <v>17.475000000000001</v>
      </c>
      <c r="P151" s="5">
        <f>_xlfn.STDEV.P(D163:D167)</f>
        <v>1.1189280584559504</v>
      </c>
      <c r="Q151">
        <f t="shared" si="61"/>
        <v>19.130552933868788</v>
      </c>
      <c r="R151" s="5">
        <f>_xlfn.STDEV.P(E163:E167)</f>
        <v>0.94318608980412755</v>
      </c>
      <c r="S151">
        <f t="shared" si="62"/>
        <v>12.768548599325374</v>
      </c>
      <c r="T151" s="5">
        <f>_xlfn.STDEV.P(F163:F167)</f>
        <v>1.3108775686539154</v>
      </c>
      <c r="U151">
        <f t="shared" si="63"/>
        <v>12.375883806823648</v>
      </c>
      <c r="V151" s="5">
        <f>_xlfn.STDEV.P(G163:G167)</f>
        <v>1.4485855169785458</v>
      </c>
      <c r="W151">
        <f t="shared" si="64"/>
        <v>19.875669101245922</v>
      </c>
    </row>
    <row r="152" spans="1:23" x14ac:dyDescent="0.75">
      <c r="A152" s="7">
        <v>4</v>
      </c>
      <c r="B152">
        <v>0</v>
      </c>
      <c r="C152">
        <v>0.85</v>
      </c>
      <c r="D152">
        <v>0</v>
      </c>
      <c r="E152">
        <v>26.1</v>
      </c>
      <c r="F152">
        <v>45.4</v>
      </c>
      <c r="G152">
        <v>0</v>
      </c>
      <c r="I152">
        <f t="shared" si="59"/>
        <v>19.133135524529166</v>
      </c>
      <c r="J152">
        <v>50</v>
      </c>
      <c r="K152">
        <f>_xlfn.STDEV.P(D169:G172)</f>
        <v>4.3700686493463694</v>
      </c>
      <c r="L152">
        <f t="shared" si="65"/>
        <v>16.587652285158768</v>
      </c>
      <c r="M152">
        <v>0.85</v>
      </c>
      <c r="N152">
        <f t="shared" si="60"/>
        <v>17.875</v>
      </c>
      <c r="P152" s="5">
        <f>_xlfn.STDEV.P(D168:D172)</f>
        <v>1.1117553687749837</v>
      </c>
      <c r="Q152">
        <f t="shared" si="61"/>
        <v>18.747748012909586</v>
      </c>
      <c r="R152" s="5">
        <f>_xlfn.STDEV.P(E168:E172)</f>
        <v>1.7186040847152673</v>
      </c>
      <c r="S152">
        <f t="shared" si="62"/>
        <v>11.161205132063492</v>
      </c>
      <c r="T152" s="5">
        <f>_xlfn.STDEV.P(F168:F172)</f>
        <v>1.7036431551237481</v>
      </c>
      <c r="U152">
        <f t="shared" si="63"/>
        <v>13.080774696732078</v>
      </c>
      <c r="V152" s="5">
        <f>_xlfn.STDEV.P(G168:G172)</f>
        <v>1.4894294209528696</v>
      </c>
      <c r="W152">
        <f t="shared" si="64"/>
        <v>19.683213378127284</v>
      </c>
    </row>
    <row r="153" spans="1:23" x14ac:dyDescent="0.75">
      <c r="A153" s="7">
        <v>5</v>
      </c>
      <c r="B153">
        <v>5</v>
      </c>
      <c r="C153">
        <v>0</v>
      </c>
      <c r="D153">
        <v>35.799999999999997</v>
      </c>
      <c r="E153">
        <v>56.2</v>
      </c>
      <c r="F153">
        <v>36</v>
      </c>
      <c r="G153">
        <v>59.9</v>
      </c>
      <c r="I153">
        <f t="shared" si="59"/>
        <v>11.152213905767761</v>
      </c>
      <c r="J153">
        <v>100</v>
      </c>
      <c r="K153">
        <f>_xlfn.STDEV.P(D173:G177)</f>
        <v>3.4506919595930321</v>
      </c>
      <c r="N153">
        <f t="shared" si="60"/>
        <v>46.975000000000001</v>
      </c>
      <c r="P153" s="5">
        <f>_xlfn.STDEV.P(D173:D177)</f>
        <v>1.7278888853164147</v>
      </c>
      <c r="R153" s="5">
        <f>_xlfn.STDEV.P(E173:E177)</f>
        <v>1.7895250766614041</v>
      </c>
      <c r="T153" s="5">
        <f>_xlfn.STDEV.P(F173:F177)</f>
        <v>1.6692513291892259</v>
      </c>
      <c r="V153" s="5">
        <f>_xlfn.STDEV.P(G173:G177)</f>
        <v>0.85463442476885831</v>
      </c>
    </row>
    <row r="154" spans="1:23" x14ac:dyDescent="0.75">
      <c r="A154" s="7">
        <v>6</v>
      </c>
      <c r="B154">
        <v>5</v>
      </c>
      <c r="C154">
        <v>0.2</v>
      </c>
      <c r="D154">
        <v>35.4</v>
      </c>
      <c r="E154">
        <v>54.9</v>
      </c>
      <c r="F154">
        <v>31.5</v>
      </c>
      <c r="G154">
        <v>57</v>
      </c>
      <c r="I154">
        <f t="shared" si="59"/>
        <v>11.358477010585524</v>
      </c>
      <c r="K154">
        <f>AVERAGE(K148:K153)</f>
        <v>8.3458792761153635</v>
      </c>
      <c r="N154">
        <f t="shared" si="60"/>
        <v>44.7</v>
      </c>
      <c r="P154" s="5">
        <f>AVERAGE(P148:P153)</f>
        <v>1.0113559164312418</v>
      </c>
      <c r="Q154">
        <f>AVERAGE(Q148:Q152)</f>
        <v>18.945022727931175</v>
      </c>
      <c r="R154" s="5">
        <f>AVERAGE(R148:R153)</f>
        <v>1.4375513509719313</v>
      </c>
      <c r="S154">
        <f>AVERAGE(S148:S152)</f>
        <v>13.256544752636628</v>
      </c>
      <c r="T154" s="5">
        <f>AVERAGE(T148:T153)</f>
        <v>1.5521577158966979</v>
      </c>
      <c r="U154">
        <f>AVERAGE(U148:U152)</f>
        <v>12.961174718366664</v>
      </c>
      <c r="V154" s="5">
        <f>AVERAGE(V148:V153)</f>
        <v>1.2034244554045823</v>
      </c>
      <c r="W154">
        <f>AVERAGE(W148:W152)</f>
        <v>20.227854887358184</v>
      </c>
    </row>
    <row r="155" spans="1:23" x14ac:dyDescent="0.75">
      <c r="A155" s="7">
        <v>7</v>
      </c>
      <c r="B155">
        <v>5</v>
      </c>
      <c r="C155">
        <v>0.45</v>
      </c>
      <c r="D155">
        <v>33.5</v>
      </c>
      <c r="E155">
        <v>56.3</v>
      </c>
      <c r="F155">
        <v>33.299999999999997</v>
      </c>
      <c r="G155">
        <v>57.8</v>
      </c>
      <c r="I155">
        <f t="shared" si="59"/>
        <v>11.837097406036694</v>
      </c>
      <c r="N155">
        <f t="shared" si="60"/>
        <v>45.224999999999994</v>
      </c>
      <c r="P155" s="5">
        <f>_xlfn.STDEV.P(P148:P153)</f>
        <v>0.51545372598600647</v>
      </c>
      <c r="Q155">
        <f>_xlfn.STDEV.P(Q148:Q152)</f>
        <v>0.23058489483623765</v>
      </c>
      <c r="R155" s="5">
        <f>_xlfn.STDEV.P(R148:R153)</f>
        <v>0.76435993701840321</v>
      </c>
      <c r="S155">
        <f>_xlfn.STDEV.P(S148:S152)</f>
        <v>1.3198565154374344</v>
      </c>
      <c r="T155" s="5">
        <f>_xlfn.STDEV.P(T148:T153)</f>
        <v>0.27617583465794293</v>
      </c>
      <c r="U155">
        <f>_xlfn.STDEV.P(U148:U152)</f>
        <v>0.45093104668192641</v>
      </c>
      <c r="V155" s="5">
        <f>_xlfn.STDEV.P(V148:V153)</f>
        <v>0.85496759010747525</v>
      </c>
      <c r="W155">
        <f>_xlfn.STDEV.P(W148:W152)</f>
        <v>0.4057886565165485</v>
      </c>
    </row>
    <row r="156" spans="1:23" x14ac:dyDescent="0.75">
      <c r="A156" s="7">
        <v>8</v>
      </c>
      <c r="B156">
        <v>5</v>
      </c>
      <c r="C156">
        <v>0.65</v>
      </c>
      <c r="D156">
        <v>36.200000000000003</v>
      </c>
      <c r="E156">
        <v>55.2</v>
      </c>
      <c r="F156">
        <v>32.6</v>
      </c>
      <c r="G156">
        <v>55.9</v>
      </c>
      <c r="I156">
        <f t="shared" si="59"/>
        <v>10.654195183119191</v>
      </c>
      <c r="K156" cm="1">
        <f t="array" ref="K156">INDEX(LINEST(K148:K153),1)</f>
        <v>-3.1217834571263277</v>
      </c>
      <c r="L156" cm="1">
        <f t="array" ref="L156">INDEX(LINEST(L148:L152),1)</f>
        <v>-0.2731249414171259</v>
      </c>
      <c r="N156">
        <f t="shared" si="60"/>
        <v>44.975000000000001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35.1</v>
      </c>
      <c r="E157">
        <v>57.4</v>
      </c>
      <c r="F157">
        <v>30</v>
      </c>
      <c r="G157">
        <v>51.6</v>
      </c>
      <c r="I157">
        <f t="shared" si="59"/>
        <v>11.309592167713216</v>
      </c>
      <c r="N157">
        <f t="shared" si="60"/>
        <v>43.524999999999999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45</v>
      </c>
      <c r="E158">
        <v>53.2</v>
      </c>
      <c r="F158">
        <v>31.3</v>
      </c>
      <c r="G158">
        <v>51</v>
      </c>
      <c r="I158">
        <f t="shared" si="59"/>
        <v>8.5274190116353541</v>
      </c>
      <c r="N158">
        <f t="shared" si="60"/>
        <v>45.125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45.5</v>
      </c>
      <c r="E159">
        <v>54.1</v>
      </c>
      <c r="F159">
        <v>29</v>
      </c>
      <c r="G159">
        <v>51.2</v>
      </c>
      <c r="I159">
        <f t="shared" si="59"/>
        <v>9.7145509417574072</v>
      </c>
      <c r="J159" s="2"/>
      <c r="K159" t="s">
        <v>26</v>
      </c>
      <c r="L159" t="s">
        <v>27</v>
      </c>
      <c r="N159">
        <f t="shared" si="60"/>
        <v>44.95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42.5</v>
      </c>
      <c r="E160">
        <v>53.1</v>
      </c>
      <c r="F160">
        <v>29.6</v>
      </c>
      <c r="G160">
        <v>51.4</v>
      </c>
      <c r="I160">
        <f t="shared" si="59"/>
        <v>9.3151757900750471</v>
      </c>
      <c r="J160">
        <v>2</v>
      </c>
      <c r="K160">
        <f>AVERAGE(D148:G152)</f>
        <v>17.25</v>
      </c>
      <c r="L160">
        <f>AVERAGE(D148:G148,D153:G153,D158:G158,D163:G163,D168:G168,D173:G173)</f>
        <v>46.570833333333347</v>
      </c>
      <c r="M160">
        <v>0</v>
      </c>
      <c r="N160">
        <f t="shared" si="60"/>
        <v>44.15</v>
      </c>
      <c r="P160" s="5">
        <f>AVERAGE(D148:D152)</f>
        <v>0</v>
      </c>
      <c r="Q160">
        <f>AVERAGE(D148,D153,D158,D163,D168,D173)</f>
        <v>39.533333333333331</v>
      </c>
      <c r="R160" s="5">
        <f>AVERAGE(E148:E152)</f>
        <v>21.52</v>
      </c>
      <c r="S160">
        <f>AVERAGE(E148,E153,E158,E163,E168,E173)</f>
        <v>50.733333333333327</v>
      </c>
      <c r="T160" s="5">
        <f>AVERAGE(F148:F152)</f>
        <v>47.480000000000004</v>
      </c>
      <c r="U160">
        <f>AVERAGE(F148,F153,F158,F163,F168,F173)</f>
        <v>49.866666666666667</v>
      </c>
      <c r="V160" s="5">
        <f>AVERAGE(G148:G152)</f>
        <v>0</v>
      </c>
      <c r="W160">
        <f>AVERAGE(G148,G153,G158,G163,G168,G173)</f>
        <v>46.15</v>
      </c>
    </row>
    <row r="161" spans="1:23" x14ac:dyDescent="0.75">
      <c r="A161" s="7">
        <v>13</v>
      </c>
      <c r="B161">
        <v>10</v>
      </c>
      <c r="C161">
        <v>0.65</v>
      </c>
      <c r="D161">
        <v>45.4</v>
      </c>
      <c r="E161">
        <v>53.1</v>
      </c>
      <c r="F161">
        <v>29.1</v>
      </c>
      <c r="G161">
        <v>50.1</v>
      </c>
      <c r="I161">
        <f t="shared" si="59"/>
        <v>9.2637397955685383</v>
      </c>
      <c r="J161">
        <v>5</v>
      </c>
      <c r="K161">
        <f>AVERAGE(D153:G157)</f>
        <v>45.080000000000005</v>
      </c>
      <c r="L161">
        <f>AVERAGE(D149:G149,D154:G154,D159:G159,D164:G164,D169:G169,D174:G174)</f>
        <v>46.050000000000004</v>
      </c>
      <c r="M161">
        <v>0.2</v>
      </c>
      <c r="N161">
        <f t="shared" si="60"/>
        <v>44.424999999999997</v>
      </c>
      <c r="P161" s="5">
        <f>AVERAGE(D153:D157)</f>
        <v>35.199999999999996</v>
      </c>
      <c r="Q161">
        <f t="shared" ref="Q161:Q164" si="66">AVERAGE(D149,D154,D159,D164,D169,D174)</f>
        <v>39.883333333333333</v>
      </c>
      <c r="R161" s="5">
        <f>AVERAGE(E153:E157)</f>
        <v>55.999999999999986</v>
      </c>
      <c r="S161">
        <f t="shared" ref="S161:S164" si="67">AVERAGE(E149,E154,E159,E164,E169,E174)</f>
        <v>51.216666666666661</v>
      </c>
      <c r="T161" s="5">
        <f>AVERAGE(F153:F157)</f>
        <v>32.68</v>
      </c>
      <c r="U161">
        <f t="shared" ref="U161:U164" si="68">AVERAGE(F149,F154,F159,F164,F169,F174)</f>
        <v>47.933333333333337</v>
      </c>
      <c r="V161" s="5">
        <f>AVERAGE(G153:G157)</f>
        <v>56.44</v>
      </c>
      <c r="W161">
        <f t="shared" ref="W161:W164" si="69">AVERAGE(G149,G154,G159,G164,G169,G174)</f>
        <v>45.166666666666664</v>
      </c>
    </row>
    <row r="162" spans="1:23" x14ac:dyDescent="0.75">
      <c r="A162" s="7">
        <v>14</v>
      </c>
      <c r="B162">
        <v>10</v>
      </c>
      <c r="C162">
        <v>0.85</v>
      </c>
      <c r="D162">
        <v>43.5</v>
      </c>
      <c r="E162">
        <v>52.6</v>
      </c>
      <c r="F162">
        <v>26.7</v>
      </c>
      <c r="G162">
        <v>52.2</v>
      </c>
      <c r="I162">
        <f t="shared" si="59"/>
        <v>10.493926815067855</v>
      </c>
      <c r="J162">
        <v>10</v>
      </c>
      <c r="K162">
        <f>AVERAGE(D158:G162)</f>
        <v>44.480000000000011</v>
      </c>
      <c r="L162">
        <f t="shared" ref="L162:L164" si="70">AVERAGE(D150:G150,D155:G155,D160:G160,D165:G165,D170:G170,D175:G175)</f>
        <v>46.133333333333347</v>
      </c>
      <c r="M162">
        <v>0.45</v>
      </c>
      <c r="N162">
        <f t="shared" si="60"/>
        <v>43.75</v>
      </c>
      <c r="P162" s="5">
        <f>AVERAGE(D158:D162)</f>
        <v>44.38</v>
      </c>
      <c r="Q162">
        <f t="shared" si="66"/>
        <v>39.533333333333331</v>
      </c>
      <c r="R162" s="5">
        <f>AVERAGE(E158:E162)</f>
        <v>53.220000000000006</v>
      </c>
      <c r="S162">
        <f t="shared" si="67"/>
        <v>50.783333333333331</v>
      </c>
      <c r="T162" s="5">
        <f>AVERAGE(F158:F162)</f>
        <v>29.139999999999997</v>
      </c>
      <c r="U162">
        <f t="shared" si="68"/>
        <v>48.800000000000004</v>
      </c>
      <c r="V162" s="5">
        <f>AVERAGE(G158:G162)</f>
        <v>51.179999999999993</v>
      </c>
      <c r="W162">
        <f t="shared" si="69"/>
        <v>45.416666666666664</v>
      </c>
    </row>
    <row r="163" spans="1:23" x14ac:dyDescent="0.75">
      <c r="A163" s="7">
        <v>15</v>
      </c>
      <c r="B163">
        <v>20</v>
      </c>
      <c r="C163">
        <v>0</v>
      </c>
      <c r="D163">
        <v>50.3</v>
      </c>
      <c r="E163">
        <v>56.8</v>
      </c>
      <c r="F163">
        <v>57.4</v>
      </c>
      <c r="G163">
        <v>56</v>
      </c>
      <c r="I163">
        <f t="shared" si="59"/>
        <v>2.8296422035303341</v>
      </c>
      <c r="J163">
        <v>20</v>
      </c>
      <c r="K163">
        <f>AVERAGE(D163:G167)</f>
        <v>54.669999999999995</v>
      </c>
      <c r="L163">
        <f t="shared" si="70"/>
        <v>45.537499999999994</v>
      </c>
      <c r="M163">
        <v>0.65</v>
      </c>
      <c r="N163">
        <f t="shared" si="60"/>
        <v>55.125</v>
      </c>
      <c r="P163" s="5">
        <f>AVERAGE(D163:D167)</f>
        <v>52.3</v>
      </c>
      <c r="Q163">
        <f t="shared" si="66"/>
        <v>40.383333333333333</v>
      </c>
      <c r="R163" s="5">
        <f>AVERAGE(E163:E167)</f>
        <v>55.379999999999995</v>
      </c>
      <c r="S163">
        <f t="shared" si="67"/>
        <v>50.15</v>
      </c>
      <c r="T163" s="5">
        <f>AVERAGE(F163:F167)</f>
        <v>55.46</v>
      </c>
      <c r="U163">
        <f t="shared" si="68"/>
        <v>47.35</v>
      </c>
      <c r="V163" s="5">
        <f>AVERAGE(G163:G167)</f>
        <v>55.54</v>
      </c>
      <c r="W163">
        <f t="shared" si="69"/>
        <v>44.266666666666673</v>
      </c>
    </row>
    <row r="164" spans="1:23" x14ac:dyDescent="0.75">
      <c r="A164" s="7">
        <v>16</v>
      </c>
      <c r="B164">
        <v>20</v>
      </c>
      <c r="C164">
        <v>0.2</v>
      </c>
      <c r="D164">
        <v>53.1</v>
      </c>
      <c r="E164">
        <v>56.2</v>
      </c>
      <c r="F164">
        <v>55.4</v>
      </c>
      <c r="G164">
        <v>57.5</v>
      </c>
      <c r="I164">
        <f t="shared" si="59"/>
        <v>1.6007810593582119</v>
      </c>
      <c r="J164">
        <v>50</v>
      </c>
      <c r="K164">
        <f>AVERAGE(D168:G172)</f>
        <v>57.164999999999985</v>
      </c>
      <c r="L164">
        <f t="shared" si="70"/>
        <v>44.925000000000004</v>
      </c>
      <c r="M164">
        <v>0.85</v>
      </c>
      <c r="N164">
        <f t="shared" si="60"/>
        <v>55.550000000000004</v>
      </c>
      <c r="P164" s="5">
        <f>AVERAGE(D168:D172)</f>
        <v>52.8</v>
      </c>
      <c r="Q164">
        <f t="shared" si="66"/>
        <v>39.383333333333333</v>
      </c>
      <c r="R164" s="5">
        <f>AVERAGE(E168:E172)</f>
        <v>59.280000000000008</v>
      </c>
      <c r="S164">
        <f t="shared" si="67"/>
        <v>50.75</v>
      </c>
      <c r="T164" s="5">
        <f>AVERAGE(F168:F172)</f>
        <v>62.740000000000009</v>
      </c>
      <c r="U164">
        <f t="shared" si="68"/>
        <v>45.6</v>
      </c>
      <c r="V164" s="5">
        <f>AVERAGE(G168:G172)</f>
        <v>53.839999999999996</v>
      </c>
      <c r="W164">
        <f t="shared" si="69"/>
        <v>43.966666666666669</v>
      </c>
    </row>
    <row r="165" spans="1:23" x14ac:dyDescent="0.75">
      <c r="A165" s="7">
        <v>17</v>
      </c>
      <c r="B165">
        <v>20</v>
      </c>
      <c r="C165">
        <v>0.45</v>
      </c>
      <c r="D165">
        <v>52</v>
      </c>
      <c r="E165">
        <v>54.8</v>
      </c>
      <c r="F165">
        <v>56.2</v>
      </c>
      <c r="G165">
        <v>56.4</v>
      </c>
      <c r="I165">
        <f t="shared" si="59"/>
        <v>1.7571283390805581</v>
      </c>
      <c r="J165">
        <v>100</v>
      </c>
      <c r="K165">
        <f>AVERAGE(D173:G177)</f>
        <v>56.414999999999999</v>
      </c>
      <c r="L165">
        <f>AVERAGE((L164-L163), (L163-L162), (L162-L161), (L161-L160))</f>
        <v>-0.4114583333333357</v>
      </c>
      <c r="N165">
        <f t="shared" si="60"/>
        <v>54.85</v>
      </c>
      <c r="P165" s="5">
        <f>AVERAGE(D173:D177)</f>
        <v>53.779999999999994</v>
      </c>
      <c r="R165" s="5">
        <f>AVERAGE(E173:E177)</f>
        <v>58.96</v>
      </c>
      <c r="T165" s="5">
        <f>AVERAGE(F173:F177)</f>
        <v>59.96</v>
      </c>
      <c r="V165" s="5">
        <f>AVERAGE(G173:G177)</f>
        <v>52.96</v>
      </c>
    </row>
    <row r="166" spans="1:23" x14ac:dyDescent="0.75">
      <c r="A166" s="7">
        <v>18</v>
      </c>
      <c r="B166">
        <v>20</v>
      </c>
      <c r="C166">
        <v>0.65</v>
      </c>
      <c r="D166">
        <v>53.5</v>
      </c>
      <c r="E166">
        <v>54.7</v>
      </c>
      <c r="F166">
        <v>54.8</v>
      </c>
      <c r="G166">
        <v>53.5</v>
      </c>
      <c r="I166">
        <f t="shared" si="59"/>
        <v>0.62599920127744557</v>
      </c>
      <c r="K166">
        <f>AVERAGE(K160:K165)</f>
        <v>45.843333333333334</v>
      </c>
      <c r="N166">
        <f t="shared" si="60"/>
        <v>54.125</v>
      </c>
      <c r="P166" s="5">
        <f>AVERAGE(P160:P165)</f>
        <v>39.743333333333332</v>
      </c>
      <c r="Q166">
        <f>AVERAGE(Q160:Q164)</f>
        <v>39.743333333333325</v>
      </c>
      <c r="R166" s="5">
        <f>AVERAGE(R160:R165)</f>
        <v>50.726666666666659</v>
      </c>
      <c r="S166">
        <f>AVERAGE(S160:S164)</f>
        <v>50.726666666666667</v>
      </c>
      <c r="T166" s="5">
        <f>AVERAGE(T160:T165)</f>
        <v>47.91</v>
      </c>
      <c r="U166">
        <f>AVERAGE(U160:U164)</f>
        <v>47.910000000000004</v>
      </c>
      <c r="V166" s="5">
        <f>AVERAGE(V160:V165)</f>
        <v>44.993333333333332</v>
      </c>
      <c r="W166">
        <f>AVERAGE(W160:W164)</f>
        <v>44.993333333333332</v>
      </c>
    </row>
    <row r="167" spans="1:23" x14ac:dyDescent="0.75">
      <c r="A167" s="7">
        <v>19</v>
      </c>
      <c r="B167">
        <v>20</v>
      </c>
      <c r="C167">
        <v>0.85</v>
      </c>
      <c r="D167">
        <v>52.6</v>
      </c>
      <c r="E167">
        <v>54.4</v>
      </c>
      <c r="F167">
        <v>53.5</v>
      </c>
      <c r="G167">
        <v>54.3</v>
      </c>
      <c r="I167">
        <f t="shared" si="59"/>
        <v>0.72456883730947041</v>
      </c>
      <c r="N167">
        <f t="shared" si="60"/>
        <v>53.7</v>
      </c>
      <c r="P167" s="5">
        <f>_xlfn.STDEV.P(P160:P165)</f>
        <v>18.915811434411747</v>
      </c>
      <c r="Q167">
        <f>_xlfn.STDEV.P(Q160:Q164)</f>
        <v>0.35972211497209933</v>
      </c>
      <c r="R167" s="5">
        <f>_xlfn.STDEV.P(R160:R165)</f>
        <v>13.226582661023572</v>
      </c>
      <c r="S167">
        <f>_xlfn.STDEV.P(S160:S164)</f>
        <v>0.33954217541991472</v>
      </c>
      <c r="T167" s="5">
        <f>_xlfn.STDEV.P(T160:T165)</f>
        <v>12.952378160013717</v>
      </c>
      <c r="U167">
        <f>_xlfn.STDEV.P(U160:U164)</f>
        <v>1.4332403070587214</v>
      </c>
      <c r="V167" s="5">
        <f>_xlfn.STDEV.P(V160:V165)</f>
        <v>20.193499504103361</v>
      </c>
      <c r="W167">
        <f>_xlfn.STDEV.P(W160:W164)</f>
        <v>0.79110330832606224</v>
      </c>
    </row>
    <row r="168" spans="1:23" x14ac:dyDescent="0.75">
      <c r="A168" s="7">
        <v>20</v>
      </c>
      <c r="B168">
        <v>50</v>
      </c>
      <c r="C168">
        <v>0</v>
      </c>
      <c r="D168">
        <v>54</v>
      </c>
      <c r="E168">
        <v>59.6</v>
      </c>
      <c r="F168">
        <v>64.3</v>
      </c>
      <c r="G168">
        <v>56.6</v>
      </c>
      <c r="I168">
        <f t="shared" si="59"/>
        <v>3.8290827883450094</v>
      </c>
      <c r="N168">
        <f t="shared" si="60"/>
        <v>58.624999999999993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51.8</v>
      </c>
      <c r="E169">
        <v>61.2</v>
      </c>
      <c r="F169">
        <v>63.5</v>
      </c>
      <c r="G169">
        <v>52.6</v>
      </c>
      <c r="I169">
        <f t="shared" si="59"/>
        <v>5.1475115347126721</v>
      </c>
      <c r="N169">
        <f t="shared" si="60"/>
        <v>57.274999999999999</v>
      </c>
      <c r="P169" s="5" cm="1">
        <f t="array" ref="P169">INDEX(LINEST(P160:P165), 1)</f>
        <v>9.4177142857142844</v>
      </c>
      <c r="Q169" s="5" cm="1">
        <f t="array" ref="Q169">INDEX(LINEST(Q160:Q164), 1)</f>
        <v>2.0000000000000261E-2</v>
      </c>
      <c r="R169" s="5" cm="1">
        <f t="array" ref="R169">INDEX(LINEST(R160:R165), 1)</f>
        <v>5.6914285714285731</v>
      </c>
      <c r="S169" s="5" cm="1">
        <f t="array" ref="S169">INDEX(LINEST(S160:S164), 1)</f>
        <v>-0.10333333333333172</v>
      </c>
      <c r="T169" s="5" cm="1">
        <f t="array" ref="T169">INDEX(LINEST(T160:T165), 1)</f>
        <v>5.1114285714285712</v>
      </c>
      <c r="U169" s="5" cm="1">
        <f t="array" ref="U169">INDEX(LINEST(U160:U164), 1)</f>
        <v>-0.91166666666666651</v>
      </c>
      <c r="V169" s="5" cm="1">
        <f t="array" ref="V169">INDEX(LINEST(V160:V164), 1)</f>
        <v>10.677999999999997</v>
      </c>
      <c r="W169" s="5" cm="1">
        <f t="array" ref="W169">INDEX(LINEST(W160:W164), 1)</f>
        <v>-0.52666666666666495</v>
      </c>
    </row>
    <row r="170" spans="1:23" x14ac:dyDescent="0.75">
      <c r="A170" s="7">
        <v>22</v>
      </c>
      <c r="B170">
        <v>50</v>
      </c>
      <c r="C170">
        <v>0.45</v>
      </c>
      <c r="D170">
        <v>52.1</v>
      </c>
      <c r="E170">
        <v>61</v>
      </c>
      <c r="F170">
        <v>64.5</v>
      </c>
      <c r="G170">
        <v>52.5</v>
      </c>
      <c r="I170">
        <f t="shared" si="59"/>
        <v>5.3713941393273306</v>
      </c>
      <c r="K170" cm="1">
        <f t="array" ref="K170">INDEX(LINEST(K160:K165),1)</f>
        <v>6.9219999999999979</v>
      </c>
      <c r="L170" cm="1">
        <f t="array" ref="L170">INDEX(LINEST(L160:L164),1)</f>
        <v>-0.38041666666666951</v>
      </c>
      <c r="N170">
        <f t="shared" si="60"/>
        <v>57.524999999999999</v>
      </c>
    </row>
    <row r="171" spans="1:23" x14ac:dyDescent="0.75">
      <c r="A171" s="7">
        <v>23</v>
      </c>
      <c r="B171">
        <v>50</v>
      </c>
      <c r="C171">
        <v>0.65</v>
      </c>
      <c r="D171">
        <v>54.3</v>
      </c>
      <c r="E171">
        <v>57</v>
      </c>
      <c r="F171">
        <v>60.9</v>
      </c>
      <c r="G171">
        <v>54</v>
      </c>
      <c r="I171">
        <f t="shared" si="59"/>
        <v>2.7699277968929081</v>
      </c>
      <c r="N171">
        <f t="shared" si="60"/>
        <v>56.55</v>
      </c>
    </row>
    <row r="172" spans="1:23" x14ac:dyDescent="0.75">
      <c r="A172" s="7">
        <v>24</v>
      </c>
      <c r="B172">
        <v>50</v>
      </c>
      <c r="C172">
        <v>0.85</v>
      </c>
      <c r="D172">
        <v>51.8</v>
      </c>
      <c r="E172">
        <v>57.6</v>
      </c>
      <c r="F172">
        <v>60.5</v>
      </c>
      <c r="G172">
        <v>53.5</v>
      </c>
      <c r="I172">
        <f t="shared" si="59"/>
        <v>3.4135758377396579</v>
      </c>
      <c r="N172">
        <f t="shared" si="60"/>
        <v>55.85</v>
      </c>
    </row>
    <row r="173" spans="1:23" x14ac:dyDescent="0.75">
      <c r="A173" s="7">
        <v>25</v>
      </c>
      <c r="B173">
        <v>100</v>
      </c>
      <c r="C173">
        <v>0</v>
      </c>
      <c r="D173">
        <v>52.1</v>
      </c>
      <c r="E173">
        <v>61.1</v>
      </c>
      <c r="F173">
        <v>61.4</v>
      </c>
      <c r="G173">
        <v>53.4</v>
      </c>
      <c r="I173">
        <f t="shared" si="59"/>
        <v>4.2760963506450604</v>
      </c>
      <c r="N173">
        <f t="shared" si="60"/>
        <v>57</v>
      </c>
    </row>
    <row r="174" spans="1:23" x14ac:dyDescent="0.75">
      <c r="A174" s="7">
        <v>26</v>
      </c>
      <c r="B174">
        <v>100</v>
      </c>
      <c r="C174">
        <v>0.2</v>
      </c>
      <c r="D174">
        <v>53.5</v>
      </c>
      <c r="E174">
        <v>60.7</v>
      </c>
      <c r="F174">
        <v>60.2</v>
      </c>
      <c r="G174">
        <v>52.7</v>
      </c>
      <c r="I174">
        <f t="shared" si="59"/>
        <v>3.6901050120558909</v>
      </c>
      <c r="N174">
        <f t="shared" si="60"/>
        <v>56.775000000000006</v>
      </c>
    </row>
    <row r="175" spans="1:23" x14ac:dyDescent="0.75">
      <c r="A175" s="7">
        <v>27</v>
      </c>
      <c r="B175">
        <v>100</v>
      </c>
      <c r="C175">
        <v>0.45</v>
      </c>
      <c r="D175">
        <v>57.1</v>
      </c>
      <c r="E175">
        <v>57.6</v>
      </c>
      <c r="F175">
        <v>62</v>
      </c>
      <c r="G175">
        <v>54.4</v>
      </c>
      <c r="I175">
        <f t="shared" si="59"/>
        <v>2.7261465477849867</v>
      </c>
      <c r="N175">
        <f t="shared" si="60"/>
        <v>57.774999999999999</v>
      </c>
    </row>
    <row r="176" spans="1:23" x14ac:dyDescent="0.75">
      <c r="A176" s="7">
        <v>28</v>
      </c>
      <c r="B176">
        <v>100</v>
      </c>
      <c r="C176">
        <v>0.65</v>
      </c>
      <c r="D176">
        <v>52.9</v>
      </c>
      <c r="E176">
        <v>59</v>
      </c>
      <c r="F176">
        <v>58.7</v>
      </c>
      <c r="G176">
        <v>52.1</v>
      </c>
      <c r="I176">
        <f t="shared" si="59"/>
        <v>3.1893377055432688</v>
      </c>
      <c r="N176">
        <f t="shared" si="60"/>
        <v>55.675000000000004</v>
      </c>
    </row>
    <row r="177" spans="1:23" x14ac:dyDescent="0.75">
      <c r="A177" s="7">
        <v>29</v>
      </c>
      <c r="B177">
        <v>100</v>
      </c>
      <c r="C177">
        <v>0.85</v>
      </c>
      <c r="D177">
        <v>53.3</v>
      </c>
      <c r="E177">
        <v>56.4</v>
      </c>
      <c r="F177">
        <v>57.5</v>
      </c>
      <c r="G177">
        <v>52.2</v>
      </c>
      <c r="I177">
        <f t="shared" si="59"/>
        <v>2.1708293346092402</v>
      </c>
      <c r="N177">
        <f t="shared" si="60"/>
        <v>54.849999999999994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15.8</v>
      </c>
      <c r="E184">
        <v>56.3</v>
      </c>
      <c r="F184">
        <v>48</v>
      </c>
      <c r="G184">
        <v>0</v>
      </c>
      <c r="I184">
        <f>_xlfn.STDEV.P(D184:G184)</f>
        <v>23.007213542713078</v>
      </c>
      <c r="J184">
        <v>2</v>
      </c>
      <c r="K184">
        <f>_xlfn.STDEV.P(D184:G188)</f>
        <v>23.09527873830493</v>
      </c>
      <c r="L184">
        <f>_xlfn.STDEV.P(D184:G184,D189:G189,D194:G194,D199:F199)</f>
        <v>19.36288086921871</v>
      </c>
      <c r="M184">
        <v>0</v>
      </c>
      <c r="N184">
        <f>AVERAGE(D184:G184)</f>
        <v>30.024999999999999</v>
      </c>
      <c r="P184" s="5">
        <f>_xlfn.STDEV.P(D184:D188)</f>
        <v>2.1642550681470007</v>
      </c>
      <c r="Q184">
        <f>_xlfn.STDEV.P(D184,D189,D194)</f>
        <v>2.0314198646923542</v>
      </c>
      <c r="R184" s="5">
        <f>_xlfn.STDEV.P(E184:E188)</f>
        <v>1.1696153213770766</v>
      </c>
      <c r="S184">
        <f>_xlfn.STDEV.P(E184,E189,E194,E199)</f>
        <v>2.1924586655168672</v>
      </c>
      <c r="T184" s="5">
        <f>_xlfn.STDEV.P(F184:F188)</f>
        <v>0.94361008896683618</v>
      </c>
      <c r="U184">
        <f>_xlfn.STDEV.P(F184,F189,F194,F199)</f>
        <v>1.4236836024903843</v>
      </c>
      <c r="V184" s="5">
        <f>_xlfn.STDEV.P(G184:G188)</f>
        <v>0</v>
      </c>
      <c r="W184">
        <f>_xlfn.STDEV.P(G184,G189,G194)</f>
        <v>23.454115961927783</v>
      </c>
    </row>
    <row r="185" spans="1:23" x14ac:dyDescent="0.75">
      <c r="A185" s="7">
        <v>1</v>
      </c>
      <c r="B185">
        <v>0</v>
      </c>
      <c r="C185">
        <v>0.2</v>
      </c>
      <c r="D185">
        <v>14.8</v>
      </c>
      <c r="E185">
        <v>54.9</v>
      </c>
      <c r="F185">
        <v>48</v>
      </c>
      <c r="G185">
        <v>0</v>
      </c>
      <c r="I185">
        <f t="shared" ref="I185:I198" si="71">_xlfn.STDEV.P(D185:G185)</f>
        <v>22.769099125788877</v>
      </c>
      <c r="J185">
        <v>5</v>
      </c>
      <c r="K185">
        <f>_xlfn.STDEV.P(D189:G193)</f>
        <v>18.085746984849706</v>
      </c>
      <c r="L185">
        <f t="shared" ref="L185:L188" si="72">_xlfn.STDEV.P(D185:G185,D190:G190,D195:G195,D200:F200)</f>
        <v>17.429979486186685</v>
      </c>
      <c r="M185">
        <v>0.2</v>
      </c>
      <c r="N185">
        <f t="shared" ref="N185:N198" si="73">AVERAGE(D185:G185)</f>
        <v>29.425000000000001</v>
      </c>
      <c r="P185" s="5">
        <f>_xlfn.STDEV.P(D189:D193)</f>
        <v>1.8103878037591756</v>
      </c>
      <c r="Q185">
        <f t="shared" ref="Q185:Q188" si="74">_xlfn.STDEV.P(D185,D190,D195)</f>
        <v>9.8075526452264743</v>
      </c>
      <c r="R185" s="5">
        <f>_xlfn.STDEV.P(E189:E193)</f>
        <v>0.8255906976220132</v>
      </c>
      <c r="S185">
        <f t="shared" ref="S185:S188" si="75">_xlfn.STDEV.P(E185,E190,E195,E200)</f>
        <v>2.1805962487356529</v>
      </c>
      <c r="T185" s="5">
        <f>_xlfn.STDEV.P(F189:F193)</f>
        <v>0.85650452421455525</v>
      </c>
      <c r="U185">
        <f t="shared" ref="U185:U188" si="76">_xlfn.STDEV.P(F185,F190,F195,F200)</f>
        <v>1.1321991874224262</v>
      </c>
      <c r="V185" s="5">
        <f>_xlfn.STDEV.P(G189:G193)</f>
        <v>0.90994505328618669</v>
      </c>
      <c r="W185">
        <f t="shared" ref="W185:W188" si="77">_xlfn.STDEV.P(G185,G190,G195)</f>
        <v>23.477223004435604</v>
      </c>
    </row>
    <row r="186" spans="1:23" x14ac:dyDescent="0.75">
      <c r="A186" s="7">
        <v>2</v>
      </c>
      <c r="B186">
        <v>0</v>
      </c>
      <c r="C186">
        <v>0.45</v>
      </c>
      <c r="D186">
        <v>10.9</v>
      </c>
      <c r="E186">
        <v>56.7</v>
      </c>
      <c r="F186">
        <v>47.7</v>
      </c>
      <c r="G186">
        <v>0</v>
      </c>
      <c r="I186">
        <f t="shared" si="71"/>
        <v>23.903281678464154</v>
      </c>
      <c r="J186">
        <v>10</v>
      </c>
      <c r="K186">
        <f>_xlfn.STDEV.P(D194:G198)</f>
        <v>11.880555542566185</v>
      </c>
      <c r="L186">
        <f t="shared" si="72"/>
        <v>18.056964184368169</v>
      </c>
      <c r="M186">
        <v>0.45</v>
      </c>
      <c r="N186">
        <f t="shared" si="73"/>
        <v>28.825000000000003</v>
      </c>
      <c r="P186" s="5">
        <f>_xlfn.STDEV.P(D194:D198)</f>
        <v>8.082672825247851</v>
      </c>
      <c r="Q186">
        <f t="shared" si="74"/>
        <v>10.471230427541299</v>
      </c>
      <c r="R186" s="5">
        <f>_xlfn.STDEV.P(E194:E198)</f>
        <v>1.1551623262554918</v>
      </c>
      <c r="S186">
        <f t="shared" si="75"/>
        <v>2.4500000000000015</v>
      </c>
      <c r="T186" s="5">
        <f>_xlfn.STDEV.P(F194:F198)</f>
        <v>0.8212186067059114</v>
      </c>
      <c r="U186">
        <f t="shared" si="76"/>
        <v>1.7846568297574734</v>
      </c>
      <c r="V186" s="5">
        <f>_xlfn.STDEV.P(G194:G198)</f>
        <v>0.90774445743281651</v>
      </c>
      <c r="W186">
        <f t="shared" si="77"/>
        <v>23.395916072872392</v>
      </c>
    </row>
    <row r="187" spans="1:23" x14ac:dyDescent="0.75">
      <c r="A187" s="7">
        <v>3</v>
      </c>
      <c r="B187">
        <v>0</v>
      </c>
      <c r="C187">
        <v>0.65</v>
      </c>
      <c r="D187">
        <v>13.3</v>
      </c>
      <c r="E187">
        <v>55.7</v>
      </c>
      <c r="F187">
        <v>47</v>
      </c>
      <c r="G187">
        <v>0</v>
      </c>
      <c r="I187">
        <f t="shared" si="71"/>
        <v>23.045498475841221</v>
      </c>
      <c r="J187">
        <v>20</v>
      </c>
      <c r="K187">
        <f>_xlfn.STDEV.P(D199:F203)</f>
        <v>8.5822814889489347</v>
      </c>
      <c r="L187">
        <f t="shared" si="72"/>
        <v>18.073865724360736</v>
      </c>
      <c r="M187">
        <v>0.65</v>
      </c>
      <c r="N187">
        <f t="shared" si="73"/>
        <v>29</v>
      </c>
      <c r="P187" s="5"/>
      <c r="Q187">
        <f t="shared" si="74"/>
        <v>9.2782900723498987</v>
      </c>
      <c r="R187" s="5">
        <f>_xlfn.STDEV.P(E199:E203)</f>
        <v>0.5019960159204454</v>
      </c>
      <c r="S187">
        <f t="shared" si="75"/>
        <v>1.7356554957709796</v>
      </c>
      <c r="T187" s="5">
        <f>_xlfn.STDEV.P(F199:F203)</f>
        <v>0.87954533709184102</v>
      </c>
      <c r="U187">
        <f t="shared" si="76"/>
        <v>1.8779976038323378</v>
      </c>
      <c r="V187" s="5"/>
      <c r="W187">
        <f t="shared" si="77"/>
        <v>24.068005502926272</v>
      </c>
    </row>
    <row r="188" spans="1:23" x14ac:dyDescent="0.75">
      <c r="A188" s="7">
        <v>4</v>
      </c>
      <c r="B188">
        <v>0</v>
      </c>
      <c r="C188">
        <v>0.85</v>
      </c>
      <c r="D188">
        <v>10.199999999999999</v>
      </c>
      <c r="E188">
        <v>53.4</v>
      </c>
      <c r="F188">
        <v>45.5</v>
      </c>
      <c r="G188">
        <v>0</v>
      </c>
      <c r="I188">
        <f t="shared" si="71"/>
        <v>22.63927726319902</v>
      </c>
      <c r="J188">
        <v>50</v>
      </c>
      <c r="L188">
        <f t="shared" si="72"/>
        <v>17.59387600527209</v>
      </c>
      <c r="M188">
        <v>0.85</v>
      </c>
      <c r="N188">
        <f t="shared" si="73"/>
        <v>27.274999999999999</v>
      </c>
      <c r="P188" s="5"/>
      <c r="Q188">
        <f t="shared" si="74"/>
        <v>9.2863771191999316</v>
      </c>
      <c r="R188" s="5"/>
      <c r="S188">
        <f t="shared" si="75"/>
        <v>1.1453711188955296</v>
      </c>
      <c r="T188" s="5"/>
      <c r="U188">
        <f t="shared" si="76"/>
        <v>1.6513252253871742</v>
      </c>
      <c r="V188" s="5"/>
      <c r="W188">
        <f t="shared" si="77"/>
        <v>22.771180616442944</v>
      </c>
    </row>
    <row r="189" spans="1:23" x14ac:dyDescent="0.75">
      <c r="A189" s="7">
        <v>5</v>
      </c>
      <c r="B189">
        <v>5</v>
      </c>
      <c r="C189">
        <v>0</v>
      </c>
      <c r="D189">
        <v>12.6</v>
      </c>
      <c r="E189">
        <v>54.1</v>
      </c>
      <c r="F189">
        <v>50.5</v>
      </c>
      <c r="G189">
        <v>49.4</v>
      </c>
      <c r="I189">
        <f t="shared" si="71"/>
        <v>16.861865258624267</v>
      </c>
      <c r="J189">
        <v>100</v>
      </c>
      <c r="N189">
        <f t="shared" si="73"/>
        <v>41.65</v>
      </c>
      <c r="P189" s="5"/>
      <c r="R189" s="5"/>
      <c r="T189" s="5"/>
      <c r="V189" s="5"/>
    </row>
    <row r="190" spans="1:23" x14ac:dyDescent="0.75">
      <c r="A190" s="7">
        <v>6</v>
      </c>
      <c r="B190">
        <v>5</v>
      </c>
      <c r="C190">
        <v>0.2</v>
      </c>
      <c r="D190">
        <v>10.32</v>
      </c>
      <c r="E190">
        <v>54.7</v>
      </c>
      <c r="F190">
        <v>49.7</v>
      </c>
      <c r="G190">
        <v>49.5</v>
      </c>
      <c r="I190">
        <f t="shared" si="71"/>
        <v>17.866730954486311</v>
      </c>
      <c r="K190">
        <f>AVERAGE(K184:K189)</f>
        <v>15.410965688667439</v>
      </c>
      <c r="N190">
        <f t="shared" si="73"/>
        <v>41.055000000000007</v>
      </c>
      <c r="P190" s="5">
        <f>AVERAGE(P184:P189)</f>
        <v>4.0191052323846757</v>
      </c>
      <c r="Q190">
        <f>AVERAGE(Q184:Q188)</f>
        <v>8.1749740258019905</v>
      </c>
      <c r="R190" s="5">
        <f>AVERAGE(R184:R189)</f>
        <v>0.91309109029375679</v>
      </c>
      <c r="S190">
        <f>AVERAGE(S184:S188)</f>
        <v>1.9408163057838059</v>
      </c>
      <c r="T190" s="5">
        <f>AVERAGE(T184:T189)</f>
        <v>0.87521963924478596</v>
      </c>
      <c r="U190">
        <f>AVERAGE(U184:U188)</f>
        <v>1.5739724897779592</v>
      </c>
      <c r="V190" s="5">
        <f>AVERAGE(V184:V189)</f>
        <v>0.60589650357300107</v>
      </c>
      <c r="W190">
        <f>AVERAGE(W184:W188)</f>
        <v>23.433288231721001</v>
      </c>
    </row>
    <row r="191" spans="1:23" x14ac:dyDescent="0.75">
      <c r="A191" s="7">
        <v>7</v>
      </c>
      <c r="B191">
        <v>5</v>
      </c>
      <c r="C191">
        <v>0.45</v>
      </c>
      <c r="D191">
        <v>7.8</v>
      </c>
      <c r="E191">
        <v>54</v>
      </c>
      <c r="F191">
        <v>48.8</v>
      </c>
      <c r="G191">
        <v>48.6</v>
      </c>
      <c r="I191">
        <f t="shared" si="71"/>
        <v>18.601612833300241</v>
      </c>
      <c r="N191">
        <f t="shared" si="73"/>
        <v>39.799999999999997</v>
      </c>
      <c r="P191" s="5">
        <f>_xlfn.STDEV.P(P184:P189)</f>
        <v>2.8770055841131299</v>
      </c>
      <c r="Q191">
        <f>_xlfn.STDEV.P(Q184:Q188)</f>
        <v>3.1027048611236907</v>
      </c>
      <c r="R191" s="5">
        <f>_xlfn.STDEV.P(R184:R189)</f>
        <v>0.27434405556920555</v>
      </c>
      <c r="S191">
        <f>_xlfn.STDEV.P(S184:S188)</f>
        <v>0.45932784283527039</v>
      </c>
      <c r="T191" s="5">
        <f>_xlfn.STDEV.P(T184:T189)</f>
        <v>4.4615950961813117E-2</v>
      </c>
      <c r="U191">
        <f>_xlfn.STDEV.P(U184:U188)</f>
        <v>0.26853417179601619</v>
      </c>
      <c r="V191" s="5">
        <f>_xlfn.STDEV.P(V184:V189)</f>
        <v>0.42843446829670334</v>
      </c>
      <c r="W191">
        <f>_xlfn.STDEV.P(W184:W188)</f>
        <v>0.41109931778866232</v>
      </c>
    </row>
    <row r="192" spans="1:23" x14ac:dyDescent="0.75">
      <c r="A192" s="7">
        <v>8</v>
      </c>
      <c r="B192">
        <v>5</v>
      </c>
      <c r="C192">
        <v>0.65</v>
      </c>
      <c r="D192">
        <v>8.3000000000000007</v>
      </c>
      <c r="E192">
        <v>54.3</v>
      </c>
      <c r="F192">
        <v>50.6</v>
      </c>
      <c r="G192">
        <v>50.6</v>
      </c>
      <c r="I192">
        <f t="shared" si="71"/>
        <v>18.910909549781056</v>
      </c>
      <c r="K192" cm="1">
        <f t="array" ref="K192">INDEX(LINEST(K184:K187),1)</f>
        <v>-4.9744183190351512</v>
      </c>
      <c r="L192" cm="1">
        <f t="array" ref="L192">INDEX(LINEST(L184:L188),1)</f>
        <v>-0.28941234897191886</v>
      </c>
      <c r="N192">
        <f t="shared" si="73"/>
        <v>40.949999999999996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8.16</v>
      </c>
      <c r="E193">
        <v>52.3</v>
      </c>
      <c r="F193">
        <v>48.5</v>
      </c>
      <c r="G193">
        <v>47.9</v>
      </c>
      <c r="I193">
        <f t="shared" si="71"/>
        <v>18.008822143605062</v>
      </c>
      <c r="N193">
        <f t="shared" si="73"/>
        <v>39.214999999999996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10.9</v>
      </c>
      <c r="E194">
        <v>54.6</v>
      </c>
      <c r="F194">
        <v>51.9</v>
      </c>
      <c r="G194">
        <v>50.1</v>
      </c>
      <c r="I194">
        <f t="shared" si="71"/>
        <v>17.954995822890076</v>
      </c>
      <c r="N194">
        <f t="shared" si="73"/>
        <v>41.875</v>
      </c>
      <c r="P194" s="5" t="s">
        <v>35</v>
      </c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33</v>
      </c>
      <c r="E195">
        <v>56.8</v>
      </c>
      <c r="F195">
        <v>51.2</v>
      </c>
      <c r="G195">
        <v>50.1</v>
      </c>
      <c r="I195">
        <f t="shared" si="71"/>
        <v>8.9006671098294756</v>
      </c>
      <c r="J195" s="2"/>
      <c r="K195" t="s">
        <v>26</v>
      </c>
      <c r="L195" t="s">
        <v>27</v>
      </c>
      <c r="N195">
        <f t="shared" si="73"/>
        <v>47.774999999999999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31.4</v>
      </c>
      <c r="E196">
        <v>54.4</v>
      </c>
      <c r="F196">
        <v>52.4</v>
      </c>
      <c r="G196">
        <v>50.6</v>
      </c>
      <c r="I196">
        <f t="shared" si="71"/>
        <v>9.2206290457864331</v>
      </c>
      <c r="J196">
        <v>2</v>
      </c>
      <c r="K196">
        <f>AVERAGE(D184:G188)</f>
        <v>28.910000000000004</v>
      </c>
      <c r="L196">
        <f>AVERAGE(D184:G184,D189:G189,D194:G194,D199:F199)</f>
        <v>38.086666666666666</v>
      </c>
      <c r="M196">
        <v>0</v>
      </c>
      <c r="N196">
        <f t="shared" si="73"/>
        <v>47.199999999999996</v>
      </c>
      <c r="P196" s="5">
        <f>AVERAGE(D184:D188)</f>
        <v>13</v>
      </c>
      <c r="Q196">
        <f>AVERAGE(D184,D189,D194)</f>
        <v>13.1</v>
      </c>
      <c r="R196" s="5">
        <f>AVERAGE(E184:E188)</f>
        <v>55.399999999999991</v>
      </c>
      <c r="S196">
        <f>AVERAGE(E184,E189,E194,E199)</f>
        <v>53.825000000000003</v>
      </c>
      <c r="T196" s="5">
        <f>AVERAGE(F184:F188)</f>
        <v>47.239999999999995</v>
      </c>
      <c r="U196">
        <f>AVERAGE(F184,F189,F194,F199)</f>
        <v>49.975000000000001</v>
      </c>
      <c r="V196" s="5">
        <f>AVERAGE(G184:G188)</f>
        <v>0</v>
      </c>
      <c r="W196">
        <f>AVERAGE(G184,G189,G194)</f>
        <v>33.166666666666664</v>
      </c>
    </row>
    <row r="197" spans="1:23" x14ac:dyDescent="0.75">
      <c r="A197" s="7">
        <v>13</v>
      </c>
      <c r="B197">
        <v>10</v>
      </c>
      <c r="C197">
        <v>0.65</v>
      </c>
      <c r="D197">
        <v>30</v>
      </c>
      <c r="E197">
        <v>55.6</v>
      </c>
      <c r="F197">
        <v>52.1</v>
      </c>
      <c r="G197">
        <v>51.5</v>
      </c>
      <c r="I197">
        <f t="shared" si="71"/>
        <v>10.11014342133684</v>
      </c>
      <c r="J197">
        <v>5</v>
      </c>
      <c r="K197">
        <f>AVERAGE(D189:G193)</f>
        <v>40.533999999999999</v>
      </c>
      <c r="L197">
        <f t="shared" ref="L197:L200" si="78">AVERAGE(D185:G185,D190:G190,D195:G195,D200:F200)</f>
        <v>40.974666666666664</v>
      </c>
      <c r="M197">
        <v>0.2</v>
      </c>
      <c r="N197">
        <f t="shared" si="73"/>
        <v>47.3</v>
      </c>
      <c r="P197" s="5">
        <f>AVERAGE(D189:D193)</f>
        <v>9.4360000000000017</v>
      </c>
      <c r="Q197">
        <f t="shared" ref="Q197:Q200" si="79">AVERAGE(D185,D190,D195)</f>
        <v>19.373333333333335</v>
      </c>
      <c r="R197" s="5">
        <f>AVERAGE(E189:E193)</f>
        <v>53.88000000000001</v>
      </c>
      <c r="S197">
        <f t="shared" ref="S197:S200" si="80">AVERAGE(E185,E190,E195,E200)</f>
        <v>54.3</v>
      </c>
      <c r="T197" s="5">
        <f>AVERAGE(F189:F193)</f>
        <v>49.62</v>
      </c>
      <c r="U197">
        <f t="shared" ref="U197:U200" si="81">AVERAGE(F185,F190,F195,F200)</f>
        <v>49.625</v>
      </c>
      <c r="V197" s="5">
        <f>AVERAGE(G189:G193)</f>
        <v>49.2</v>
      </c>
      <c r="W197">
        <f t="shared" ref="W197:W200" si="82">AVERAGE(G185,G190,G195)</f>
        <v>33.199999999999996</v>
      </c>
    </row>
    <row r="198" spans="1:23" x14ac:dyDescent="0.75">
      <c r="A198" s="7">
        <v>14</v>
      </c>
      <c r="B198">
        <v>10</v>
      </c>
      <c r="C198">
        <v>0.85</v>
      </c>
      <c r="D198">
        <v>28.8</v>
      </c>
      <c r="E198">
        <v>53.4</v>
      </c>
      <c r="F198">
        <v>50.1</v>
      </c>
      <c r="G198">
        <v>48.7</v>
      </c>
      <c r="I198">
        <f t="shared" si="71"/>
        <v>9.6494818513742064</v>
      </c>
      <c r="J198">
        <v>10</v>
      </c>
      <c r="K198">
        <f>AVERAGE(D194:G198)</f>
        <v>45.88</v>
      </c>
      <c r="L198">
        <f t="shared" si="78"/>
        <v>40.193333333333342</v>
      </c>
      <c r="M198">
        <v>0.45</v>
      </c>
      <c r="N198">
        <f t="shared" si="73"/>
        <v>45.25</v>
      </c>
      <c r="P198" s="5">
        <f>AVERAGE(D194:D198)</f>
        <v>26.82</v>
      </c>
      <c r="Q198">
        <f t="shared" si="79"/>
        <v>16.7</v>
      </c>
      <c r="R198" s="5">
        <f>AVERAGE(E194:E198)</f>
        <v>54.96</v>
      </c>
      <c r="S198">
        <f t="shared" si="80"/>
        <v>53.75</v>
      </c>
      <c r="T198" s="5">
        <f>AVERAGE(F194:F198)</f>
        <v>51.54</v>
      </c>
      <c r="U198">
        <f t="shared" si="81"/>
        <v>49.400000000000006</v>
      </c>
      <c r="V198" s="5">
        <f>AVERAGE(G194:G198)</f>
        <v>50.2</v>
      </c>
      <c r="W198">
        <f t="shared" si="82"/>
        <v>33.06666666666667</v>
      </c>
    </row>
    <row r="199" spans="1:23" x14ac:dyDescent="0.75">
      <c r="A199" s="7">
        <v>15</v>
      </c>
      <c r="B199">
        <v>20</v>
      </c>
      <c r="C199">
        <v>0</v>
      </c>
      <c r="D199">
        <v>17.3</v>
      </c>
      <c r="E199">
        <v>50.3</v>
      </c>
      <c r="F199">
        <v>49.5</v>
      </c>
      <c r="G199">
        <v>0</v>
      </c>
      <c r="I199">
        <f>_xlfn.STDEV.P(D199:F199)</f>
        <v>15.371257448743597</v>
      </c>
      <c r="J199">
        <v>20</v>
      </c>
      <c r="K199">
        <f>AVERAGE(D199:F203)</f>
        <v>45.233333333333334</v>
      </c>
      <c r="L199">
        <f t="shared" si="78"/>
        <v>40.693333333333342</v>
      </c>
      <c r="M199">
        <v>0.65</v>
      </c>
      <c r="N199">
        <f>AVERAGEIF(D199:G199, "&lt;&gt;0", D199:G199)</f>
        <v>39.033333333333331</v>
      </c>
      <c r="P199" s="5"/>
      <c r="Q199">
        <f t="shared" si="79"/>
        <v>17.2</v>
      </c>
      <c r="R199" s="5">
        <f>AVERAGE(E199:E203)</f>
        <v>50.6</v>
      </c>
      <c r="S199">
        <f t="shared" si="80"/>
        <v>54.25</v>
      </c>
      <c r="T199" s="5">
        <f>AVERAGE(F199:F203)</f>
        <v>49.28</v>
      </c>
      <c r="U199">
        <f t="shared" si="81"/>
        <v>50.074999999999996</v>
      </c>
      <c r="V199" s="5"/>
      <c r="W199">
        <f t="shared" si="82"/>
        <v>34.033333333333331</v>
      </c>
    </row>
    <row r="200" spans="1:23" x14ac:dyDescent="0.75">
      <c r="A200" s="7">
        <v>16</v>
      </c>
      <c r="B200">
        <v>20</v>
      </c>
      <c r="C200">
        <v>0.2</v>
      </c>
      <c r="D200">
        <v>41.2</v>
      </c>
      <c r="E200">
        <v>50.8</v>
      </c>
      <c r="F200">
        <v>49.6</v>
      </c>
      <c r="G200">
        <v>0</v>
      </c>
      <c r="I200">
        <f t="shared" ref="I200:I213" si="83">_xlfn.STDEV.P(D200:F200)</f>
        <v>4.2708313008125227</v>
      </c>
      <c r="J200">
        <v>50</v>
      </c>
      <c r="L200">
        <f t="shared" si="78"/>
        <v>39.050666666666665</v>
      </c>
      <c r="M200">
        <v>0.85</v>
      </c>
      <c r="N200">
        <f t="shared" ref="N200:N213" si="84">AVERAGEIF(D200:G200, "&lt;&gt;0", D200:G200)</f>
        <v>47.199999999999996</v>
      </c>
      <c r="P200" s="5"/>
      <c r="Q200">
        <f t="shared" si="79"/>
        <v>15.719999999999999</v>
      </c>
      <c r="R200" s="5"/>
      <c r="S200">
        <f t="shared" si="80"/>
        <v>52.424999999999997</v>
      </c>
      <c r="T200" s="5"/>
      <c r="U200">
        <f t="shared" si="81"/>
        <v>48.024999999999999</v>
      </c>
      <c r="V200" s="5"/>
      <c r="W200">
        <f t="shared" si="82"/>
        <v>32.199999999999996</v>
      </c>
    </row>
    <row r="201" spans="1:23" x14ac:dyDescent="0.75">
      <c r="A201" s="7">
        <v>17</v>
      </c>
      <c r="B201">
        <v>20</v>
      </c>
      <c r="C201">
        <v>0.45</v>
      </c>
      <c r="D201">
        <v>41</v>
      </c>
      <c r="E201">
        <v>49.9</v>
      </c>
      <c r="F201">
        <v>48.7</v>
      </c>
      <c r="G201">
        <v>0</v>
      </c>
      <c r="I201">
        <f t="shared" si="83"/>
        <v>3.9432079439066983</v>
      </c>
      <c r="J201">
        <v>100</v>
      </c>
      <c r="N201">
        <f t="shared" si="84"/>
        <v>46.533333333333339</v>
      </c>
      <c r="P201" s="5"/>
      <c r="R201" s="5"/>
      <c r="T201" s="5"/>
      <c r="V201" s="5"/>
    </row>
    <row r="202" spans="1:23" x14ac:dyDescent="0.75">
      <c r="A202" s="7">
        <v>18</v>
      </c>
      <c r="B202">
        <v>20</v>
      </c>
      <c r="C202">
        <v>0.65</v>
      </c>
      <c r="D202">
        <v>39.4</v>
      </c>
      <c r="E202">
        <v>51.4</v>
      </c>
      <c r="F202">
        <v>50.6</v>
      </c>
      <c r="G202">
        <v>0</v>
      </c>
      <c r="I202">
        <f t="shared" si="83"/>
        <v>5.4780369557797508</v>
      </c>
      <c r="K202">
        <f>AVERAGE(K196:K201)</f>
        <v>40.13933333333334</v>
      </c>
      <c r="N202">
        <f t="shared" si="84"/>
        <v>47.133333333333333</v>
      </c>
      <c r="P202" s="5">
        <f>AVERAGE(P196:P201)</f>
        <v>16.418666666666667</v>
      </c>
      <c r="Q202">
        <f>AVERAGE(Q196:Q200)</f>
        <v>16.418666666666667</v>
      </c>
      <c r="R202" s="5">
        <f>AVERAGE(R196:R201)</f>
        <v>53.71</v>
      </c>
      <c r="S202">
        <f>AVERAGE(S196:S200)</f>
        <v>53.71</v>
      </c>
      <c r="T202" s="5">
        <f>AVERAGE(T196:T201)</f>
        <v>49.419999999999995</v>
      </c>
      <c r="U202">
        <f>AVERAGE(U196:U200)</f>
        <v>49.42</v>
      </c>
      <c r="V202" s="5">
        <f>AVERAGE(V196:V201)</f>
        <v>33.133333333333333</v>
      </c>
      <c r="W202">
        <f>AVERAGE(W196:W200)</f>
        <v>33.133333333333333</v>
      </c>
    </row>
    <row r="203" spans="1:23" x14ac:dyDescent="0.75">
      <c r="A203" s="7">
        <v>19</v>
      </c>
      <c r="B203">
        <v>20</v>
      </c>
      <c r="C203">
        <v>0.85</v>
      </c>
      <c r="D203">
        <v>40.200000000000003</v>
      </c>
      <c r="E203">
        <v>50.6</v>
      </c>
      <c r="F203">
        <v>48</v>
      </c>
      <c r="G203">
        <v>0</v>
      </c>
      <c r="I203">
        <f t="shared" si="83"/>
        <v>4.4191502451137463</v>
      </c>
      <c r="N203">
        <f t="shared" si="84"/>
        <v>46.266666666666673</v>
      </c>
      <c r="P203" s="5">
        <f>_xlfn.STDEV.P(P196:P201)</f>
        <v>7.4973917835174912</v>
      </c>
      <c r="Q203">
        <f>_xlfn.STDEV.P(Q196:Q200)</f>
        <v>2.0455497495240196</v>
      </c>
      <c r="R203" s="5">
        <f>_xlfn.STDEV.P(R196:R201)</f>
        <v>1.8788028103023457</v>
      </c>
      <c r="S203">
        <f>_xlfn.STDEV.P(S196:S200)</f>
        <v>0.67908026035219204</v>
      </c>
      <c r="T203" s="5">
        <f>_xlfn.STDEV.P(T196:T201)</f>
        <v>1.5253196386331636</v>
      </c>
      <c r="U203">
        <f>_xlfn.STDEV.P(U196:U200)</f>
        <v>0.73830887845128879</v>
      </c>
      <c r="V203" s="5">
        <f>_xlfn.STDEV.P(V196:V201)</f>
        <v>23.432361288516265</v>
      </c>
      <c r="W203">
        <f>_xlfn.STDEV.P(W196:W200)</f>
        <v>0.58156875966838428</v>
      </c>
    </row>
    <row r="204" spans="1:23" x14ac:dyDescent="0.75">
      <c r="A204" s="7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  <c r="I204">
        <f t="shared" si="83"/>
        <v>0</v>
      </c>
      <c r="N204" t="e">
        <f t="shared" si="84"/>
        <v>#DIV/0!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  <c r="I205">
        <f t="shared" si="83"/>
        <v>0</v>
      </c>
      <c r="N205" t="e">
        <f t="shared" si="84"/>
        <v>#DIV/0!</v>
      </c>
      <c r="P205" s="5" cm="1">
        <f t="array" ref="P205">INDEX(LINEST(P196:P198), 1)</f>
        <v>6.9099999999999993</v>
      </c>
      <c r="Q205" s="5" cm="1">
        <f t="array" ref="Q205">INDEX(LINEST(Q196:Q200), 1)</f>
        <v>0.30666666666666631</v>
      </c>
      <c r="R205" s="5" cm="1">
        <f t="array" ref="R205">INDEX(LINEST(R196:R199), 1)</f>
        <v>-1.3319999999999981</v>
      </c>
      <c r="S205" s="5" cm="1">
        <f t="array" ref="S205">INDEX(LINEST(S196:S200), 1)</f>
        <v>-0.28500000000000075</v>
      </c>
      <c r="T205" s="5" cm="1">
        <f t="array" ref="T205">INDEX(LINEST(T196:T199), 1)</f>
        <v>0.80400000000000194</v>
      </c>
      <c r="U205" s="5" cm="1">
        <f t="array" ref="U205">INDEX(LINEST(U196:U200), 1)</f>
        <v>-0.34500000000000097</v>
      </c>
      <c r="V205" s="5" cm="1">
        <f t="array" ref="V205">INDEX(LINEST(V196:V198), 1)</f>
        <v>25.100000000000005</v>
      </c>
      <c r="W205" s="5" cm="1">
        <f t="array" ref="W205">INDEX(LINEST(W196:W200), 1)</f>
        <v>-0.11000000000000011</v>
      </c>
    </row>
    <row r="206" spans="1:23" x14ac:dyDescent="0.75">
      <c r="A206" s="7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  <c r="I206">
        <f t="shared" si="83"/>
        <v>0</v>
      </c>
      <c r="K206" cm="1">
        <f t="array" ref="K206">INDEX(LINEST(K196:K199),1)</f>
        <v>5.4315999999999995</v>
      </c>
      <c r="L206" cm="1">
        <f t="array" ref="L206">INDEX(LINEST(L196:L200),1)</f>
        <v>0.16466666666666757</v>
      </c>
      <c r="N206" t="e">
        <f t="shared" si="84"/>
        <v>#DIV/0!</v>
      </c>
    </row>
    <row r="207" spans="1:23" x14ac:dyDescent="0.75">
      <c r="A207" s="7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  <c r="I207">
        <f t="shared" si="83"/>
        <v>0</v>
      </c>
      <c r="N207" t="e">
        <f t="shared" si="84"/>
        <v>#DIV/0!</v>
      </c>
    </row>
    <row r="208" spans="1:23" x14ac:dyDescent="0.75">
      <c r="A208" s="7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  <c r="I208">
        <f t="shared" si="83"/>
        <v>0</v>
      </c>
      <c r="N208" t="e">
        <f t="shared" si="84"/>
        <v>#DIV/0!</v>
      </c>
    </row>
    <row r="209" spans="1:23" x14ac:dyDescent="0.75">
      <c r="A209" s="7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83"/>
        <v>0</v>
      </c>
      <c r="N209" t="e">
        <f t="shared" si="84"/>
        <v>#DIV/0!</v>
      </c>
    </row>
    <row r="210" spans="1:23" x14ac:dyDescent="0.75">
      <c r="A210" s="7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83"/>
        <v>0</v>
      </c>
      <c r="N210" t="e">
        <f t="shared" si="84"/>
        <v>#DIV/0!</v>
      </c>
    </row>
    <row r="211" spans="1:23" x14ac:dyDescent="0.75">
      <c r="A211" s="7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83"/>
        <v>0</v>
      </c>
      <c r="N211" t="e">
        <f t="shared" si="84"/>
        <v>#DIV/0!</v>
      </c>
    </row>
    <row r="212" spans="1:23" x14ac:dyDescent="0.75">
      <c r="A212" s="7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83"/>
        <v>0</v>
      </c>
      <c r="N212" t="e">
        <f t="shared" si="84"/>
        <v>#DIV/0!</v>
      </c>
    </row>
    <row r="213" spans="1:23" x14ac:dyDescent="0.75">
      <c r="A213" s="7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83"/>
        <v>0</v>
      </c>
      <c r="N213" t="e">
        <f t="shared" si="84"/>
        <v>#DIV/0!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15.1</v>
      </c>
      <c r="E220">
        <v>13.4</v>
      </c>
      <c r="F220">
        <v>20.100000000000001</v>
      </c>
      <c r="G220">
        <v>0</v>
      </c>
      <c r="I220">
        <f>_xlfn.STDEV.P(D220:G220)</f>
        <v>7.434547733386343</v>
      </c>
      <c r="J220">
        <v>2</v>
      </c>
      <c r="K220">
        <f>_xlfn.STDEV.P(D220:G224)</f>
        <v>7.6276964248716679</v>
      </c>
      <c r="L220">
        <f>_xlfn.STDEV.P(D220:G220,D225:G225,D230:F230,D235:F235)</f>
        <v>16.655484173725615</v>
      </c>
      <c r="M220">
        <v>0</v>
      </c>
      <c r="N220">
        <f>AVERAGE(D220:G220)</f>
        <v>12.15</v>
      </c>
      <c r="P220" s="5">
        <f>_xlfn.STDEV.P(D220:D224)</f>
        <v>4.0052146009920637</v>
      </c>
      <c r="Q220">
        <f>_xlfn.STDEV.P(D220,D225,D230)</f>
        <v>4.5183576170502011</v>
      </c>
      <c r="R220" s="5">
        <f>_xlfn.STDEV.P(E220:E224)</f>
        <v>0.52915026221291772</v>
      </c>
      <c r="S220">
        <f>_xlfn.STDEV.P(E220,E225,E230,E235)</f>
        <v>14.792967078987227</v>
      </c>
      <c r="T220" s="5">
        <f>_xlfn.STDEV.P(F220:F224)</f>
        <v>0.32249030993194128</v>
      </c>
      <c r="U220">
        <f>_xlfn.STDEV.P(F220,F225,F230,F235)</f>
        <v>7.9186488746502519</v>
      </c>
      <c r="V220" s="5">
        <f>_xlfn.STDEV.P(G220:G224)</f>
        <v>7.4833147735478889E-2</v>
      </c>
      <c r="W220">
        <f>_xlfn.STDEV.P(G220,G225)</f>
        <v>24.7</v>
      </c>
    </row>
    <row r="221" spans="1:23" x14ac:dyDescent="0.75">
      <c r="A221" s="7">
        <v>1</v>
      </c>
      <c r="B221">
        <v>0</v>
      </c>
      <c r="C221">
        <v>0.2</v>
      </c>
      <c r="D221">
        <v>13.33</v>
      </c>
      <c r="E221">
        <v>14</v>
      </c>
      <c r="F221">
        <v>21</v>
      </c>
      <c r="G221">
        <v>0.2</v>
      </c>
      <c r="I221">
        <f t="shared" ref="I221:I229" si="85">_xlfn.STDEV.P(D221:G221)</f>
        <v>7.5156283004150737</v>
      </c>
      <c r="J221">
        <v>5</v>
      </c>
      <c r="K221">
        <f>_xlfn.STDEV.P(D225:G229)</f>
        <v>18.366041353541593</v>
      </c>
      <c r="L221">
        <f t="shared" ref="L221:L224" si="86">_xlfn.STDEV.P(D221:G221,D226:G226,D231:F231,D236:F236)</f>
        <v>16.930970851655015</v>
      </c>
      <c r="M221">
        <v>0.2</v>
      </c>
      <c r="N221">
        <f t="shared" ref="N221:N229" si="87">AVERAGE(D221:G221)</f>
        <v>12.1325</v>
      </c>
      <c r="P221" s="5">
        <f>_xlfn.STDEV.P(D225:D229)</f>
        <v>1.3702554506368503</v>
      </c>
      <c r="Q221">
        <f t="shared" ref="Q221:Q224" si="88">_xlfn.STDEV.P(D221,D226,D231)</f>
        <v>4.3748244409220449</v>
      </c>
      <c r="R221" s="5">
        <f>_xlfn.STDEV.P(E225:E229)</f>
        <v>0.94657276529594048</v>
      </c>
      <c r="S221">
        <f t="shared" ref="S221:S224" si="89">_xlfn.STDEV.P(E221,E226,E231,E236)</f>
        <v>14.717230547898616</v>
      </c>
      <c r="T221" s="5">
        <f>_xlfn.STDEV.P(F225:F229)</f>
        <v>0.85463442476886076</v>
      </c>
      <c r="U221">
        <f t="shared" ref="U221:U224" si="90">_xlfn.STDEV.P(F221,F226,F231,F236)</f>
        <v>7.5104510517012306</v>
      </c>
      <c r="V221" s="5">
        <f>_xlfn.STDEV.P(G225:G229)</f>
        <v>0.90906545418908147</v>
      </c>
      <c r="W221">
        <f t="shared" ref="W221:W224" si="91">_xlfn.STDEV.P(G221,G226)</f>
        <v>24.65</v>
      </c>
    </row>
    <row r="222" spans="1:23" x14ac:dyDescent="0.75">
      <c r="A222" s="7">
        <v>2</v>
      </c>
      <c r="B222">
        <v>0</v>
      </c>
      <c r="C222">
        <v>0.45</v>
      </c>
      <c r="D222">
        <v>14.2</v>
      </c>
      <c r="E222">
        <v>13.1</v>
      </c>
      <c r="F222">
        <v>20.5</v>
      </c>
      <c r="G222">
        <v>0.2</v>
      </c>
      <c r="I222">
        <f t="shared" si="85"/>
        <v>7.374618634207466</v>
      </c>
      <c r="J222">
        <v>10</v>
      </c>
      <c r="K222">
        <f>_xlfn.STDEV.P(D230:F234)</f>
        <v>14.165802326573498</v>
      </c>
      <c r="L222">
        <f t="shared" si="86"/>
        <v>16.604804566566798</v>
      </c>
      <c r="M222">
        <v>0.45</v>
      </c>
      <c r="N222">
        <f t="shared" si="87"/>
        <v>12</v>
      </c>
      <c r="P222" s="5">
        <f>_xlfn.STDEV.P(D230:D234)</f>
        <v>0.61514225996918914</v>
      </c>
      <c r="Q222">
        <f t="shared" si="88"/>
        <v>4.2460439103816245</v>
      </c>
      <c r="R222" s="5">
        <f>_xlfn.STDEV.P(E230:E234)</f>
        <v>0.14966629547095864</v>
      </c>
      <c r="S222">
        <f t="shared" si="89"/>
        <v>15.050404479614494</v>
      </c>
      <c r="T222" s="5">
        <f>_xlfn.STDEV.P(F230:F234)</f>
        <v>0.53141321022345744</v>
      </c>
      <c r="U222">
        <f t="shared" si="90"/>
        <v>7.5234217614061647</v>
      </c>
      <c r="V222" s="5"/>
      <c r="W222">
        <f t="shared" si="91"/>
        <v>24.199999999999996</v>
      </c>
    </row>
    <row r="223" spans="1:23" x14ac:dyDescent="0.75">
      <c r="A223" s="7">
        <v>3</v>
      </c>
      <c r="B223">
        <v>0</v>
      </c>
      <c r="C223">
        <v>0.65</v>
      </c>
      <c r="D223">
        <v>10.9</v>
      </c>
      <c r="E223">
        <v>14.2</v>
      </c>
      <c r="F223">
        <v>20.5</v>
      </c>
      <c r="G223">
        <v>0.1</v>
      </c>
      <c r="I223">
        <f t="shared" si="85"/>
        <v>7.3923524672461332</v>
      </c>
      <c r="J223">
        <v>20</v>
      </c>
      <c r="K223">
        <f>_xlfn.STDEV.P(D235:F239)</f>
        <v>19.728501480514595</v>
      </c>
      <c r="L223">
        <f t="shared" si="86"/>
        <v>17.115907387991022</v>
      </c>
      <c r="M223">
        <v>0.65</v>
      </c>
      <c r="N223">
        <f t="shared" si="87"/>
        <v>11.425000000000001</v>
      </c>
      <c r="P223" s="5"/>
      <c r="Q223">
        <f t="shared" si="88"/>
        <v>2.9063149634316416</v>
      </c>
      <c r="R223" s="5">
        <f>_xlfn.STDEV.P(E235:E239)</f>
        <v>0.78827406401580824</v>
      </c>
      <c r="S223">
        <f t="shared" si="89"/>
        <v>14.543469324751911</v>
      </c>
      <c r="T223" s="5">
        <f>_xlfn.STDEV.P(F235:F239)</f>
        <v>1.0632027088001614</v>
      </c>
      <c r="U223">
        <f t="shared" si="90"/>
        <v>7.7895362506377674</v>
      </c>
      <c r="V223" s="5"/>
      <c r="W223">
        <f t="shared" si="91"/>
        <v>25.200000000000003</v>
      </c>
    </row>
    <row r="224" spans="1:23" x14ac:dyDescent="0.75">
      <c r="A224" s="7">
        <v>4</v>
      </c>
      <c r="B224">
        <v>0</v>
      </c>
      <c r="C224">
        <v>0.85</v>
      </c>
      <c r="D224">
        <v>4</v>
      </c>
      <c r="E224">
        <v>12.8</v>
      </c>
      <c r="F224">
        <v>20.9</v>
      </c>
      <c r="G224">
        <v>0.1</v>
      </c>
      <c r="I224">
        <f t="shared" si="85"/>
        <v>8.0537258458430259</v>
      </c>
      <c r="J224">
        <v>50</v>
      </c>
      <c r="L224">
        <f t="shared" si="86"/>
        <v>16.901775054709489</v>
      </c>
      <c r="M224">
        <v>0.85</v>
      </c>
      <c r="N224">
        <f t="shared" si="87"/>
        <v>9.4500000000000011</v>
      </c>
      <c r="P224" s="5"/>
      <c r="Q224">
        <f t="shared" si="88"/>
        <v>1.2256517540566829</v>
      </c>
      <c r="R224" s="5"/>
      <c r="S224">
        <f t="shared" si="89"/>
        <v>13.951075227379432</v>
      </c>
      <c r="T224" s="5"/>
      <c r="U224">
        <f t="shared" si="90"/>
        <v>7.1166617876642073</v>
      </c>
      <c r="V224" s="5"/>
      <c r="W224">
        <f t="shared" si="91"/>
        <v>23.85</v>
      </c>
    </row>
    <row r="225" spans="1:23" x14ac:dyDescent="0.75">
      <c r="A225" s="7">
        <v>5</v>
      </c>
      <c r="B225">
        <v>5</v>
      </c>
      <c r="C225">
        <v>0</v>
      </c>
      <c r="D225">
        <v>7.3</v>
      </c>
      <c r="E225">
        <v>7.4</v>
      </c>
      <c r="F225">
        <v>36.799999999999997</v>
      </c>
      <c r="G225">
        <v>49.4</v>
      </c>
      <c r="I225">
        <f t="shared" si="85"/>
        <v>18.421777194396849</v>
      </c>
      <c r="J225">
        <v>100</v>
      </c>
      <c r="N225">
        <f t="shared" si="87"/>
        <v>25.225000000000001</v>
      </c>
      <c r="P225" s="5"/>
      <c r="R225" s="5"/>
      <c r="T225" s="5"/>
      <c r="V225" s="5"/>
    </row>
    <row r="226" spans="1:23" x14ac:dyDescent="0.75">
      <c r="A226" s="7">
        <v>6</v>
      </c>
      <c r="B226">
        <v>5</v>
      </c>
      <c r="C226">
        <v>0.2</v>
      </c>
      <c r="D226">
        <v>4</v>
      </c>
      <c r="E226">
        <v>8.6999999999999993</v>
      </c>
      <c r="F226">
        <v>35.299999999999997</v>
      </c>
      <c r="G226">
        <v>49.5</v>
      </c>
      <c r="I226">
        <f t="shared" si="85"/>
        <v>18.784751129573156</v>
      </c>
      <c r="K226">
        <f>AVERAGE(K220:K225)</f>
        <v>14.972010396375339</v>
      </c>
      <c r="N226">
        <f t="shared" si="87"/>
        <v>24.375</v>
      </c>
      <c r="P226" s="5">
        <f>AVERAGE(P220:P225)</f>
        <v>1.9968707705327011</v>
      </c>
      <c r="Q226">
        <f>AVERAGE(Q220:Q224)</f>
        <v>3.4542385371684388</v>
      </c>
      <c r="R226" s="5">
        <f>AVERAGE(R220:R225)</f>
        <v>0.60341584674890625</v>
      </c>
      <c r="S226">
        <f>AVERAGE(S220:S224)</f>
        <v>14.611029331726334</v>
      </c>
      <c r="T226" s="5">
        <f>AVERAGE(T220:T225)</f>
        <v>0.69293516343110517</v>
      </c>
      <c r="U226">
        <f>AVERAGE(U220:U224)</f>
        <v>7.5717439452119253</v>
      </c>
      <c r="V226" s="5">
        <f>AVERAGE(V220:V225)</f>
        <v>0.49194930096228018</v>
      </c>
      <c r="W226">
        <f>AVERAGE(W220:W224)</f>
        <v>24.52</v>
      </c>
    </row>
    <row r="227" spans="1:23" x14ac:dyDescent="0.75">
      <c r="A227" s="7">
        <v>7</v>
      </c>
      <c r="B227">
        <v>5</v>
      </c>
      <c r="C227">
        <v>0.45</v>
      </c>
      <c r="D227">
        <v>7.8</v>
      </c>
      <c r="E227">
        <v>7.4</v>
      </c>
      <c r="F227">
        <v>37</v>
      </c>
      <c r="G227">
        <v>48.6</v>
      </c>
      <c r="I227">
        <f t="shared" si="85"/>
        <v>18.072077910411956</v>
      </c>
      <c r="N227">
        <f t="shared" si="87"/>
        <v>25.200000000000003</v>
      </c>
      <c r="P227" s="5">
        <f>_xlfn.STDEV.P(P220:P225)</f>
        <v>1.4531879182652674</v>
      </c>
      <c r="Q227">
        <f>_xlfn.STDEV.P(Q220:Q224)</f>
        <v>1.2548787083957094</v>
      </c>
      <c r="R227" s="5">
        <f>_xlfn.STDEV.P(R220:R225)</f>
        <v>0.30138565973234521</v>
      </c>
      <c r="S227">
        <f>_xlfn.STDEV.P(S220:S224)</f>
        <v>0.36811257440171441</v>
      </c>
      <c r="T227" s="5">
        <f>_xlfn.STDEV.P(T220:T225)</f>
        <v>0.28572864623748911</v>
      </c>
      <c r="U227">
        <f>_xlfn.STDEV.P(U220:U224)</f>
        <v>0.2760319332005885</v>
      </c>
      <c r="V227" s="5">
        <f>_xlfn.STDEV.P(V220:V225)</f>
        <v>0.41711615322680134</v>
      </c>
      <c r="W227">
        <f>_xlfn.STDEV.P(W220:W224)</f>
        <v>0.46108567533594108</v>
      </c>
    </row>
    <row r="228" spans="1:23" x14ac:dyDescent="0.75">
      <c r="A228" s="7">
        <v>8</v>
      </c>
      <c r="B228">
        <v>5</v>
      </c>
      <c r="C228">
        <v>0.65</v>
      </c>
      <c r="D228">
        <v>6.9</v>
      </c>
      <c r="E228">
        <v>9.6</v>
      </c>
      <c r="F228">
        <v>37.9</v>
      </c>
      <c r="G228">
        <v>50.5</v>
      </c>
      <c r="I228">
        <f t="shared" si="85"/>
        <v>18.543378198160116</v>
      </c>
      <c r="K228" cm="1">
        <f t="array" ref="K228">INDEX(LINEST(K220:K223),1)</f>
        <v>3.2102176139960683</v>
      </c>
      <c r="L228" cm="1">
        <f t="array" ref="L228">INDEX(LINEST(L220:L224),1)</f>
        <v>6.7751829830375601E-2</v>
      </c>
      <c r="N228">
        <f t="shared" si="87"/>
        <v>26.225000000000001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5.6</v>
      </c>
      <c r="E229">
        <v>9.4</v>
      </c>
      <c r="F229">
        <v>37.200000000000003</v>
      </c>
      <c r="G229">
        <v>47.8</v>
      </c>
      <c r="I229">
        <f t="shared" si="85"/>
        <v>17.94714461968811</v>
      </c>
      <c r="N229">
        <f t="shared" si="87"/>
        <v>25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4.4000000000000004</v>
      </c>
      <c r="E230">
        <v>24.3</v>
      </c>
      <c r="F230">
        <v>38.200000000000003</v>
      </c>
      <c r="G230">
        <v>0</v>
      </c>
      <c r="I230">
        <f>_xlfn.STDEV.P(D230:F230)</f>
        <v>13.871073017855059</v>
      </c>
      <c r="N230">
        <f t="shared" ref="N230:N234" si="92">AVERAGEIF(D230:G230, "&lt;&gt;0", D230:G230)</f>
        <v>22.3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4.0999999999999996</v>
      </c>
      <c r="E231">
        <v>23.9</v>
      </c>
      <c r="F231">
        <v>38.4</v>
      </c>
      <c r="G231">
        <v>0</v>
      </c>
      <c r="I231">
        <f t="shared" ref="I231:I249" si="93">_xlfn.STDEV.P(D231:F231)</f>
        <v>14.058528451520882</v>
      </c>
      <c r="J231" s="2"/>
      <c r="K231" t="s">
        <v>26</v>
      </c>
      <c r="L231" t="s">
        <v>27</v>
      </c>
      <c r="N231">
        <f t="shared" si="92"/>
        <v>22.133333333333336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3.9</v>
      </c>
      <c r="E232">
        <v>24.1</v>
      </c>
      <c r="F232">
        <v>38.9</v>
      </c>
      <c r="G232">
        <v>0</v>
      </c>
      <c r="I232">
        <f t="shared" si="93"/>
        <v>14.345266350495786</v>
      </c>
      <c r="J232">
        <v>2</v>
      </c>
      <c r="K232">
        <f>AVERAGE(D220:G224)</f>
        <v>11.4315</v>
      </c>
      <c r="L232">
        <f>AVERAGE(D220:G220,D225:G225,D230:F230,D235:F235)</f>
        <v>21.735714285714288</v>
      </c>
      <c r="M232">
        <v>0</v>
      </c>
      <c r="N232">
        <f t="shared" si="92"/>
        <v>22.3</v>
      </c>
      <c r="P232" s="5">
        <f>AVERAGE(D220:D224)</f>
        <v>11.505999999999998</v>
      </c>
      <c r="Q232">
        <f>AVERAGE(D220,D225,D230)</f>
        <v>8.9333333333333318</v>
      </c>
      <c r="R232" s="5">
        <f>AVERAGE(E220:E224)</f>
        <v>13.5</v>
      </c>
      <c r="S232">
        <f>AVERAGE(E220,E225,E230,E235)</f>
        <v>22.825000000000003</v>
      </c>
      <c r="T232" s="5">
        <f>AVERAGE(F220:F224)</f>
        <v>20.6</v>
      </c>
      <c r="U232">
        <f>AVERAGE(F220,F225,F230,F235)</f>
        <v>33.700000000000003</v>
      </c>
      <c r="V232" s="5">
        <f>AVERAGE(G220:G224)</f>
        <v>0.12</v>
      </c>
      <c r="W232">
        <f>AVERAGE(G220,G225)</f>
        <v>24.7</v>
      </c>
    </row>
    <row r="233" spans="1:23" x14ac:dyDescent="0.75">
      <c r="A233" s="7">
        <v>13</v>
      </c>
      <c r="B233">
        <v>10</v>
      </c>
      <c r="C233">
        <v>0.65</v>
      </c>
      <c r="D233">
        <v>3.8</v>
      </c>
      <c r="E233">
        <v>23.9</v>
      </c>
      <c r="F233">
        <v>38.5</v>
      </c>
      <c r="G233">
        <v>0</v>
      </c>
      <c r="I233">
        <f t="shared" si="93"/>
        <v>14.225407629387012</v>
      </c>
      <c r="J233">
        <v>5</v>
      </c>
      <c r="K233">
        <f>AVERAGE(D225:G229)</f>
        <v>25.205000000000002</v>
      </c>
      <c r="L233">
        <f t="shared" ref="L233:L236" si="94">AVERAGE(D221:G221,D226:G226,D231:F231,D236:F236)</f>
        <v>21.502142857142861</v>
      </c>
      <c r="M233">
        <v>0.2</v>
      </c>
      <c r="N233">
        <f t="shared" si="92"/>
        <v>22.066666666666666</v>
      </c>
      <c r="P233" s="5">
        <f>AVERAGE(D225:D229)</f>
        <v>6.32</v>
      </c>
      <c r="Q233">
        <f t="shared" ref="Q233:Q236" si="95">AVERAGE(D221,D226,D231)</f>
        <v>7.1433333333333335</v>
      </c>
      <c r="R233" s="5">
        <f>AVERAGE(E225:E229)</f>
        <v>8.5</v>
      </c>
      <c r="S233">
        <f t="shared" ref="S233:S236" si="96">AVERAGE(E221,E226,E231,E236)</f>
        <v>23.424999999999997</v>
      </c>
      <c r="T233" s="5">
        <f>AVERAGE(F225:F229)</f>
        <v>36.839999999999996</v>
      </c>
      <c r="U233">
        <f t="shared" ref="U233:U236" si="97">AVERAGE(F221,F226,F231,F236)</f>
        <v>33.674999999999997</v>
      </c>
      <c r="V233" s="5">
        <f>AVERAGE(G225:G229)</f>
        <v>49.160000000000004</v>
      </c>
      <c r="W233">
        <f t="shared" ref="W233:W236" si="98">AVERAGE(G221,G226)</f>
        <v>24.85</v>
      </c>
    </row>
    <row r="234" spans="1:23" x14ac:dyDescent="0.75">
      <c r="A234" s="7">
        <v>14</v>
      </c>
      <c r="B234">
        <v>10</v>
      </c>
      <c r="C234">
        <v>0.85</v>
      </c>
      <c r="D234">
        <v>2.6</v>
      </c>
      <c r="E234">
        <v>24.1</v>
      </c>
      <c r="F234">
        <v>37.299999999999997</v>
      </c>
      <c r="G234">
        <v>0</v>
      </c>
      <c r="I234">
        <f t="shared" si="93"/>
        <v>14.300660435409576</v>
      </c>
      <c r="J234">
        <v>10</v>
      </c>
      <c r="K234">
        <f>AVERAGE(D230:F234)</f>
        <v>22.026666666666674</v>
      </c>
      <c r="L234">
        <f t="shared" si="94"/>
        <v>21.517142857142858</v>
      </c>
      <c r="M234">
        <v>0.45</v>
      </c>
      <c r="N234">
        <f t="shared" si="92"/>
        <v>21.333333333333332</v>
      </c>
      <c r="P234" s="5">
        <f>AVERAGE(D230:D234)</f>
        <v>3.7600000000000002</v>
      </c>
      <c r="Q234">
        <f t="shared" si="95"/>
        <v>8.6333333333333329</v>
      </c>
      <c r="R234" s="5">
        <f>AVERAGE(E230:E234)</f>
        <v>24.060000000000002</v>
      </c>
      <c r="S234">
        <f t="shared" si="96"/>
        <v>22.835000000000001</v>
      </c>
      <c r="T234" s="5">
        <f>AVERAGE(F230:F234)</f>
        <v>38.260000000000005</v>
      </c>
      <c r="U234">
        <f t="shared" si="97"/>
        <v>33.475000000000001</v>
      </c>
      <c r="V234" s="5"/>
      <c r="W234">
        <f t="shared" si="98"/>
        <v>24.400000000000002</v>
      </c>
    </row>
    <row r="235" spans="1:23" x14ac:dyDescent="0.75">
      <c r="A235" s="7">
        <v>15</v>
      </c>
      <c r="B235">
        <v>20</v>
      </c>
      <c r="C235">
        <v>0</v>
      </c>
      <c r="D235">
        <v>2</v>
      </c>
      <c r="E235">
        <v>46.2</v>
      </c>
      <c r="F235">
        <v>39.700000000000003</v>
      </c>
      <c r="G235">
        <v>0</v>
      </c>
      <c r="I235">
        <f t="shared" si="93"/>
        <v>19.485550201794833</v>
      </c>
      <c r="J235">
        <v>20</v>
      </c>
      <c r="K235">
        <f>AVERAGE(D235:F239)</f>
        <v>28.856000000000002</v>
      </c>
      <c r="L235">
        <f t="shared" si="94"/>
        <v>21.7</v>
      </c>
      <c r="M235">
        <v>0.65</v>
      </c>
      <c r="N235">
        <f>AVERAGEIF(D235:G235, "&lt;&gt;0", D235:G235)</f>
        <v>29.3</v>
      </c>
      <c r="P235" s="5"/>
      <c r="Q235">
        <f t="shared" si="95"/>
        <v>7.2</v>
      </c>
      <c r="R235" s="5">
        <f>AVERAGE(E235:E239)</f>
        <v>46.488000000000007</v>
      </c>
      <c r="S235">
        <f t="shared" si="96"/>
        <v>23.75</v>
      </c>
      <c r="T235" s="5">
        <f>AVERAGE(F235:F239)</f>
        <v>38.739999999999995</v>
      </c>
      <c r="U235">
        <f t="shared" si="97"/>
        <v>33.975000000000001</v>
      </c>
      <c r="V235" s="5"/>
      <c r="W235">
        <f t="shared" si="98"/>
        <v>25.3</v>
      </c>
    </row>
    <row r="236" spans="1:23" x14ac:dyDescent="0.75">
      <c r="A236" s="7">
        <v>16</v>
      </c>
      <c r="B236">
        <v>20</v>
      </c>
      <c r="C236">
        <v>0.2</v>
      </c>
      <c r="D236">
        <v>1.5</v>
      </c>
      <c r="E236">
        <v>47.1</v>
      </c>
      <c r="F236">
        <v>40</v>
      </c>
      <c r="G236">
        <v>0</v>
      </c>
      <c r="I236">
        <f t="shared" si="93"/>
        <v>20.033361064872658</v>
      </c>
      <c r="J236">
        <v>50</v>
      </c>
      <c r="L236">
        <f t="shared" si="94"/>
        <v>20.400000000000002</v>
      </c>
      <c r="M236">
        <v>0.85</v>
      </c>
      <c r="N236">
        <f t="shared" ref="N236:N249" si="99">AVERAGEIF(D236:G236, "&lt;&gt;0", D236:G236)</f>
        <v>29.533333333333331</v>
      </c>
      <c r="P236" s="5"/>
      <c r="Q236">
        <f t="shared" si="95"/>
        <v>4.0666666666666664</v>
      </c>
      <c r="R236" s="5"/>
      <c r="S236">
        <f t="shared" si="96"/>
        <v>22.85</v>
      </c>
      <c r="T236" s="5"/>
      <c r="U236">
        <f t="shared" si="97"/>
        <v>33.225000000000001</v>
      </c>
      <c r="V236" s="5"/>
      <c r="W236">
        <f t="shared" si="98"/>
        <v>23.95</v>
      </c>
    </row>
    <row r="237" spans="1:23" x14ac:dyDescent="0.75">
      <c r="A237" s="7">
        <v>17</v>
      </c>
      <c r="B237">
        <v>20</v>
      </c>
      <c r="C237">
        <v>0.45</v>
      </c>
      <c r="D237">
        <v>1.3</v>
      </c>
      <c r="E237">
        <v>46.74</v>
      </c>
      <c r="F237">
        <v>37.5</v>
      </c>
      <c r="G237">
        <v>0</v>
      </c>
      <c r="I237">
        <f t="shared" si="93"/>
        <v>19.60898660195258</v>
      </c>
      <c r="J237">
        <v>100</v>
      </c>
      <c r="N237">
        <f t="shared" si="99"/>
        <v>28.513333333333332</v>
      </c>
      <c r="P237" s="5"/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0.7</v>
      </c>
      <c r="E238">
        <v>47.3</v>
      </c>
      <c r="F238">
        <v>39</v>
      </c>
      <c r="G238">
        <v>0</v>
      </c>
      <c r="I238">
        <f t="shared" si="93"/>
        <v>20.29597661278379</v>
      </c>
      <c r="K238">
        <f>AVERAGE(K232:K237)</f>
        <v>21.879791666666669</v>
      </c>
      <c r="N238">
        <f t="shared" si="99"/>
        <v>29</v>
      </c>
      <c r="P238" s="5">
        <f>AVERAGE(P232:P237)</f>
        <v>7.195333333333334</v>
      </c>
      <c r="Q238">
        <f>AVERAGE(Q232:Q236)</f>
        <v>7.1953333333333322</v>
      </c>
      <c r="R238" s="5">
        <f>AVERAGE(R232:R237)</f>
        <v>23.137</v>
      </c>
      <c r="S238">
        <f>AVERAGE(S232:S236)</f>
        <v>23.137</v>
      </c>
      <c r="T238" s="5">
        <f>AVERAGE(T232:T237)</f>
        <v>33.61</v>
      </c>
      <c r="U238">
        <f>AVERAGE(U232:U236)</f>
        <v>33.61</v>
      </c>
      <c r="V238" s="5">
        <f>AVERAGE(V232:V237)</f>
        <v>24.64</v>
      </c>
      <c r="W238">
        <f>AVERAGE(W232:W236)</f>
        <v>24.64</v>
      </c>
    </row>
    <row r="239" spans="1:23" x14ac:dyDescent="0.75">
      <c r="A239" s="7">
        <v>19</v>
      </c>
      <c r="B239">
        <v>20</v>
      </c>
      <c r="C239">
        <v>0.85</v>
      </c>
      <c r="D239">
        <v>1.2</v>
      </c>
      <c r="E239">
        <v>45.1</v>
      </c>
      <c r="F239">
        <v>37.5</v>
      </c>
      <c r="G239">
        <v>0</v>
      </c>
      <c r="I239">
        <f t="shared" si="93"/>
        <v>19.15625804331895</v>
      </c>
      <c r="N239">
        <f t="shared" si="99"/>
        <v>27.933333333333337</v>
      </c>
      <c r="P239" s="5">
        <f>_xlfn.STDEV.P(P232:P237)</f>
        <v>3.2222957999262261</v>
      </c>
      <c r="Q239">
        <f>_xlfn.STDEV.P(Q232:Q236)</f>
        <v>1.7250952952743785</v>
      </c>
      <c r="R239" s="5">
        <f>_xlfn.STDEV.P(R232:R237)</f>
        <v>14.605090448196483</v>
      </c>
      <c r="S239">
        <f>_xlfn.STDEV.P(S232:S236)</f>
        <v>0.38200261779207623</v>
      </c>
      <c r="T239" s="5">
        <f>_xlfn.STDEV.P(T232:T237)</f>
        <v>7.5437457539341741</v>
      </c>
      <c r="U239">
        <f>_xlfn.STDEV.P(U232:U236)</f>
        <v>0.24979991993593581</v>
      </c>
      <c r="V239" s="5">
        <f>_xlfn.STDEV.P(V232:V237)</f>
        <v>24.520000000000003</v>
      </c>
      <c r="W239">
        <f>_xlfn.STDEV.P(W232:W236)</f>
        <v>0.45099889135118759</v>
      </c>
    </row>
    <row r="240" spans="1:23" x14ac:dyDescent="0.75">
      <c r="A240" s="7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3"/>
        <v>0</v>
      </c>
      <c r="N240" t="e">
        <f t="shared" si="99"/>
        <v>#DIV/0!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3"/>
        <v>0</v>
      </c>
      <c r="N241" t="e">
        <f t="shared" si="99"/>
        <v>#DIV/0!</v>
      </c>
      <c r="P241" s="5" cm="1">
        <f t="array" ref="P241">INDEX(LINEST(P232:P234), 1)</f>
        <v>-3.8729999999999989</v>
      </c>
      <c r="Q241" s="5" cm="1">
        <f t="array" ref="Q241">INDEX(LINEST(Q232:Q236), 1)</f>
        <v>-0.96766666666666623</v>
      </c>
      <c r="R241" s="5" cm="1">
        <f t="array" ref="R241">INDEX(LINEST(R232:R235), 1)</f>
        <v>11.452400000000003</v>
      </c>
      <c r="S241" s="5" cm="1">
        <f t="array" ref="S241">INDEX(LINEST(S232:S236), 1)</f>
        <v>3.7500000000000006E-2</v>
      </c>
      <c r="T241" s="5" cm="1">
        <f t="array" ref="T241">INDEX(LINEST(T232:T235), 1)</f>
        <v>5.5839999999999987</v>
      </c>
      <c r="U241" s="5" cm="1">
        <f t="array" ref="U241">INDEX(LINEST(U232:U236), 1)</f>
        <v>-6.4999999999999863E-2</v>
      </c>
      <c r="V241" s="5" cm="1">
        <f t="array" ref="V241">INDEX(LINEST(V232:V233), 1)</f>
        <v>49.04</v>
      </c>
      <c r="W241" s="5" cm="1">
        <f t="array" ref="W241">INDEX(LINEST(W232:W236), 1)</f>
        <v>-0.10500000000000002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3"/>
        <v>0</v>
      </c>
      <c r="K242" cm="1">
        <f t="array" ref="K242">INDEX(LINEST(K232:K235),1)</f>
        <v>4.9095166666666668</v>
      </c>
      <c r="L242" cm="1">
        <f t="array" ref="L242">INDEX(LINEST(L232:L236),1)</f>
        <v>-0.24735714285714322</v>
      </c>
      <c r="N242" t="e">
        <f t="shared" si="99"/>
        <v>#DIV/0!</v>
      </c>
    </row>
    <row r="243" spans="1:25" x14ac:dyDescent="0.75">
      <c r="A243" s="7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3"/>
        <v>0</v>
      </c>
      <c r="N243" t="e">
        <f t="shared" si="99"/>
        <v>#DIV/0!</v>
      </c>
    </row>
    <row r="244" spans="1:25" x14ac:dyDescent="0.75">
      <c r="A244" s="7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3"/>
        <v>0</v>
      </c>
      <c r="N244" t="e">
        <f t="shared" si="99"/>
        <v>#DIV/0!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3"/>
        <v>0</v>
      </c>
      <c r="N245" t="e">
        <f t="shared" si="99"/>
        <v>#DIV/0!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3"/>
        <v>0</v>
      </c>
      <c r="N246" t="e">
        <f t="shared" si="99"/>
        <v>#DIV/0!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3"/>
        <v>0</v>
      </c>
      <c r="N247" t="e">
        <f t="shared" si="99"/>
        <v>#DIV/0!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3"/>
        <v>0</v>
      </c>
      <c r="N248" t="e">
        <f t="shared" si="99"/>
        <v>#DIV/0!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3"/>
        <v>0</v>
      </c>
      <c r="N249" t="e">
        <f t="shared" si="99"/>
        <v>#DIV/0!</v>
      </c>
    </row>
  </sheetData>
  <conditionalFormatting sqref="D1:D1048576">
    <cfRule type="top10" dxfId="23" priority="1" rank="1"/>
  </conditionalFormatting>
  <conditionalFormatting sqref="E1:E1048576">
    <cfRule type="top10" dxfId="22" priority="2" rank="1"/>
  </conditionalFormatting>
  <conditionalFormatting sqref="F1:F1048576">
    <cfRule type="top10" dxfId="21" priority="3" rank="1"/>
  </conditionalFormatting>
  <conditionalFormatting sqref="G1:G1048576">
    <cfRule type="top10" dxfId="20" priority="4" rank="1"/>
  </conditionalFormatting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99.9</v>
      </c>
      <c r="F4">
        <v>0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99.9</v>
      </c>
      <c r="F5">
        <v>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99.7</v>
      </c>
      <c r="F6">
        <v>0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0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0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100</v>
      </c>
      <c r="F9">
        <v>0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100</v>
      </c>
      <c r="F10">
        <v>0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100</v>
      </c>
      <c r="F11">
        <v>0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100</v>
      </c>
      <c r="F12">
        <v>0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100</v>
      </c>
      <c r="F13">
        <v>0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66.8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66.099999999999994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70.599999999999994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70.5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72.599999999999994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69.599999999999994</v>
      </c>
      <c r="E19">
        <v>0.4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70.7</v>
      </c>
      <c r="E20">
        <v>1.3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73.8</v>
      </c>
      <c r="E21">
        <v>0.8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78.2</v>
      </c>
      <c r="E22">
        <v>0.6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85.9</v>
      </c>
      <c r="E23">
        <v>0.6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8.1999999999999993</v>
      </c>
      <c r="E24">
        <v>0.2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7.7</v>
      </c>
      <c r="E25">
        <v>0.2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8.9</v>
      </c>
      <c r="E26">
        <v>0.1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8.5</v>
      </c>
      <c r="E27">
        <v>0.1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13</v>
      </c>
      <c r="E28">
        <v>0.1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1.9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1.2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1.9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0.9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3.8</v>
      </c>
      <c r="E33">
        <v>0.1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0.1</v>
      </c>
      <c r="E40">
        <v>4.7</v>
      </c>
      <c r="F40">
        <v>7.7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0.3</v>
      </c>
      <c r="E41">
        <v>6.5</v>
      </c>
      <c r="F41">
        <v>5.9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0.1</v>
      </c>
      <c r="E42">
        <v>6.6</v>
      </c>
      <c r="F42">
        <v>5.5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7.6</v>
      </c>
      <c r="F43">
        <v>6.7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0.3</v>
      </c>
      <c r="E44">
        <v>6.6</v>
      </c>
      <c r="F44">
        <v>7.4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22.1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0.1</v>
      </c>
      <c r="E46">
        <v>0</v>
      </c>
      <c r="F46">
        <v>20.9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0.1</v>
      </c>
      <c r="E47">
        <v>0</v>
      </c>
      <c r="F47">
        <v>13.4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25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0.1</v>
      </c>
      <c r="E49">
        <v>0</v>
      </c>
      <c r="F49">
        <v>27.7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0.1</v>
      </c>
      <c r="E50">
        <v>0</v>
      </c>
      <c r="F50">
        <v>26.1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32.4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34.200000000000003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40.5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40.9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0.2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0.1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0.1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0.1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62.7</v>
      </c>
      <c r="E76">
        <v>3</v>
      </c>
      <c r="F76">
        <v>8.8000000000000007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62</v>
      </c>
      <c r="E77">
        <v>1.9</v>
      </c>
      <c r="F77">
        <v>13.4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61</v>
      </c>
      <c r="E78">
        <v>2.2000000000000002</v>
      </c>
      <c r="F78">
        <v>12.3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60.2</v>
      </c>
      <c r="E79">
        <v>4.7</v>
      </c>
      <c r="F79">
        <v>9.6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60.9</v>
      </c>
      <c r="E80">
        <v>5.5</v>
      </c>
      <c r="F80">
        <v>11.3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99.7</v>
      </c>
      <c r="E81">
        <v>0</v>
      </c>
      <c r="F81">
        <v>29.3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99.9</v>
      </c>
      <c r="E82">
        <v>0</v>
      </c>
      <c r="F82">
        <v>27.2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99.9</v>
      </c>
      <c r="E83">
        <v>0</v>
      </c>
      <c r="F83">
        <v>28.4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100</v>
      </c>
      <c r="E84">
        <v>0</v>
      </c>
      <c r="F84">
        <v>29.5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99.7</v>
      </c>
      <c r="E85">
        <v>0</v>
      </c>
      <c r="F85">
        <v>29.8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48.9</v>
      </c>
      <c r="E86">
        <v>0</v>
      </c>
      <c r="F86">
        <v>41.4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48.6</v>
      </c>
      <c r="E87">
        <v>0</v>
      </c>
      <c r="F87">
        <v>35.6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51.4</v>
      </c>
      <c r="E88">
        <v>0</v>
      </c>
      <c r="F88">
        <v>34.6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48.8</v>
      </c>
      <c r="E89">
        <v>0</v>
      </c>
      <c r="F89">
        <v>37.1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51.7</v>
      </c>
      <c r="E90">
        <v>0</v>
      </c>
      <c r="F90">
        <v>36.5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87.2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54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53.7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53.6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50.7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33.4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61.9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61.2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60.4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62.4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25.9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1.1000000000000001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0.9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1.4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2.4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99.2</v>
      </c>
      <c r="E117">
        <v>98.7</v>
      </c>
      <c r="F117">
        <v>41.8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99.5</v>
      </c>
      <c r="E118">
        <v>97.9</v>
      </c>
      <c r="F118">
        <v>46.9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99.6</v>
      </c>
      <c r="E119">
        <v>99.1</v>
      </c>
      <c r="F119">
        <v>46.9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99.9</v>
      </c>
      <c r="E120">
        <v>99</v>
      </c>
      <c r="F120">
        <v>48.8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99.4</v>
      </c>
      <c r="E121">
        <v>99.3</v>
      </c>
      <c r="F121">
        <v>45.9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84</v>
      </c>
      <c r="E122">
        <v>76.7</v>
      </c>
      <c r="F122">
        <v>46.3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84.5</v>
      </c>
      <c r="E123">
        <v>77.599999999999994</v>
      </c>
      <c r="F123">
        <v>49.6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86.6</v>
      </c>
      <c r="E124">
        <v>77.599999999999994</v>
      </c>
      <c r="F124">
        <v>48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86.1</v>
      </c>
      <c r="E125">
        <v>78.099999999999994</v>
      </c>
      <c r="F125">
        <v>47.7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89.6</v>
      </c>
      <c r="E126">
        <v>77.7</v>
      </c>
      <c r="F126">
        <v>50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8.6999999999999993</v>
      </c>
      <c r="E127">
        <v>3.4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9.6999999999999993</v>
      </c>
      <c r="E128">
        <v>3.1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10.4</v>
      </c>
      <c r="E129">
        <v>3.3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10.1</v>
      </c>
      <c r="E130">
        <v>3.7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16</v>
      </c>
      <c r="E131">
        <v>6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9.6</v>
      </c>
      <c r="E132">
        <v>0.3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8.5</v>
      </c>
      <c r="E133">
        <v>0.2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8.9</v>
      </c>
      <c r="E134">
        <v>0.4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8.6</v>
      </c>
      <c r="E135">
        <v>0.3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7.6</v>
      </c>
      <c r="E136">
        <v>0.7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52.2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52.3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52.4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51.9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52.3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68.8</v>
      </c>
      <c r="F148">
        <v>2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100</v>
      </c>
      <c r="E149">
        <v>62.6</v>
      </c>
      <c r="F149">
        <v>2.8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100</v>
      </c>
      <c r="E150">
        <v>59.3</v>
      </c>
      <c r="F150">
        <v>3.7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60.8</v>
      </c>
      <c r="F151">
        <v>4.7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100</v>
      </c>
      <c r="E152">
        <v>54.3</v>
      </c>
      <c r="F152">
        <v>5.3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29.8</v>
      </c>
      <c r="E153">
        <v>0</v>
      </c>
      <c r="F153">
        <v>35.700000000000003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31</v>
      </c>
      <c r="E154">
        <v>0</v>
      </c>
      <c r="F154">
        <v>42.9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31.3</v>
      </c>
      <c r="E155">
        <v>0</v>
      </c>
      <c r="F155">
        <v>37.9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30.6</v>
      </c>
      <c r="E156">
        <v>0</v>
      </c>
      <c r="F156">
        <v>37.9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31.1</v>
      </c>
      <c r="E157">
        <v>0</v>
      </c>
      <c r="F157">
        <v>40.700000000000003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12.9</v>
      </c>
      <c r="E158">
        <v>0</v>
      </c>
      <c r="F158">
        <v>45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12.8</v>
      </c>
      <c r="E159">
        <v>0</v>
      </c>
      <c r="F159">
        <v>46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14</v>
      </c>
      <c r="E160">
        <v>0</v>
      </c>
      <c r="F160">
        <v>48.1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14.2</v>
      </c>
      <c r="E161">
        <v>0</v>
      </c>
      <c r="F161">
        <v>48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12.2</v>
      </c>
      <c r="E162">
        <v>0</v>
      </c>
      <c r="F162">
        <v>48.6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0.6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0.6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1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1.2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0.6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0.8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0.8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1.4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0.6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0.8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2.1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0.2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0.3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0.5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69.3</v>
      </c>
      <c r="E184">
        <v>2.1</v>
      </c>
      <c r="F184">
        <v>7.4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72</v>
      </c>
      <c r="E185">
        <v>2.6</v>
      </c>
      <c r="F185">
        <v>7.2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74.900000000000006</v>
      </c>
      <c r="E186">
        <v>1.4</v>
      </c>
      <c r="F186">
        <v>8.3000000000000007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74.7</v>
      </c>
      <c r="E187">
        <v>3.8</v>
      </c>
      <c r="F187">
        <v>8.4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77.900000000000006</v>
      </c>
      <c r="E188">
        <v>6.6</v>
      </c>
      <c r="F188">
        <v>8.6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77.400000000000006</v>
      </c>
      <c r="E189">
        <v>0</v>
      </c>
      <c r="F189">
        <v>0</v>
      </c>
      <c r="G189">
        <v>0</v>
      </c>
    </row>
    <row r="190" spans="1:7" x14ac:dyDescent="0.75">
      <c r="A190" s="1">
        <v>6</v>
      </c>
      <c r="B190">
        <v>5</v>
      </c>
      <c r="C190">
        <v>0.2</v>
      </c>
      <c r="D190">
        <v>79.959999999999994</v>
      </c>
      <c r="E190">
        <v>0</v>
      </c>
      <c r="F190">
        <v>0.2</v>
      </c>
      <c r="G190">
        <v>0</v>
      </c>
    </row>
    <row r="191" spans="1:7" x14ac:dyDescent="0.75">
      <c r="A191" s="1">
        <v>7</v>
      </c>
      <c r="B191">
        <v>5</v>
      </c>
      <c r="C191">
        <v>0.45</v>
      </c>
      <c r="D191">
        <v>85.4</v>
      </c>
      <c r="E191">
        <v>0</v>
      </c>
      <c r="F191">
        <v>0</v>
      </c>
      <c r="G191">
        <v>0</v>
      </c>
    </row>
    <row r="192" spans="1:7" x14ac:dyDescent="0.75">
      <c r="A192" s="1">
        <v>8</v>
      </c>
      <c r="B192">
        <v>5</v>
      </c>
      <c r="C192">
        <v>0.65</v>
      </c>
      <c r="D192">
        <v>84</v>
      </c>
      <c r="E192">
        <v>0</v>
      </c>
      <c r="F192">
        <v>0</v>
      </c>
      <c r="G192">
        <v>0</v>
      </c>
    </row>
    <row r="193" spans="1:7" x14ac:dyDescent="0.75">
      <c r="A193" s="1">
        <v>9</v>
      </c>
      <c r="B193">
        <v>5</v>
      </c>
      <c r="C193">
        <v>0.85</v>
      </c>
      <c r="D193">
        <v>82.18</v>
      </c>
      <c r="E193">
        <v>0</v>
      </c>
      <c r="F193">
        <v>0.1</v>
      </c>
      <c r="G193">
        <v>0</v>
      </c>
    </row>
    <row r="194" spans="1:7" x14ac:dyDescent="0.75">
      <c r="A194" s="1">
        <v>10</v>
      </c>
      <c r="B194">
        <v>10</v>
      </c>
      <c r="C194">
        <v>0</v>
      </c>
      <c r="D194">
        <v>77.400000000000006</v>
      </c>
      <c r="E194">
        <v>0.1</v>
      </c>
      <c r="F194">
        <v>0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37.700000000000003</v>
      </c>
      <c r="E195">
        <v>0.6</v>
      </c>
      <c r="F195">
        <v>0</v>
      </c>
      <c r="G195">
        <v>0</v>
      </c>
    </row>
    <row r="196" spans="1:7" x14ac:dyDescent="0.75">
      <c r="A196" s="1">
        <v>12</v>
      </c>
      <c r="B196">
        <v>10</v>
      </c>
      <c r="C196">
        <v>0.45</v>
      </c>
      <c r="D196">
        <v>38.299999999999997</v>
      </c>
      <c r="E196">
        <v>0.1</v>
      </c>
      <c r="F196">
        <v>0</v>
      </c>
      <c r="G196">
        <v>0</v>
      </c>
    </row>
    <row r="197" spans="1:7" x14ac:dyDescent="0.75">
      <c r="A197" s="1">
        <v>13</v>
      </c>
      <c r="B197">
        <v>10</v>
      </c>
      <c r="C197">
        <v>0.65</v>
      </c>
      <c r="D197">
        <v>39.4</v>
      </c>
      <c r="E197">
        <v>0.1</v>
      </c>
      <c r="F197">
        <v>0</v>
      </c>
      <c r="G197">
        <v>0</v>
      </c>
    </row>
    <row r="198" spans="1:7" x14ac:dyDescent="0.75">
      <c r="A198" s="1">
        <v>14</v>
      </c>
      <c r="B198">
        <v>10</v>
      </c>
      <c r="C198">
        <v>0.85</v>
      </c>
      <c r="D198">
        <v>44.4</v>
      </c>
      <c r="E198">
        <v>0</v>
      </c>
      <c r="F198">
        <v>0</v>
      </c>
      <c r="G198">
        <v>0</v>
      </c>
    </row>
    <row r="199" spans="1:7" x14ac:dyDescent="0.75">
      <c r="A199" s="1">
        <v>15</v>
      </c>
      <c r="B199">
        <v>20</v>
      </c>
      <c r="C199">
        <v>0</v>
      </c>
      <c r="D199">
        <v>65.8</v>
      </c>
      <c r="E199">
        <v>10.6</v>
      </c>
      <c r="F199">
        <v>0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17.2</v>
      </c>
      <c r="E200">
        <v>11</v>
      </c>
      <c r="F200">
        <v>0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16.100000000000001</v>
      </c>
      <c r="E201">
        <v>7.2</v>
      </c>
      <c r="F201">
        <v>0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19.3</v>
      </c>
      <c r="E202">
        <v>7.9</v>
      </c>
      <c r="F202">
        <v>0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19.2</v>
      </c>
      <c r="E203">
        <v>6.1</v>
      </c>
      <c r="F203">
        <v>0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100</v>
      </c>
      <c r="E204">
        <v>100</v>
      </c>
      <c r="F204">
        <v>100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100</v>
      </c>
      <c r="E205">
        <v>100</v>
      </c>
      <c r="F205">
        <v>100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100</v>
      </c>
      <c r="E206">
        <v>100</v>
      </c>
      <c r="F206">
        <v>100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100</v>
      </c>
      <c r="E207">
        <v>100</v>
      </c>
      <c r="F207">
        <v>100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100</v>
      </c>
      <c r="E208">
        <v>100</v>
      </c>
      <c r="F208">
        <v>100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72.599999999999994</v>
      </c>
      <c r="E220">
        <v>79</v>
      </c>
      <c r="F220">
        <v>56.2</v>
      </c>
      <c r="G220">
        <v>99.7</v>
      </c>
    </row>
    <row r="221" spans="1:7" x14ac:dyDescent="0.75">
      <c r="A221" s="1">
        <v>1</v>
      </c>
      <c r="B221">
        <v>0</v>
      </c>
      <c r="C221">
        <v>0.2</v>
      </c>
      <c r="D221">
        <v>74.55</v>
      </c>
      <c r="E221">
        <v>77.5</v>
      </c>
      <c r="F221">
        <v>56.8</v>
      </c>
      <c r="G221">
        <v>99.7</v>
      </c>
    </row>
    <row r="222" spans="1:7" x14ac:dyDescent="0.75">
      <c r="A222" s="1">
        <v>2</v>
      </c>
      <c r="B222">
        <v>0</v>
      </c>
      <c r="C222">
        <v>0.45</v>
      </c>
      <c r="D222">
        <v>70.7</v>
      </c>
      <c r="E222">
        <v>78.900000000000006</v>
      </c>
      <c r="F222">
        <v>58</v>
      </c>
      <c r="G222">
        <v>99.5</v>
      </c>
    </row>
    <row r="223" spans="1:7" x14ac:dyDescent="0.75">
      <c r="A223" s="1">
        <v>3</v>
      </c>
      <c r="B223">
        <v>0</v>
      </c>
      <c r="C223">
        <v>0.65</v>
      </c>
      <c r="D223">
        <v>78.7</v>
      </c>
      <c r="E223">
        <v>77.2</v>
      </c>
      <c r="F223">
        <v>58.2</v>
      </c>
      <c r="G223">
        <v>99.7</v>
      </c>
    </row>
    <row r="224" spans="1:7" x14ac:dyDescent="0.75">
      <c r="A224" s="1">
        <v>4</v>
      </c>
      <c r="B224">
        <v>0</v>
      </c>
      <c r="C224">
        <v>0.85</v>
      </c>
      <c r="D224">
        <v>90.8</v>
      </c>
      <c r="E224">
        <v>77.7</v>
      </c>
      <c r="F224">
        <v>59.7</v>
      </c>
      <c r="G224">
        <v>99.8</v>
      </c>
    </row>
    <row r="225" spans="1:7" x14ac:dyDescent="0.75">
      <c r="A225" s="1">
        <v>5</v>
      </c>
      <c r="B225">
        <v>5</v>
      </c>
      <c r="C225">
        <v>0</v>
      </c>
      <c r="D225">
        <v>86.9</v>
      </c>
      <c r="E225">
        <v>74.8</v>
      </c>
      <c r="F225">
        <v>24.6</v>
      </c>
      <c r="G225">
        <v>0.1</v>
      </c>
    </row>
    <row r="226" spans="1:7" x14ac:dyDescent="0.75">
      <c r="A226" s="1">
        <v>6</v>
      </c>
      <c r="B226">
        <v>5</v>
      </c>
      <c r="C226">
        <v>0.2</v>
      </c>
      <c r="D226">
        <v>89.1</v>
      </c>
      <c r="E226">
        <v>77</v>
      </c>
      <c r="F226">
        <v>27</v>
      </c>
      <c r="G226">
        <v>0.1</v>
      </c>
    </row>
    <row r="227" spans="1:7" x14ac:dyDescent="0.75">
      <c r="A227" s="1">
        <v>7</v>
      </c>
      <c r="B227">
        <v>5</v>
      </c>
      <c r="C227">
        <v>0.45</v>
      </c>
      <c r="D227">
        <v>85.9</v>
      </c>
      <c r="E227">
        <v>76.3</v>
      </c>
      <c r="F227">
        <v>23.7</v>
      </c>
      <c r="G227">
        <v>0.1</v>
      </c>
    </row>
    <row r="228" spans="1:7" x14ac:dyDescent="0.75">
      <c r="A228" s="1">
        <v>8</v>
      </c>
      <c r="B228">
        <v>5</v>
      </c>
      <c r="C228">
        <v>0.65</v>
      </c>
      <c r="D228">
        <v>86.1</v>
      </c>
      <c r="E228">
        <v>73.400000000000006</v>
      </c>
      <c r="F228">
        <v>24</v>
      </c>
      <c r="G228">
        <v>0.1</v>
      </c>
    </row>
    <row r="229" spans="1:7" x14ac:dyDescent="0.75">
      <c r="A229" s="1">
        <v>9</v>
      </c>
      <c r="B229">
        <v>5</v>
      </c>
      <c r="C229">
        <v>0.85</v>
      </c>
      <c r="D229">
        <v>88.7</v>
      </c>
      <c r="E229">
        <v>74.5</v>
      </c>
      <c r="F229">
        <v>23.9</v>
      </c>
      <c r="G229">
        <v>0.3</v>
      </c>
    </row>
    <row r="230" spans="1:7" x14ac:dyDescent="0.75">
      <c r="A230" s="1">
        <v>10</v>
      </c>
      <c r="B230">
        <v>10</v>
      </c>
      <c r="C230">
        <v>0</v>
      </c>
      <c r="D230">
        <v>91.5</v>
      </c>
      <c r="E230">
        <v>47</v>
      </c>
      <c r="F230">
        <v>21.8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92.1</v>
      </c>
      <c r="E231">
        <v>48.6</v>
      </c>
      <c r="F231">
        <v>24.1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92.4</v>
      </c>
      <c r="E232">
        <v>45.9</v>
      </c>
      <c r="F232">
        <v>21.8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92.4</v>
      </c>
      <c r="E233">
        <v>44.6</v>
      </c>
      <c r="F233">
        <v>24.4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92.8</v>
      </c>
      <c r="E234">
        <v>44.9</v>
      </c>
      <c r="F234">
        <v>23.3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97.2</v>
      </c>
      <c r="E235">
        <v>6.4</v>
      </c>
      <c r="F235">
        <v>20.100000000000001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97.1</v>
      </c>
      <c r="E236">
        <v>6</v>
      </c>
      <c r="F236">
        <v>20.2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96.9</v>
      </c>
      <c r="E237">
        <v>5.42</v>
      </c>
      <c r="F237">
        <v>21.1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97.2</v>
      </c>
      <c r="E238">
        <v>6.6</v>
      </c>
      <c r="F238">
        <v>22.7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97.6</v>
      </c>
      <c r="E239">
        <v>6</v>
      </c>
      <c r="F239">
        <v>21.8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8C01-FBE2-4240-97FC-B7C3FD87BD07}">
  <dimension ref="A1:AL249"/>
  <sheetViews>
    <sheetView topLeftCell="A98" zoomScale="78" workbookViewId="0">
      <selection activeCell="D1" sqref="D1:D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7">
        <v>0</v>
      </c>
      <c r="B1" t="s">
        <v>0</v>
      </c>
    </row>
    <row r="2" spans="1:38" x14ac:dyDescent="0.75">
      <c r="AI2" s="8" t="s">
        <v>44</v>
      </c>
    </row>
    <row r="3" spans="1:38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7">
        <v>0</v>
      </c>
      <c r="B4">
        <v>2</v>
      </c>
      <c r="C4">
        <v>0</v>
      </c>
      <c r="D4">
        <v>0</v>
      </c>
      <c r="E4">
        <v>32.799999999999997</v>
      </c>
      <c r="F4">
        <v>28.2</v>
      </c>
      <c r="G4">
        <v>72.7</v>
      </c>
      <c r="I4">
        <f>_xlfn.STDEV.P(D4:G4)</f>
        <v>25.920298512941553</v>
      </c>
      <c r="J4">
        <v>2</v>
      </c>
      <c r="K4">
        <f>_xlfn.STDEV.P(D4:G8)</f>
        <v>24.995305059150606</v>
      </c>
      <c r="L4">
        <f>_xlfn.STDEV.P(D4:G4,D9:G9,D14:G14,D19:G19,D24:F24,D29:F29)</f>
        <v>26.601746043483388</v>
      </c>
      <c r="M4">
        <v>0</v>
      </c>
      <c r="N4">
        <f>AVERAGE(D4:G4)</f>
        <v>33.424999999999997</v>
      </c>
      <c r="P4" s="5">
        <f>_xlfn.STDEV.P(D4:D8)</f>
        <v>0</v>
      </c>
      <c r="Q4">
        <f>_xlfn.STDEV.P(D4,D9,D14,D19,D24,D29)</f>
        <v>30.626173446906492</v>
      </c>
      <c r="R4" s="5">
        <f>_xlfn.STDEV.P(E4:E8)</f>
        <v>2.5230140705116955</v>
      </c>
      <c r="S4">
        <f>_xlfn.STDEV.P(E4,E9,E14,E19,E24,E29)</f>
        <v>19.946901736582742</v>
      </c>
      <c r="T4" s="5">
        <f>_xlfn.STDEV.P(F4:F8)</f>
        <v>1.0899541274750972</v>
      </c>
      <c r="U4">
        <f>_xlfn.STDEV.P(F4,F9,F14,F19,F24,F29)</f>
        <v>20.322948167581934</v>
      </c>
      <c r="V4" s="5">
        <f>_xlfn.STDEV.P(G4:G8)</f>
        <v>2.5444842306447915</v>
      </c>
      <c r="W4">
        <f>_xlfn.STDEV.P(G4,G9,G14,G19,G24,G29)</f>
        <v>35.046322520661462</v>
      </c>
      <c r="AA4" t="s">
        <v>34</v>
      </c>
      <c r="AB4">
        <f>AVERAGE(P25,P61,P97,P169,P205)</f>
        <v>5.0111657142857151</v>
      </c>
      <c r="AC4">
        <f>AVERAGE(R25,R61,R97,R169,R205)</f>
        <v>3.715788571428571</v>
      </c>
      <c r="AD4">
        <f>AVERAGE(T25,T61,T97,T169,T205)</f>
        <v>7.0814857142857166</v>
      </c>
      <c r="AE4">
        <f>AVERAGE(V25,V61,V97,V169,V205)</f>
        <v>11.483600000000001</v>
      </c>
      <c r="AF4">
        <f>AVERAGE(AB4:AE4)</f>
        <v>6.82301</v>
      </c>
      <c r="AG4">
        <f>_xlfn.STDEV.P(AB4:AE4)</f>
        <v>2.9464178914753654</v>
      </c>
      <c r="AH4" t="s">
        <v>40</v>
      </c>
      <c r="AI4">
        <f>AVERAGE(K26,K62,K98,K134,K170,K206,K242)</f>
        <v>4.9792942176870767</v>
      </c>
      <c r="AJ4">
        <f>AVERAGE(K12,K48,K84,K120,K156,K192,K228)</f>
        <v>-0.89682263003936569</v>
      </c>
      <c r="AK4">
        <f>AVERAGE(K26,K62,K98,K170,K206)</f>
        <v>5.7482404761904773</v>
      </c>
      <c r="AL4">
        <f>AVERAGE(K12,K48,K84,K156,K192)</f>
        <v>-3.0241727513900711</v>
      </c>
    </row>
    <row r="5" spans="1:38" x14ac:dyDescent="0.75">
      <c r="A5" s="7">
        <v>1</v>
      </c>
      <c r="B5">
        <v>2</v>
      </c>
      <c r="C5">
        <v>0.2</v>
      </c>
      <c r="D5">
        <v>0</v>
      </c>
      <c r="E5">
        <v>33</v>
      </c>
      <c r="F5">
        <v>28.1</v>
      </c>
      <c r="G5">
        <v>72.2</v>
      </c>
      <c r="I5">
        <f t="shared" ref="I5:I33" si="0">_xlfn.STDEV.P(D5:G5)</f>
        <v>25.735323487378199</v>
      </c>
      <c r="J5">
        <v>5</v>
      </c>
      <c r="K5">
        <f>_xlfn.STDEV.P(D9:G13)</f>
        <v>19.584490675021375</v>
      </c>
      <c r="L5">
        <f t="shared" ref="L5:L8" si="1">_xlfn.STDEV.P(D5:G5,D10:G10,D15:G15,D20:G20,D25:F25,D30:F30)</f>
        <v>25.112627310045092</v>
      </c>
      <c r="M5">
        <v>0.2</v>
      </c>
      <c r="N5">
        <f t="shared" ref="N5:N23" si="2">AVERAGE(D5:G5)</f>
        <v>33.325000000000003</v>
      </c>
      <c r="P5" s="5">
        <f>_xlfn.STDEV.P(D9:D13)</f>
        <v>1.4008568806269961</v>
      </c>
      <c r="Q5">
        <f t="shared" ref="Q5:Q8" si="3">_xlfn.STDEV.P(D5,D10,D15,D20,D25,D30)</f>
        <v>28.024195894896884</v>
      </c>
      <c r="R5" s="5">
        <f>_xlfn.STDEV.P(E9:E13)</f>
        <v>3.6339510178316941</v>
      </c>
      <c r="S5">
        <f t="shared" ref="S5:S8" si="4">_xlfn.STDEV.P(E5,E10,E15,E20,E25,E30)</f>
        <v>19.462699367422498</v>
      </c>
      <c r="T5" s="5">
        <f>_xlfn.STDEV.P(F9:F13)</f>
        <v>3.2265151479576231</v>
      </c>
      <c r="U5">
        <f t="shared" ref="U5:U8" si="5">_xlfn.STDEV.P(F5,F10,F15,F20,F25,F30)</f>
        <v>19.509264181124031</v>
      </c>
      <c r="V5" s="5">
        <f>_xlfn.STDEV.P(G9:G13)</f>
        <v>1.0091580649234302</v>
      </c>
      <c r="W5">
        <f t="shared" ref="W5:W8" si="6">_xlfn.STDEV.P(G5,G10,G15,G20,G25,G30)</f>
        <v>34.516936261622178</v>
      </c>
      <c r="AA5" t="s">
        <v>33</v>
      </c>
      <c r="AB5">
        <f>AVERAGE(Q25,Q61,Q97,Q169,Q205)</f>
        <v>0.49523333333333242</v>
      </c>
      <c r="AC5">
        <f>AVERAGE(S25,S61,S97,S169,S205)</f>
        <v>-0.89164000000000065</v>
      </c>
      <c r="AD5">
        <f>AVERAGE(U25,U61,U97,U169,U205)</f>
        <v>-1.4099333333333319</v>
      </c>
      <c r="AE5">
        <f>AVERAGE(W25,W61,W97,W169,W205)</f>
        <v>-0.64616666666666478</v>
      </c>
      <c r="AH5" t="s">
        <v>29</v>
      </c>
      <c r="AI5">
        <f>_xlfn.STDEV.P(K26,K62,K98,K134,K170,K206,K242)</f>
        <v>4.1269207743056198</v>
      </c>
      <c r="AJ5">
        <f>_xlfn.STDEV.P(K12,K48,K84,K120,K156,K192,K228)</f>
        <v>4.1546930581852868</v>
      </c>
      <c r="AK5">
        <f>_xlfn.STDEV.P(K26,K62,K98,K170,K206)</f>
        <v>2.6929409181638366</v>
      </c>
      <c r="AL5">
        <f>_xlfn.STDEV.P(K12,K48,K84,K156,K192)</f>
        <v>2.2752510947932025</v>
      </c>
    </row>
    <row r="6" spans="1:38" x14ac:dyDescent="0.75">
      <c r="A6" s="7">
        <v>2</v>
      </c>
      <c r="B6">
        <v>2</v>
      </c>
      <c r="C6">
        <v>0.45</v>
      </c>
      <c r="D6">
        <v>0</v>
      </c>
      <c r="E6">
        <v>34.700000000000003</v>
      </c>
      <c r="F6">
        <v>26.3</v>
      </c>
      <c r="G6">
        <v>70.900000000000006</v>
      </c>
      <c r="I6">
        <f t="shared" si="0"/>
        <v>25.363297794253807</v>
      </c>
      <c r="J6">
        <v>10</v>
      </c>
      <c r="K6">
        <f>_xlfn.STDEV.P(D14:G18)</f>
        <v>20.285124475832038</v>
      </c>
      <c r="L6">
        <f t="shared" si="1"/>
        <v>25.961238191383572</v>
      </c>
      <c r="M6">
        <v>0.45</v>
      </c>
      <c r="N6">
        <f t="shared" si="2"/>
        <v>32.975000000000001</v>
      </c>
      <c r="P6" s="5">
        <f>_xlfn.STDEV.P(D14:D18)</f>
        <v>2.23159136044214</v>
      </c>
      <c r="Q6">
        <f t="shared" si="3"/>
        <v>30.47148484877113</v>
      </c>
      <c r="R6" s="5">
        <f>_xlfn.STDEV.P(E14:E18)</f>
        <v>2.6977027263951818</v>
      </c>
      <c r="S6">
        <f t="shared" si="4"/>
        <v>19.32982726829766</v>
      </c>
      <c r="T6" s="5">
        <f>_xlfn.STDEV.P(F14:F18)</f>
        <v>1.6930445948054615</v>
      </c>
      <c r="U6">
        <f t="shared" si="5"/>
        <v>21.063824966568205</v>
      </c>
      <c r="V6" s="5">
        <f>_xlfn.STDEV.P(G14:G18)</f>
        <v>2.9848953080468315</v>
      </c>
      <c r="W6">
        <f t="shared" si="6"/>
        <v>34.946693532992327</v>
      </c>
      <c r="AI6" s="8" t="s">
        <v>45</v>
      </c>
    </row>
    <row r="7" spans="1:38" x14ac:dyDescent="0.75">
      <c r="A7" s="7">
        <v>3</v>
      </c>
      <c r="B7">
        <v>2</v>
      </c>
      <c r="C7">
        <v>0.65</v>
      </c>
      <c r="D7">
        <v>0</v>
      </c>
      <c r="E7">
        <v>37.299999999999997</v>
      </c>
      <c r="F7">
        <v>27.3</v>
      </c>
      <c r="G7">
        <v>66.3</v>
      </c>
      <c r="I7">
        <f t="shared" si="0"/>
        <v>23.709531311268055</v>
      </c>
      <c r="J7">
        <v>20</v>
      </c>
      <c r="K7">
        <f>_xlfn.STDEV.P(D19:G23)</f>
        <v>16.26820826028483</v>
      </c>
      <c r="L7">
        <f t="shared" si="1"/>
        <v>24.980013498398392</v>
      </c>
      <c r="M7">
        <v>0.65</v>
      </c>
      <c r="N7">
        <f t="shared" si="2"/>
        <v>32.724999999999994</v>
      </c>
      <c r="P7" s="5">
        <f>_xlfn.STDEV.P(D19:D23)</f>
        <v>1.8280043763623763</v>
      </c>
      <c r="Q7">
        <f t="shared" si="3"/>
        <v>30.218560337793878</v>
      </c>
      <c r="R7" s="5">
        <f>_xlfn.STDEV.P(E19:E23)</f>
        <v>0.74188947963965757</v>
      </c>
      <c r="S7">
        <f t="shared" si="4"/>
        <v>17.975701191701283</v>
      </c>
      <c r="T7" s="5">
        <f>_xlfn.STDEV.P(F19:F23)</f>
        <v>1.0107423014794634</v>
      </c>
      <c r="U7">
        <f t="shared" si="5"/>
        <v>20.012301772215586</v>
      </c>
      <c r="V7" s="5">
        <f>_xlfn.STDEV.P(G19:G23)</f>
        <v>2.0214846029589233</v>
      </c>
      <c r="W7">
        <f t="shared" si="6"/>
        <v>33.539976147874633</v>
      </c>
      <c r="AA7" t="s">
        <v>38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7">
        <v>4</v>
      </c>
      <c r="B8">
        <v>2</v>
      </c>
      <c r="C8">
        <v>0.85</v>
      </c>
      <c r="D8">
        <v>0</v>
      </c>
      <c r="E8">
        <v>39.299999999999997</v>
      </c>
      <c r="F8">
        <v>29.6</v>
      </c>
      <c r="G8">
        <v>67.599999999999994</v>
      </c>
      <c r="I8">
        <f t="shared" si="0"/>
        <v>24.147191865722185</v>
      </c>
      <c r="J8">
        <v>50</v>
      </c>
      <c r="K8">
        <f>_xlfn.STDEV.P(D25:F28)</f>
        <v>6.7686111738097514</v>
      </c>
      <c r="L8">
        <f t="shared" si="1"/>
        <v>24.207447115872558</v>
      </c>
      <c r="M8">
        <v>0.85</v>
      </c>
      <c r="N8">
        <f t="shared" si="2"/>
        <v>34.125</v>
      </c>
      <c r="P8" s="5">
        <f>_xlfn.STDEV.P(D24:D28)</f>
        <v>1.5992498241363047</v>
      </c>
      <c r="Q8">
        <f t="shared" si="3"/>
        <v>29.666633895112987</v>
      </c>
      <c r="R8" s="5">
        <f>_xlfn.STDEV.P(E24:E28)</f>
        <v>1.9051509126575772</v>
      </c>
      <c r="S8">
        <f t="shared" si="4"/>
        <v>16.9891795629519</v>
      </c>
      <c r="T8" s="5">
        <f>_xlfn.STDEV.P(F24:F28)</f>
        <v>0.64187226143525056</v>
      </c>
      <c r="U8">
        <f t="shared" si="5"/>
        <v>19.764762415301949</v>
      </c>
      <c r="V8" s="5"/>
      <c r="W8">
        <f t="shared" si="6"/>
        <v>32.724744290657014</v>
      </c>
      <c r="AH8" t="s">
        <v>40</v>
      </c>
      <c r="AI8">
        <f>AVERAGE(L26,L62,L98,L134,L170,L206,L242)</f>
        <v>-0.51977592249020799</v>
      </c>
      <c r="AJ8">
        <f>AVERAGE(L12,L48,L84,L120,L156,L192,L228)</f>
        <v>-0.2690582811314024</v>
      </c>
      <c r="AK8">
        <f>AVERAGE(L26,L62,L98,L170,L206)</f>
        <v>-0.60845252525252425</v>
      </c>
      <c r="AL8">
        <f>AVERAGE(L12,L48,L84,L156,L192)</f>
        <v>-0.23886254775520804</v>
      </c>
    </row>
    <row r="9" spans="1:38" x14ac:dyDescent="0.75">
      <c r="A9" s="7">
        <v>5</v>
      </c>
      <c r="B9">
        <v>5</v>
      </c>
      <c r="C9">
        <v>0</v>
      </c>
      <c r="D9">
        <v>10.6</v>
      </c>
      <c r="E9">
        <v>65.400000000000006</v>
      </c>
      <c r="F9">
        <v>51.7</v>
      </c>
      <c r="G9">
        <v>54</v>
      </c>
      <c r="I9">
        <f t="shared" si="0"/>
        <v>20.764678543141475</v>
      </c>
      <c r="J9">
        <v>100</v>
      </c>
      <c r="K9">
        <f>_xlfn.STDEV.P(D29:F33)</f>
        <v>3.6223709853569046</v>
      </c>
      <c r="L9">
        <f>AVERAGE((L8-L7), (L7-L6), (L6-L5), (L5-L4))</f>
        <v>-0.59857473190270749</v>
      </c>
      <c r="N9">
        <f t="shared" si="2"/>
        <v>45.424999999999997</v>
      </c>
      <c r="P9" s="5">
        <f>_xlfn.STDEV.P(D29:D33)</f>
        <v>3.2065033915466232</v>
      </c>
      <c r="R9" s="5">
        <f>_xlfn.STDEV.P(E29:E33)</f>
        <v>3.0029319006597546</v>
      </c>
      <c r="T9" s="5">
        <f>_xlfn.STDEV.P(F29:F33)</f>
        <v>1.6314410807626485</v>
      </c>
      <c r="V9" s="5"/>
      <c r="AH9" t="s">
        <v>29</v>
      </c>
      <c r="AI9">
        <f>_xlfn.STDEV.P(L26,L62,L98,L134,L170,L206,L242)</f>
        <v>0.26034425662060612</v>
      </c>
      <c r="AJ9">
        <f>_xlfn.STDEV.P(L12,L48,L84,L120,L156,L192,L228)</f>
        <v>0.41443279822413875</v>
      </c>
      <c r="AK9">
        <f>_xlfn.STDEV.P(L26,L62,L98,L170,L206)</f>
        <v>0.2369879554265214</v>
      </c>
      <c r="AL9">
        <f>_xlfn.STDEV.P(L12,L48,L84,L156,L192)</f>
        <v>0.48667446047996099</v>
      </c>
    </row>
    <row r="10" spans="1:38" x14ac:dyDescent="0.75">
      <c r="A10" s="7">
        <v>6</v>
      </c>
      <c r="B10">
        <v>5</v>
      </c>
      <c r="C10">
        <v>0.2</v>
      </c>
      <c r="D10">
        <v>13.3</v>
      </c>
      <c r="E10">
        <v>67</v>
      </c>
      <c r="F10">
        <v>53</v>
      </c>
      <c r="G10">
        <v>54.8</v>
      </c>
      <c r="I10">
        <f t="shared" si="0"/>
        <v>20.202274005665789</v>
      </c>
      <c r="K10">
        <f>AVERAGE(K4:K9)</f>
        <v>15.254018438242584</v>
      </c>
      <c r="N10">
        <f t="shared" si="2"/>
        <v>47.025000000000006</v>
      </c>
      <c r="P10" s="5">
        <f>AVERAGE(P4:P9)</f>
        <v>1.7110343055190735</v>
      </c>
      <c r="Q10">
        <f>AVERAGE(Q4:Q8)</f>
        <v>29.801409684696274</v>
      </c>
      <c r="R10" s="5">
        <f>AVERAGE(R4:R9)</f>
        <v>2.4174400179492603</v>
      </c>
      <c r="S10">
        <f>AVERAGE(S4:S8)</f>
        <v>18.740861825391214</v>
      </c>
      <c r="T10" s="5">
        <f>AVERAGE(T4:T9)</f>
        <v>1.5489282523192571</v>
      </c>
      <c r="U10">
        <f>AVERAGE(U4:U8)</f>
        <v>20.134620300558343</v>
      </c>
      <c r="V10" s="5">
        <f>AVERAGE(V4:V9)</f>
        <v>2.1400055516434939</v>
      </c>
      <c r="W10">
        <f>AVERAGE(W4:W8)</f>
        <v>34.154934550761524</v>
      </c>
    </row>
    <row r="11" spans="1:38" x14ac:dyDescent="0.75">
      <c r="A11" s="7">
        <v>7</v>
      </c>
      <c r="B11">
        <v>5</v>
      </c>
      <c r="C11">
        <v>0.45</v>
      </c>
      <c r="D11">
        <v>11.3</v>
      </c>
      <c r="E11">
        <v>64.099999999999994</v>
      </c>
      <c r="F11">
        <v>44.8</v>
      </c>
      <c r="G11">
        <v>56.7</v>
      </c>
      <c r="I11">
        <f t="shared" si="0"/>
        <v>20.217736643848156</v>
      </c>
      <c r="N11">
        <f t="shared" si="2"/>
        <v>44.224999999999994</v>
      </c>
      <c r="P11" s="5">
        <f>_xlfn.STDEV.P(P4:P9)</f>
        <v>0.96241308109885682</v>
      </c>
      <c r="Q11">
        <f>_xlfn.STDEV.P(Q4:Q8)</f>
        <v>0.94656262597418905</v>
      </c>
      <c r="R11" s="5">
        <f>_xlfn.STDEV.P(R4:R9)</f>
        <v>0.91125394902709833</v>
      </c>
      <c r="S11">
        <f>_xlfn.STDEV.P(S4:S8)</f>
        <v>1.0932816234899323</v>
      </c>
      <c r="T11" s="5">
        <f>_xlfn.STDEV.P(T4:T9)</f>
        <v>0.83315941001740146</v>
      </c>
      <c r="U11">
        <f>_xlfn.STDEV.P(U4:U8)</f>
        <v>0.53697591204976158</v>
      </c>
      <c r="V11" s="5">
        <f>_xlfn.STDEV.P(V4:V9)</f>
        <v>0.73659774567604186</v>
      </c>
      <c r="W11">
        <f>_xlfn.STDEV.P(W4:W8)</f>
        <v>0.89175311099771704</v>
      </c>
    </row>
    <row r="12" spans="1:38" x14ac:dyDescent="0.75">
      <c r="A12" s="7">
        <v>8</v>
      </c>
      <c r="B12">
        <v>5</v>
      </c>
      <c r="C12">
        <v>0.65</v>
      </c>
      <c r="D12">
        <v>12</v>
      </c>
      <c r="E12">
        <v>62.1</v>
      </c>
      <c r="F12">
        <v>45.7</v>
      </c>
      <c r="G12">
        <v>55.6</v>
      </c>
      <c r="I12">
        <f t="shared" si="0"/>
        <v>19.293587017452193</v>
      </c>
      <c r="K12" cm="1">
        <f t="array" ref="K12">INDEX(LINEST(K4:K9),1)</f>
        <v>-4.2665492882328744</v>
      </c>
      <c r="L12" cm="1">
        <f t="array" ref="L12">INDEX(LINEST(L4:L8),1)</f>
        <v>-0.49212116668683581</v>
      </c>
      <c r="N12">
        <f t="shared" si="2"/>
        <v>43.85</v>
      </c>
      <c r="P12" s="5"/>
      <c r="R12" s="5"/>
      <c r="T12" s="5"/>
      <c r="V12" s="5"/>
    </row>
    <row r="13" spans="1:38" x14ac:dyDescent="0.75">
      <c r="A13" s="7">
        <v>9</v>
      </c>
      <c r="B13">
        <v>5</v>
      </c>
      <c r="C13">
        <v>0.85</v>
      </c>
      <c r="D13">
        <v>14.5</v>
      </c>
      <c r="E13">
        <v>56.5</v>
      </c>
      <c r="F13">
        <v>49.5</v>
      </c>
      <c r="G13">
        <v>54.1</v>
      </c>
      <c r="I13">
        <f t="shared" si="0"/>
        <v>17.01668299052433</v>
      </c>
      <c r="N13">
        <f t="shared" si="2"/>
        <v>43.65</v>
      </c>
      <c r="P13" s="5"/>
      <c r="R13" s="5"/>
      <c r="T13" s="5"/>
      <c r="V13" s="5"/>
      <c r="AA13" s="7" t="s">
        <v>1</v>
      </c>
      <c r="AB13" s="7" t="s">
        <v>2</v>
      </c>
      <c r="AC13" s="7" t="s">
        <v>21</v>
      </c>
      <c r="AD13" s="7" t="s">
        <v>22</v>
      </c>
      <c r="AE13" s="7" t="s">
        <v>23</v>
      </c>
      <c r="AF13" s="7" t="s">
        <v>24</v>
      </c>
    </row>
    <row r="14" spans="1:38" x14ac:dyDescent="0.75">
      <c r="A14" s="7">
        <v>10</v>
      </c>
      <c r="B14">
        <v>10</v>
      </c>
      <c r="C14">
        <v>0</v>
      </c>
      <c r="D14">
        <v>23.5</v>
      </c>
      <c r="E14">
        <v>73.5</v>
      </c>
      <c r="F14">
        <v>76.599999999999994</v>
      </c>
      <c r="G14">
        <v>76.5</v>
      </c>
      <c r="I14">
        <f t="shared" si="0"/>
        <v>22.56550187786657</v>
      </c>
      <c r="N14">
        <f t="shared" si="2"/>
        <v>62.524999999999999</v>
      </c>
      <c r="P14" s="5"/>
      <c r="R14" s="5"/>
      <c r="T14" s="5"/>
      <c r="V14" s="5"/>
      <c r="Z14" s="7">
        <v>0</v>
      </c>
      <c r="AA14">
        <v>2</v>
      </c>
      <c r="AB14">
        <v>0</v>
      </c>
      <c r="AC14">
        <f>AVERAGE(D4,D40,D76,D112,D148,D184,D220)</f>
        <v>33.614285714285714</v>
      </c>
      <c r="AD14">
        <f t="shared" ref="AD14:AF29" si="8">AVERAGE(E4,E40,E76,E112,E148,E184,E220)</f>
        <v>45.328571428571422</v>
      </c>
      <c r="AE14">
        <f t="shared" si="8"/>
        <v>41.3</v>
      </c>
      <c r="AF14">
        <f t="shared" si="8"/>
        <v>24.1</v>
      </c>
    </row>
    <row r="15" spans="1:38" x14ac:dyDescent="0.75">
      <c r="A15" s="7">
        <v>11</v>
      </c>
      <c r="B15">
        <v>10</v>
      </c>
      <c r="C15">
        <v>0.2</v>
      </c>
      <c r="D15">
        <v>29.6</v>
      </c>
      <c r="E15">
        <v>72.8</v>
      </c>
      <c r="F15">
        <v>75.3</v>
      </c>
      <c r="G15">
        <v>78.3</v>
      </c>
      <c r="I15">
        <f t="shared" si="0"/>
        <v>19.956076768743873</v>
      </c>
      <c r="J15" s="2"/>
      <c r="K15" t="s">
        <v>26</v>
      </c>
      <c r="L15" t="s">
        <v>27</v>
      </c>
      <c r="N15">
        <f t="shared" si="2"/>
        <v>64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7">
        <v>1</v>
      </c>
      <c r="AA15">
        <v>2</v>
      </c>
      <c r="AB15">
        <v>0.2</v>
      </c>
      <c r="AC15">
        <f t="shared" ref="AC15:AF30" si="9">AVERAGE(D5,D41,D77,D113,D149,D185,D221)</f>
        <v>35.285714285714285</v>
      </c>
      <c r="AD15">
        <f t="shared" si="8"/>
        <v>45.785714285714278</v>
      </c>
      <c r="AE15">
        <f t="shared" si="8"/>
        <v>35.457142857142863</v>
      </c>
      <c r="AF15">
        <f t="shared" si="8"/>
        <v>25.228571428571428</v>
      </c>
    </row>
    <row r="16" spans="1:38" x14ac:dyDescent="0.75">
      <c r="A16" s="7">
        <v>12</v>
      </c>
      <c r="B16">
        <v>10</v>
      </c>
      <c r="C16">
        <v>0.45</v>
      </c>
      <c r="D16">
        <v>28.7</v>
      </c>
      <c r="E16">
        <v>73.900000000000006</v>
      </c>
      <c r="F16">
        <v>72.900000000000006</v>
      </c>
      <c r="G16">
        <v>80</v>
      </c>
      <c r="I16">
        <f t="shared" si="0"/>
        <v>20.489311237813737</v>
      </c>
      <c r="J16">
        <v>2</v>
      </c>
      <c r="K16">
        <f>AVERAGE(D4:G8)</f>
        <v>33.314999999999998</v>
      </c>
      <c r="L16">
        <f>AVERAGE(D4:G4,D9:G9,D14:G14,D19:G19,D24:F24,D29:F29)</f>
        <v>61.527272727272724</v>
      </c>
      <c r="M16">
        <v>0</v>
      </c>
      <c r="N16">
        <f t="shared" si="2"/>
        <v>63.875</v>
      </c>
      <c r="P16" s="5">
        <f>AVERAGE(D4:D8)</f>
        <v>0</v>
      </c>
      <c r="Q16">
        <f>AVERAGE(D4,D9,D14,D19,D24,D29)</f>
        <v>38.25</v>
      </c>
      <c r="R16" s="5">
        <f>AVERAGE(E4:E8)</f>
        <v>35.42</v>
      </c>
      <c r="S16">
        <f>AVERAGE(E4,E9,E14,E19,E24,E29)</f>
        <v>72.63333333333334</v>
      </c>
      <c r="T16" s="5">
        <f>AVERAGE(F4:F8)</f>
        <v>27.9</v>
      </c>
      <c r="U16">
        <f>AVERAGE(F4,F9,F14,F19,F24,F29)</f>
        <v>66.833333333333329</v>
      </c>
      <c r="V16" s="5">
        <f>AVERAGE(G4:G8)</f>
        <v>69.940000000000012</v>
      </c>
      <c r="W16">
        <f t="shared" ref="W16:W19" si="10">AVERAGE(G4,G9,G14,G19)</f>
        <v>71.824999999999989</v>
      </c>
      <c r="Z16" s="7">
        <v>2</v>
      </c>
      <c r="AA16">
        <v>2</v>
      </c>
      <c r="AB16">
        <v>0.45</v>
      </c>
      <c r="AC16">
        <f t="shared" si="9"/>
        <v>37.01428571428572</v>
      </c>
      <c r="AD16">
        <f t="shared" si="8"/>
        <v>46.01428571428572</v>
      </c>
      <c r="AE16">
        <f t="shared" si="8"/>
        <v>35.057142857142864</v>
      </c>
      <c r="AF16">
        <f t="shared" si="8"/>
        <v>24.614285714285717</v>
      </c>
    </row>
    <row r="17" spans="1:32" x14ac:dyDescent="0.75">
      <c r="A17" s="7">
        <v>13</v>
      </c>
      <c r="B17">
        <v>10</v>
      </c>
      <c r="C17">
        <v>0.65</v>
      </c>
      <c r="D17">
        <v>27.4</v>
      </c>
      <c r="E17">
        <v>67.7</v>
      </c>
      <c r="F17">
        <v>72.2</v>
      </c>
      <c r="G17">
        <v>75.400000000000006</v>
      </c>
      <c r="I17">
        <f t="shared" si="0"/>
        <v>19.405073434542814</v>
      </c>
      <c r="J17">
        <v>5</v>
      </c>
      <c r="K17">
        <f>AVERAGE(D9:G13)</f>
        <v>44.835000000000008</v>
      </c>
      <c r="L17">
        <f t="shared" ref="L17:L20" si="11">AVERAGE(D5:G5,D10:G10,D15:G15,D20:G20,D25:F25,D30:F30)</f>
        <v>61.353636363636376</v>
      </c>
      <c r="M17">
        <v>0.2</v>
      </c>
      <c r="N17">
        <f t="shared" si="2"/>
        <v>60.675000000000004</v>
      </c>
      <c r="P17" s="5">
        <f>AVERAGE(D9:D13)</f>
        <v>12.34</v>
      </c>
      <c r="Q17">
        <f t="shared" ref="Q17:Q20" si="12">AVERAGE(D5,D10,D15,D20,D25,D30)</f>
        <v>39.113333333333337</v>
      </c>
      <c r="R17" s="5">
        <f>AVERAGE(E9:E13)</f>
        <v>63.02</v>
      </c>
      <c r="S17">
        <f t="shared" ref="S17:S20" si="13">AVERAGE(E5,E10,E15,E20,E25,E30)</f>
        <v>72.399999999999991</v>
      </c>
      <c r="T17" s="5">
        <f>AVERAGE(F9:F13)</f>
        <v>48.94</v>
      </c>
      <c r="U17">
        <f t="shared" ref="U17:U20" si="14">AVERAGE(F5,F10,F15,F20,F25,F30)</f>
        <v>65.983333333333334</v>
      </c>
      <c r="V17" s="5">
        <f>AVERAGE(G9:G13)</f>
        <v>55.04</v>
      </c>
      <c r="W17">
        <f t="shared" si="10"/>
        <v>71.2</v>
      </c>
      <c r="Z17" s="7">
        <v>3</v>
      </c>
      <c r="AA17">
        <v>2</v>
      </c>
      <c r="AB17">
        <v>0.65</v>
      </c>
      <c r="AC17">
        <f t="shared" si="9"/>
        <v>34.842857142857142</v>
      </c>
      <c r="AD17">
        <f t="shared" si="8"/>
        <v>45.757142857142853</v>
      </c>
      <c r="AE17">
        <f t="shared" si="8"/>
        <v>33.9</v>
      </c>
      <c r="AF17">
        <f t="shared" si="8"/>
        <v>23.714285714285715</v>
      </c>
    </row>
    <row r="18" spans="1:32" x14ac:dyDescent="0.75">
      <c r="A18" s="7">
        <v>14</v>
      </c>
      <c r="B18">
        <v>10</v>
      </c>
      <c r="C18">
        <v>0.85</v>
      </c>
      <c r="D18">
        <v>29.3</v>
      </c>
      <c r="E18">
        <v>68.2</v>
      </c>
      <c r="F18">
        <v>75.7</v>
      </c>
      <c r="G18">
        <v>71.2</v>
      </c>
      <c r="I18">
        <f t="shared" si="0"/>
        <v>18.552762597521731</v>
      </c>
      <c r="J18">
        <v>10</v>
      </c>
      <c r="K18">
        <f>AVERAGE(D14:G18)</f>
        <v>62.435000000000016</v>
      </c>
      <c r="L18">
        <f t="shared" si="11"/>
        <v>61.404545454545449</v>
      </c>
      <c r="M18">
        <v>0.45</v>
      </c>
      <c r="N18">
        <f t="shared" si="2"/>
        <v>61.099999999999994</v>
      </c>
      <c r="P18" s="5">
        <f>AVERAGE(D14:D18)</f>
        <v>27.7</v>
      </c>
      <c r="Q18">
        <f t="shared" si="12"/>
        <v>40.216666666666669</v>
      </c>
      <c r="R18" s="5">
        <f>AVERAGE(E14:E18)</f>
        <v>71.22</v>
      </c>
      <c r="S18">
        <f t="shared" si="13"/>
        <v>72.733333333333334</v>
      </c>
      <c r="T18" s="5">
        <f>AVERAGE(F14:F18)</f>
        <v>74.539999999999992</v>
      </c>
      <c r="U18">
        <f t="shared" si="14"/>
        <v>64.083333333333329</v>
      </c>
      <c r="V18" s="5">
        <f>AVERAGE(G14:G18)</f>
        <v>76.28</v>
      </c>
      <c r="W18">
        <f t="shared" si="10"/>
        <v>72.175000000000011</v>
      </c>
      <c r="Z18" s="7">
        <v>4</v>
      </c>
      <c r="AA18">
        <v>2</v>
      </c>
      <c r="AB18">
        <v>0.85</v>
      </c>
      <c r="AC18">
        <f t="shared" si="9"/>
        <v>33.885714285714286</v>
      </c>
      <c r="AD18">
        <f t="shared" si="8"/>
        <v>45.24285714285714</v>
      </c>
      <c r="AE18">
        <f t="shared" si="8"/>
        <v>32.428571428571431</v>
      </c>
      <c r="AF18">
        <f t="shared" si="8"/>
        <v>23.642857142857142</v>
      </c>
    </row>
    <row r="19" spans="1:32" x14ac:dyDescent="0.75">
      <c r="A19" s="7">
        <v>15</v>
      </c>
      <c r="B19">
        <v>20</v>
      </c>
      <c r="C19">
        <v>0</v>
      </c>
      <c r="D19">
        <v>39.9</v>
      </c>
      <c r="E19">
        <v>83.3</v>
      </c>
      <c r="F19">
        <v>79.400000000000006</v>
      </c>
      <c r="G19">
        <v>84.1</v>
      </c>
      <c r="I19">
        <f t="shared" si="0"/>
        <v>18.431274372652585</v>
      </c>
      <c r="J19">
        <v>20</v>
      </c>
      <c r="K19">
        <f>AVERAGE(D19:G23)</f>
        <v>71.38</v>
      </c>
      <c r="L19">
        <f t="shared" si="11"/>
        <v>60.172727272727272</v>
      </c>
      <c r="M19">
        <v>0.65</v>
      </c>
      <c r="N19">
        <f t="shared" si="2"/>
        <v>71.674999999999997</v>
      </c>
      <c r="P19" s="5">
        <f>AVERAGE(D19:D23)</f>
        <v>43.519999999999996</v>
      </c>
      <c r="Q19">
        <f t="shared" si="12"/>
        <v>39.916666666666664</v>
      </c>
      <c r="R19" s="5">
        <f>AVERAGE(E19:E23)</f>
        <v>83.44</v>
      </c>
      <c r="S19">
        <f t="shared" si="13"/>
        <v>70.95</v>
      </c>
      <c r="T19" s="5">
        <f>AVERAGE(F19:F23)</f>
        <v>78.02000000000001</v>
      </c>
      <c r="U19">
        <f t="shared" si="14"/>
        <v>63.566666666666663</v>
      </c>
      <c r="V19" s="5">
        <f>AVERAGE(G19:G23)</f>
        <v>80.540000000000006</v>
      </c>
      <c r="W19">
        <f t="shared" si="10"/>
        <v>69.300000000000011</v>
      </c>
      <c r="Z19" s="7">
        <v>5</v>
      </c>
      <c r="AA19">
        <v>5</v>
      </c>
      <c r="AB19">
        <v>0</v>
      </c>
      <c r="AC19">
        <f t="shared" si="9"/>
        <v>50.6</v>
      </c>
      <c r="AD19">
        <f t="shared" si="8"/>
        <v>66.657142857142873</v>
      </c>
      <c r="AE19">
        <f t="shared" si="8"/>
        <v>48.457142857142856</v>
      </c>
      <c r="AF19">
        <f t="shared" si="8"/>
        <v>53.357142857142847</v>
      </c>
    </row>
    <row r="20" spans="1:32" x14ac:dyDescent="0.75">
      <c r="A20" s="7">
        <v>16</v>
      </c>
      <c r="B20">
        <v>20</v>
      </c>
      <c r="C20">
        <v>0.2</v>
      </c>
      <c r="D20">
        <v>44.4</v>
      </c>
      <c r="E20">
        <v>82.5</v>
      </c>
      <c r="F20">
        <v>77.099999999999994</v>
      </c>
      <c r="G20">
        <v>79.5</v>
      </c>
      <c r="I20">
        <f t="shared" si="0"/>
        <v>15.4046056424694</v>
      </c>
      <c r="J20">
        <v>50</v>
      </c>
      <c r="K20">
        <f>AVERAGE(D24:F28)</f>
        <v>80.766666666666666</v>
      </c>
      <c r="L20">
        <f t="shared" si="11"/>
        <v>60.33636363636365</v>
      </c>
      <c r="M20">
        <v>0.85</v>
      </c>
      <c r="N20">
        <f t="shared" si="2"/>
        <v>70.875</v>
      </c>
      <c r="P20" s="5">
        <f>AVERAGE(D24:D28)</f>
        <v>73.02</v>
      </c>
      <c r="Q20">
        <f t="shared" si="12"/>
        <v>40.65</v>
      </c>
      <c r="R20" s="5">
        <f>AVERAGE(E24:E28)</f>
        <v>89.679999999999993</v>
      </c>
      <c r="S20">
        <f t="shared" si="13"/>
        <v>69.36666666666666</v>
      </c>
      <c r="T20" s="5">
        <f>AVERAGE(F24:F28)</f>
        <v>79.600000000000009</v>
      </c>
      <c r="U20">
        <f t="shared" si="14"/>
        <v>66.050000000000011</v>
      </c>
      <c r="V20" s="5"/>
      <c r="W20">
        <f>AVERAGE(G8,G13,G18,G23)</f>
        <v>67.75</v>
      </c>
      <c r="Z20" s="7">
        <v>6</v>
      </c>
      <c r="AA20">
        <v>5</v>
      </c>
      <c r="AB20">
        <v>0.2</v>
      </c>
      <c r="AC20">
        <f t="shared" si="9"/>
        <v>52.057142857142857</v>
      </c>
      <c r="AD20">
        <f t="shared" si="8"/>
        <v>66.315714285714279</v>
      </c>
      <c r="AE20">
        <f t="shared" si="8"/>
        <v>49</v>
      </c>
      <c r="AF20">
        <f t="shared" si="8"/>
        <v>54.357142857142868</v>
      </c>
    </row>
    <row r="21" spans="1:32" x14ac:dyDescent="0.75">
      <c r="A21" s="7">
        <v>17</v>
      </c>
      <c r="B21">
        <v>20</v>
      </c>
      <c r="C21">
        <v>0.45</v>
      </c>
      <c r="D21">
        <v>44.8</v>
      </c>
      <c r="E21">
        <v>83.7</v>
      </c>
      <c r="F21">
        <v>79.099999999999994</v>
      </c>
      <c r="G21">
        <v>81.099999999999994</v>
      </c>
      <c r="I21">
        <f t="shared" si="0"/>
        <v>15.88889155982886</v>
      </c>
      <c r="J21">
        <v>100</v>
      </c>
      <c r="K21">
        <f>AVERAGE(D29:F33)</f>
        <v>83.64533333333334</v>
      </c>
      <c r="L21">
        <f>AVERAGE((L20-L19), (L19-L18), (L18-L17), (L17-L16))</f>
        <v>-0.2977272727272684</v>
      </c>
      <c r="N21">
        <f t="shared" si="2"/>
        <v>72.174999999999997</v>
      </c>
      <c r="P21" s="5">
        <f>AVERAGE(D29:D33)</f>
        <v>81.195999999999998</v>
      </c>
      <c r="R21" s="5">
        <f>AVERAGE(E29:E33)</f>
        <v>86.92</v>
      </c>
      <c r="T21" s="5">
        <f>AVERAGE(F29:F33)</f>
        <v>82.820000000000007</v>
      </c>
      <c r="V21" s="5"/>
      <c r="Z21" s="7">
        <v>7</v>
      </c>
      <c r="AA21">
        <v>5</v>
      </c>
      <c r="AB21">
        <v>0.45</v>
      </c>
      <c r="AC21">
        <f t="shared" si="9"/>
        <v>52.942857142857136</v>
      </c>
      <c r="AD21">
        <f t="shared" si="8"/>
        <v>66.814285714285703</v>
      </c>
      <c r="AE21">
        <f t="shared" si="8"/>
        <v>48.328571428571429</v>
      </c>
      <c r="AF21">
        <f t="shared" si="8"/>
        <v>54.514285714285712</v>
      </c>
    </row>
    <row r="22" spans="1:32" x14ac:dyDescent="0.75">
      <c r="A22" s="7">
        <v>18</v>
      </c>
      <c r="B22">
        <v>20</v>
      </c>
      <c r="C22">
        <v>0.65</v>
      </c>
      <c r="D22">
        <v>44.5</v>
      </c>
      <c r="E22">
        <v>83</v>
      </c>
      <c r="F22">
        <v>77.2</v>
      </c>
      <c r="G22">
        <v>79.900000000000006</v>
      </c>
      <c r="I22">
        <f t="shared" si="0"/>
        <v>15.522644748882177</v>
      </c>
      <c r="K22">
        <f>AVERAGE(K16:K21)</f>
        <v>62.729500000000002</v>
      </c>
      <c r="N22">
        <f t="shared" si="2"/>
        <v>71.150000000000006</v>
      </c>
      <c r="P22" s="5">
        <f>AVERAGE(P16:P21)</f>
        <v>39.629333333333328</v>
      </c>
      <c r="Q22">
        <f>AVERAGE(Q16:Q20)</f>
        <v>39.629333333333335</v>
      </c>
      <c r="R22" s="5">
        <f>AVERAGE(R16:R21)</f>
        <v>71.61666666666666</v>
      </c>
      <c r="S22">
        <f>AVERAGE(S16:S20)</f>
        <v>71.61666666666666</v>
      </c>
      <c r="T22" s="5">
        <f>AVERAGE(T16:T21)</f>
        <v>65.303333333333327</v>
      </c>
      <c r="U22">
        <f>AVERAGE(U16:U20)</f>
        <v>65.303333333333327</v>
      </c>
      <c r="V22" s="5">
        <f>AVERAGE(V16:V21)</f>
        <v>70.45</v>
      </c>
      <c r="W22">
        <f>AVERAGE(W16:W20)</f>
        <v>70.45</v>
      </c>
      <c r="Z22" s="7">
        <v>8</v>
      </c>
      <c r="AA22">
        <v>5</v>
      </c>
      <c r="AB22">
        <v>0.65</v>
      </c>
      <c r="AC22">
        <f t="shared" si="9"/>
        <v>52.771428571428565</v>
      </c>
      <c r="AD22">
        <f t="shared" si="8"/>
        <v>65.528571428571439</v>
      </c>
      <c r="AE22">
        <f t="shared" si="8"/>
        <v>47.085714285714282</v>
      </c>
      <c r="AF22">
        <f t="shared" si="8"/>
        <v>53.514285714285712</v>
      </c>
    </row>
    <row r="23" spans="1:32" x14ac:dyDescent="0.75">
      <c r="A23" s="7">
        <v>19</v>
      </c>
      <c r="B23">
        <v>20</v>
      </c>
      <c r="C23">
        <v>0.85</v>
      </c>
      <c r="D23">
        <v>44</v>
      </c>
      <c r="E23">
        <v>84.7</v>
      </c>
      <c r="F23">
        <v>77.3</v>
      </c>
      <c r="G23">
        <v>78.099999999999994</v>
      </c>
      <c r="I23">
        <f t="shared" si="0"/>
        <v>15.864957453456935</v>
      </c>
      <c r="N23">
        <f t="shared" si="2"/>
        <v>71.025000000000006</v>
      </c>
      <c r="P23" s="5">
        <f>_xlfn.STDEV.P(P16:P21)</f>
        <v>29.763967178825844</v>
      </c>
      <c r="Q23">
        <f>_xlfn.STDEV.P(Q16:Q20)</f>
        <v>0.85300618729031175</v>
      </c>
      <c r="R23" s="5">
        <f>_xlfn.STDEV.P(R16:R21)</f>
        <v>18.639232518773085</v>
      </c>
      <c r="S23">
        <f>_xlfn.STDEV.P(S16:S20)</f>
        <v>1.2962338609302828</v>
      </c>
      <c r="T23" s="5">
        <f>_xlfn.STDEV.P(T16:T21)</f>
        <v>20.104004299862474</v>
      </c>
      <c r="U23">
        <f>_xlfn.STDEV.P(U16:U20)</f>
        <v>1.2542106858277242</v>
      </c>
      <c r="V23" s="5">
        <f>_xlfn.STDEV.P(V16:V21)</f>
        <v>9.6634000227663144</v>
      </c>
      <c r="W23">
        <f>_xlfn.STDEV.P(W16:W20)</f>
        <v>1.6757833988913953</v>
      </c>
      <c r="Z23" s="7">
        <v>9</v>
      </c>
      <c r="AA23">
        <v>5</v>
      </c>
      <c r="AB23">
        <v>0.85</v>
      </c>
      <c r="AC23">
        <f t="shared" si="9"/>
        <v>52.442857142857143</v>
      </c>
      <c r="AD23">
        <f t="shared" si="8"/>
        <v>62.271428571428565</v>
      </c>
      <c r="AE23">
        <f t="shared" si="8"/>
        <v>44.500000000000007</v>
      </c>
      <c r="AF23">
        <f t="shared" si="8"/>
        <v>50.857142857142854</v>
      </c>
    </row>
    <row r="24" spans="1:32" x14ac:dyDescent="0.75">
      <c r="A24" s="7">
        <v>20</v>
      </c>
      <c r="B24">
        <v>50</v>
      </c>
      <c r="C24">
        <v>0</v>
      </c>
      <c r="D24">
        <v>72.3</v>
      </c>
      <c r="E24">
        <v>91.5</v>
      </c>
      <c r="F24">
        <v>80.400000000000006</v>
      </c>
      <c r="G24">
        <v>0</v>
      </c>
      <c r="I24">
        <f t="shared" si="0"/>
        <v>35.90017409428539</v>
      </c>
      <c r="N24">
        <f>AVERAGE(D24:F24)</f>
        <v>81.400000000000006</v>
      </c>
      <c r="P24" s="5"/>
      <c r="R24" s="5"/>
      <c r="T24" s="5"/>
      <c r="V24" s="5"/>
      <c r="Z24" s="7">
        <v>10</v>
      </c>
      <c r="AA24">
        <v>10</v>
      </c>
      <c r="AB24">
        <v>0</v>
      </c>
      <c r="AC24">
        <f t="shared" si="9"/>
        <v>50.142857142857146</v>
      </c>
      <c r="AD24">
        <f t="shared" si="8"/>
        <v>67.957142857142856</v>
      </c>
      <c r="AE24">
        <f t="shared" si="8"/>
        <v>55.199999999999996</v>
      </c>
      <c r="AF24">
        <f t="shared" si="8"/>
        <v>60.428571428571431</v>
      </c>
    </row>
    <row r="25" spans="1:32" x14ac:dyDescent="0.75">
      <c r="A25" s="7">
        <v>21</v>
      </c>
      <c r="B25">
        <v>50</v>
      </c>
      <c r="C25">
        <v>0.2</v>
      </c>
      <c r="D25">
        <v>71.900000000000006</v>
      </c>
      <c r="E25">
        <v>90.2</v>
      </c>
      <c r="F25">
        <v>79.400000000000006</v>
      </c>
      <c r="G25">
        <v>0</v>
      </c>
      <c r="I25">
        <f t="shared" si="0"/>
        <v>35.459298850936122</v>
      </c>
      <c r="N25">
        <f t="shared" ref="N25:N33" si="15">AVERAGE(D25:F25)</f>
        <v>80.500000000000014</v>
      </c>
      <c r="P25" s="5" cm="1">
        <f t="array" ref="P25">INDEX(LINEST(P16:P21), 1)</f>
        <v>17.252571428571429</v>
      </c>
      <c r="Q25" s="5" cm="1">
        <f t="array" ref="Q25">INDEX(LINEST(Q16:Q20), 1)</f>
        <v>0.56033333333333257</v>
      </c>
      <c r="R25" s="5" cm="1">
        <f t="array" ref="R25">INDEX(LINEST(R16:R21), 1)</f>
        <v>9.9914285714285711</v>
      </c>
      <c r="S25" s="5" cm="1">
        <f t="array" ref="S25">INDEX(LINEST(S16:S20), 1)</f>
        <v>-0.79833333333333489</v>
      </c>
      <c r="T25" s="5" cm="1">
        <f t="array" ref="T25">INDEX(LINEST(T16:T21), 1)</f>
        <v>10.573142857142859</v>
      </c>
      <c r="U25" s="5" cm="1">
        <f t="array" ref="U25">INDEX(LINEST(U16:U20), 1)</f>
        <v>-0.39833333333333049</v>
      </c>
      <c r="V25" s="5" cm="1">
        <f t="array" ref="V25">INDEX(LINEST(V16:V19), 1)</f>
        <v>5.3039999999999976</v>
      </c>
      <c r="W25" s="5" cm="1">
        <f t="array" ref="W25">INDEX(LINEST(W16:W20), 1)</f>
        <v>-1.0049999999999968</v>
      </c>
      <c r="Z25" s="7">
        <v>11</v>
      </c>
      <c r="AA25">
        <v>10</v>
      </c>
      <c r="AB25">
        <v>0.2</v>
      </c>
      <c r="AC25">
        <f t="shared" si="9"/>
        <v>52.157142857142851</v>
      </c>
      <c r="AD25">
        <f t="shared" si="8"/>
        <v>68.142857142857139</v>
      </c>
      <c r="AE25">
        <f t="shared" si="8"/>
        <v>55.628571428571426</v>
      </c>
      <c r="AF25">
        <f t="shared" si="8"/>
        <v>59.914285714285711</v>
      </c>
    </row>
    <row r="26" spans="1:32" x14ac:dyDescent="0.75">
      <c r="A26" s="7">
        <v>22</v>
      </c>
      <c r="B26">
        <v>50</v>
      </c>
      <c r="C26">
        <v>0.45</v>
      </c>
      <c r="D26">
        <v>72.3</v>
      </c>
      <c r="E26">
        <v>91.2</v>
      </c>
      <c r="F26">
        <v>78.8</v>
      </c>
      <c r="G26">
        <v>0</v>
      </c>
      <c r="I26">
        <f t="shared" si="0"/>
        <v>35.625999985965294</v>
      </c>
      <c r="K26" cm="1">
        <f t="array" ref="K26">INDEX(LINEST(K16:K21),1)</f>
        <v>10.525476190476192</v>
      </c>
      <c r="L26" cm="1">
        <f t="array" ref="L26">INDEX(LINEST(L16:L20),1)</f>
        <v>-0.35627272727272508</v>
      </c>
      <c r="N26">
        <f t="shared" si="15"/>
        <v>80.766666666666666</v>
      </c>
      <c r="Z26" s="7">
        <v>12</v>
      </c>
      <c r="AA26">
        <v>10</v>
      </c>
      <c r="AB26">
        <v>0.45</v>
      </c>
      <c r="AC26">
        <f t="shared" si="9"/>
        <v>53.314285714285724</v>
      </c>
      <c r="AD26">
        <f t="shared" si="8"/>
        <v>68.05714285714285</v>
      </c>
      <c r="AE26">
        <f t="shared" si="8"/>
        <v>54.671428571428571</v>
      </c>
      <c r="AF26">
        <f t="shared" si="8"/>
        <v>60.4</v>
      </c>
    </row>
    <row r="27" spans="1:32" x14ac:dyDescent="0.75">
      <c r="A27" s="7">
        <v>23</v>
      </c>
      <c r="B27">
        <v>50</v>
      </c>
      <c r="C27">
        <v>0.65</v>
      </c>
      <c r="D27">
        <v>72.400000000000006</v>
      </c>
      <c r="E27">
        <v>89.3</v>
      </c>
      <c r="F27">
        <v>79.099999999999994</v>
      </c>
      <c r="G27">
        <v>0</v>
      </c>
      <c r="I27">
        <f t="shared" si="0"/>
        <v>35.273573677754854</v>
      </c>
      <c r="N27">
        <f t="shared" si="15"/>
        <v>80.266666666666666</v>
      </c>
      <c r="Z27" s="7">
        <v>13</v>
      </c>
      <c r="AA27">
        <v>10</v>
      </c>
      <c r="AB27">
        <v>0.65</v>
      </c>
      <c r="AC27">
        <f t="shared" si="9"/>
        <v>53.071428571428562</v>
      </c>
      <c r="AD27">
        <f t="shared" si="8"/>
        <v>66.571428571428569</v>
      </c>
      <c r="AE27">
        <f t="shared" si="8"/>
        <v>54.057142857142871</v>
      </c>
      <c r="AF27">
        <f t="shared" si="8"/>
        <v>59.671428571428571</v>
      </c>
    </row>
    <row r="28" spans="1:32" x14ac:dyDescent="0.75">
      <c r="A28" s="7">
        <v>24</v>
      </c>
      <c r="B28">
        <v>50</v>
      </c>
      <c r="C28">
        <v>0.85</v>
      </c>
      <c r="D28">
        <v>76.2</v>
      </c>
      <c r="E28">
        <v>86.2</v>
      </c>
      <c r="F28">
        <v>80.3</v>
      </c>
      <c r="G28">
        <v>0</v>
      </c>
      <c r="I28">
        <f t="shared" si="0"/>
        <v>35.210607421627941</v>
      </c>
      <c r="N28">
        <f t="shared" si="15"/>
        <v>80.899999999999991</v>
      </c>
      <c r="Z28" s="7">
        <v>14</v>
      </c>
      <c r="AA28">
        <v>10</v>
      </c>
      <c r="AB28">
        <v>0.85</v>
      </c>
      <c r="AC28">
        <f t="shared" si="9"/>
        <v>52.042857142857144</v>
      </c>
      <c r="AD28">
        <f t="shared" si="8"/>
        <v>63.828571428571436</v>
      </c>
      <c r="AE28">
        <f t="shared" si="8"/>
        <v>51.271428571428565</v>
      </c>
      <c r="AF28">
        <f t="shared" si="8"/>
        <v>57.928571428571431</v>
      </c>
    </row>
    <row r="29" spans="1:32" x14ac:dyDescent="0.75">
      <c r="A29" s="7">
        <v>25</v>
      </c>
      <c r="B29">
        <v>100</v>
      </c>
      <c r="C29">
        <v>0</v>
      </c>
      <c r="D29">
        <v>83.2</v>
      </c>
      <c r="E29">
        <v>89.3</v>
      </c>
      <c r="F29">
        <v>84.7</v>
      </c>
      <c r="G29">
        <v>0</v>
      </c>
      <c r="I29">
        <f t="shared" si="0"/>
        <v>37.191598513642838</v>
      </c>
      <c r="N29" s="4">
        <f t="shared" si="15"/>
        <v>85.733333333333334</v>
      </c>
      <c r="Z29" s="7">
        <v>15</v>
      </c>
      <c r="AA29">
        <v>20</v>
      </c>
      <c r="AB29">
        <v>0</v>
      </c>
      <c r="AC29">
        <f>AVERAGE(D19,D55,D91,D127,D163,D199)</f>
        <v>59.916666666666664</v>
      </c>
      <c r="AD29">
        <f t="shared" si="8"/>
        <v>74.299999999999983</v>
      </c>
      <c r="AE29">
        <f t="shared" si="8"/>
        <v>68.942857142857136</v>
      </c>
      <c r="AF29">
        <f t="shared" si="8"/>
        <v>59.599999999999987</v>
      </c>
    </row>
    <row r="30" spans="1:32" x14ac:dyDescent="0.75">
      <c r="A30" s="7">
        <v>26</v>
      </c>
      <c r="B30">
        <v>100</v>
      </c>
      <c r="C30">
        <v>0.2</v>
      </c>
      <c r="D30">
        <v>75.48</v>
      </c>
      <c r="E30">
        <v>88.9</v>
      </c>
      <c r="F30">
        <v>83</v>
      </c>
      <c r="G30">
        <v>0</v>
      </c>
      <c r="I30">
        <f t="shared" si="0"/>
        <v>36.021605669375703</v>
      </c>
      <c r="N30">
        <f t="shared" si="15"/>
        <v>82.46</v>
      </c>
      <c r="Z30" s="7">
        <v>16</v>
      </c>
      <c r="AA30">
        <v>20</v>
      </c>
      <c r="AB30">
        <v>0.2</v>
      </c>
      <c r="AC30">
        <f t="shared" ref="AC30:AC33" si="16">AVERAGE(D20,D56,D92,D128,D164,D200)</f>
        <v>61.966666666666669</v>
      </c>
      <c r="AD30">
        <f t="shared" si="9"/>
        <v>74.685714285714283</v>
      </c>
      <c r="AE30">
        <f t="shared" si="9"/>
        <v>67.228571428571428</v>
      </c>
      <c r="AF30">
        <f t="shared" si="9"/>
        <v>57.314285714285724</v>
      </c>
    </row>
    <row r="31" spans="1:32" x14ac:dyDescent="0.75">
      <c r="A31" s="7">
        <v>27</v>
      </c>
      <c r="B31">
        <v>100</v>
      </c>
      <c r="C31">
        <v>0.45</v>
      </c>
      <c r="D31">
        <v>84.2</v>
      </c>
      <c r="E31">
        <v>88.8</v>
      </c>
      <c r="F31">
        <v>82.6</v>
      </c>
      <c r="G31">
        <v>0</v>
      </c>
      <c r="I31">
        <f t="shared" si="0"/>
        <v>36.962819156552442</v>
      </c>
      <c r="N31">
        <f t="shared" si="15"/>
        <v>85.2</v>
      </c>
      <c r="Z31" s="7">
        <v>17</v>
      </c>
      <c r="AA31">
        <v>20</v>
      </c>
      <c r="AB31">
        <v>0.45</v>
      </c>
      <c r="AC31">
        <f t="shared" si="16"/>
        <v>62.95000000000001</v>
      </c>
      <c r="AD31">
        <f t="shared" ref="AD31:AF43" si="17">AVERAGE(E21,E57,E93,E129,E165,E201,E237)</f>
        <v>74.114285714285714</v>
      </c>
      <c r="AE31">
        <f t="shared" si="17"/>
        <v>68.3</v>
      </c>
      <c r="AF31">
        <f t="shared" si="17"/>
        <v>58.585714285714282</v>
      </c>
    </row>
    <row r="32" spans="1:32" x14ac:dyDescent="0.75">
      <c r="A32" s="7">
        <v>28</v>
      </c>
      <c r="B32">
        <v>100</v>
      </c>
      <c r="C32">
        <v>0.65</v>
      </c>
      <c r="D32">
        <v>83.2</v>
      </c>
      <c r="E32">
        <v>86.3</v>
      </c>
      <c r="F32">
        <v>79.900000000000006</v>
      </c>
      <c r="G32">
        <v>0</v>
      </c>
      <c r="I32">
        <f t="shared" si="0"/>
        <v>36.068857758459728</v>
      </c>
      <c r="N32">
        <f t="shared" si="15"/>
        <v>83.13333333333334</v>
      </c>
      <c r="Z32" s="7">
        <v>18</v>
      </c>
      <c r="AA32">
        <v>20</v>
      </c>
      <c r="AB32">
        <v>0.65</v>
      </c>
      <c r="AC32">
        <f t="shared" si="16"/>
        <v>63</v>
      </c>
      <c r="AD32">
        <f t="shared" si="17"/>
        <v>73.814285714285703</v>
      </c>
      <c r="AE32">
        <f t="shared" si="17"/>
        <v>66.314285714285717</v>
      </c>
      <c r="AF32">
        <f t="shared" si="17"/>
        <v>57.228571428571435</v>
      </c>
    </row>
    <row r="33" spans="1:32" x14ac:dyDescent="0.75">
      <c r="A33" s="7">
        <v>29</v>
      </c>
      <c r="B33">
        <v>100</v>
      </c>
      <c r="C33">
        <v>0.85</v>
      </c>
      <c r="D33">
        <v>79.900000000000006</v>
      </c>
      <c r="E33">
        <v>81.3</v>
      </c>
      <c r="F33">
        <v>83.9</v>
      </c>
      <c r="G33">
        <v>0</v>
      </c>
      <c r="I33">
        <f t="shared" si="0"/>
        <v>35.40624062224061</v>
      </c>
      <c r="N33">
        <f t="shared" si="15"/>
        <v>81.7</v>
      </c>
      <c r="Z33" s="7">
        <v>19</v>
      </c>
      <c r="AA33">
        <v>20</v>
      </c>
      <c r="AB33">
        <v>0.85</v>
      </c>
      <c r="AC33">
        <f t="shared" si="16"/>
        <v>62.066666666666663</v>
      </c>
      <c r="AD33">
        <f t="shared" si="17"/>
        <v>72.571428571428584</v>
      </c>
      <c r="AE33">
        <f t="shared" si="17"/>
        <v>64.385714285714286</v>
      </c>
      <c r="AF33">
        <f t="shared" si="17"/>
        <v>54.9</v>
      </c>
    </row>
    <row r="34" spans="1:32" x14ac:dyDescent="0.75">
      <c r="Z34" s="7">
        <v>20</v>
      </c>
      <c r="AA34">
        <v>50</v>
      </c>
      <c r="AB34">
        <v>0</v>
      </c>
      <c r="AC34">
        <f>AVERAGE(D24,D60,D96,D132,D168,D204)</f>
        <v>60.283333333333331</v>
      </c>
      <c r="AD34">
        <f>AVERAGE(E24,E60,E96,E132,E168,E204)</f>
        <v>84.633333333333326</v>
      </c>
      <c r="AE34">
        <f>AVERAGE(F24,F60,F96,F132,F168,F204)</f>
        <v>75.36666666666666</v>
      </c>
      <c r="AF34">
        <f t="shared" si="17"/>
        <v>0</v>
      </c>
    </row>
    <row r="35" spans="1:32" x14ac:dyDescent="0.75">
      <c r="Z35" s="7">
        <v>21</v>
      </c>
      <c r="AA35">
        <v>50</v>
      </c>
      <c r="AB35">
        <v>0.2</v>
      </c>
      <c r="AC35">
        <f t="shared" ref="AC35:AC38" si="18">AVERAGE(D25,D61,D97,D133,D169,D205)</f>
        <v>64.86666666666666</v>
      </c>
      <c r="AD35">
        <f t="shared" ref="AD35:AD38" si="19">AVERAGE(E25,E61,E97,E133,E169,E205)</f>
        <v>84.333333333333329</v>
      </c>
      <c r="AE35">
        <f t="shared" ref="AE35:AE38" si="20">AVERAGE(F25,F61,F97,F133,F169,F205)</f>
        <v>74.116666666666674</v>
      </c>
      <c r="AF35">
        <f t="shared" si="17"/>
        <v>0</v>
      </c>
    </row>
    <row r="36" spans="1:32" x14ac:dyDescent="0.75">
      <c r="Z36" s="7">
        <v>22</v>
      </c>
      <c r="AA36">
        <v>50</v>
      </c>
      <c r="AB36">
        <v>0.45</v>
      </c>
      <c r="AC36">
        <f t="shared" si="18"/>
        <v>65.173333333333332</v>
      </c>
      <c r="AD36">
        <f t="shared" si="19"/>
        <v>84.783333333333331</v>
      </c>
      <c r="AE36">
        <f t="shared" si="20"/>
        <v>74</v>
      </c>
      <c r="AF36">
        <f t="shared" si="17"/>
        <v>0</v>
      </c>
    </row>
    <row r="37" spans="1:32" x14ac:dyDescent="0.75">
      <c r="A37" s="7">
        <v>0</v>
      </c>
      <c r="B37" t="s">
        <v>7</v>
      </c>
      <c r="Z37" s="7">
        <v>23</v>
      </c>
      <c r="AA37">
        <v>50</v>
      </c>
      <c r="AB37">
        <v>0.65</v>
      </c>
      <c r="AC37">
        <f t="shared" si="18"/>
        <v>63.608333333333327</v>
      </c>
      <c r="AD37">
        <f t="shared" si="19"/>
        <v>83.483333333333334</v>
      </c>
      <c r="AE37">
        <f t="shared" si="20"/>
        <v>72.899999999999991</v>
      </c>
      <c r="AF37">
        <f t="shared" si="17"/>
        <v>0</v>
      </c>
    </row>
    <row r="38" spans="1:32" x14ac:dyDescent="0.75">
      <c r="Z38" s="7">
        <v>24</v>
      </c>
      <c r="AA38">
        <v>50</v>
      </c>
      <c r="AB38">
        <v>0.85</v>
      </c>
      <c r="AC38">
        <f t="shared" si="18"/>
        <v>64.283333333333331</v>
      </c>
      <c r="AD38">
        <f t="shared" si="19"/>
        <v>80.466666666666683</v>
      </c>
      <c r="AE38">
        <f t="shared" si="20"/>
        <v>72.766666666666666</v>
      </c>
      <c r="AF38">
        <f t="shared" si="17"/>
        <v>0</v>
      </c>
    </row>
    <row r="39" spans="1:32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7">
        <v>25</v>
      </c>
      <c r="AA39">
        <v>100</v>
      </c>
      <c r="AB39">
        <v>0</v>
      </c>
      <c r="AC39">
        <f>AVERAGE(D29,D65,D101,D137,D173)</f>
        <v>70</v>
      </c>
      <c r="AD39">
        <f>AVERAGE(E29,E65,E101,E137,E173)</f>
        <v>87.660000000000011</v>
      </c>
      <c r="AE39">
        <f>AVERAGE(F29,F65,F101,F137,F173)</f>
        <v>84.440000000000012</v>
      </c>
      <c r="AF39">
        <f t="shared" si="17"/>
        <v>0</v>
      </c>
    </row>
    <row r="40" spans="1:32" x14ac:dyDescent="0.75">
      <c r="A40" s="7">
        <v>0</v>
      </c>
      <c r="B40">
        <v>0</v>
      </c>
      <c r="C40">
        <v>0</v>
      </c>
      <c r="D40">
        <v>75.5</v>
      </c>
      <c r="E40">
        <v>91.6</v>
      </c>
      <c r="F40">
        <v>68.099999999999994</v>
      </c>
      <c r="G40">
        <v>32.5</v>
      </c>
      <c r="I40">
        <f>_xlfn.STDEV.P(D40:G40)</f>
        <v>21.615084431942428</v>
      </c>
      <c r="J40">
        <v>2</v>
      </c>
      <c r="K40">
        <f>_xlfn.STDEV.P(D40:G44)</f>
        <v>21.104759534285101</v>
      </c>
      <c r="L40">
        <f>_xlfn.STDEV.P(D40:G40,D45:G45,D50:G50,D55:G55,D60:F60,D65:F65)</f>
        <v>14.791566309363526</v>
      </c>
      <c r="M40">
        <v>0</v>
      </c>
      <c r="N40">
        <f>AVERAGE(D40:G40)</f>
        <v>66.924999999999997</v>
      </c>
      <c r="P40" s="5">
        <f>_xlfn.STDEV.P(D40:D44)</f>
        <v>1.4496896219536084</v>
      </c>
      <c r="Q40">
        <f>_xlfn.STDEV.P(D40,D45,D50,D55,D60,D65)</f>
        <v>5.0118747878302878</v>
      </c>
      <c r="R40" s="5">
        <f>_xlfn.STDEV.P(E40:E44)</f>
        <v>1.7828067758453225</v>
      </c>
      <c r="S40">
        <f>_xlfn.STDEV.P(E40,E45,E50,E55,E60,E65)</f>
        <v>2.0709632756012057</v>
      </c>
      <c r="T40" s="5">
        <f>_xlfn.STDEV.P(F40:F44)</f>
        <v>3.1859692402783804</v>
      </c>
      <c r="U40">
        <f>_xlfn.STDEV.P(F40,F45,F50,F55,F60,F65)</f>
        <v>13.330843517530663</v>
      </c>
      <c r="V40" s="5">
        <f>_xlfn.STDEV.P(G40:G44)</f>
        <v>0.59799665550904235</v>
      </c>
      <c r="W40">
        <f t="shared" ref="W40:W42" si="21">_xlfn.STDEV.P(G40,G45,G50,G55)</f>
        <v>20.690215078630768</v>
      </c>
      <c r="Z40" s="7">
        <v>26</v>
      </c>
      <c r="AA40">
        <v>100</v>
      </c>
      <c r="AB40">
        <v>0.2</v>
      </c>
      <c r="AC40">
        <f t="shared" ref="AC40:AC43" si="22">AVERAGE(D30,D66,D102,D138,D174)</f>
        <v>69.316000000000003</v>
      </c>
      <c r="AD40">
        <f t="shared" ref="AD40:AD43" si="23">AVERAGE(E30,E66,E102,E138,E174)</f>
        <v>88.56</v>
      </c>
      <c r="AE40">
        <f t="shared" ref="AE40:AE43" si="24">AVERAGE(F30,F66,F102,F138,F174)</f>
        <v>83.9</v>
      </c>
      <c r="AF40">
        <f t="shared" si="17"/>
        <v>0</v>
      </c>
    </row>
    <row r="41" spans="1:32" x14ac:dyDescent="0.75">
      <c r="A41" s="7">
        <v>1</v>
      </c>
      <c r="B41">
        <v>0</v>
      </c>
      <c r="C41">
        <v>0.2</v>
      </c>
      <c r="D41">
        <v>75.900000000000006</v>
      </c>
      <c r="E41">
        <v>91.5</v>
      </c>
      <c r="F41">
        <v>65.3</v>
      </c>
      <c r="G41">
        <v>33.6</v>
      </c>
      <c r="I41">
        <f t="shared" ref="I41:I59" si="25">_xlfn.STDEV.P(D41:G41)</f>
        <v>21.196624141593869</v>
      </c>
      <c r="J41">
        <v>5</v>
      </c>
      <c r="K41">
        <f>_xlfn.STDEV.P(D45:G49)</f>
        <v>15.418952623313956</v>
      </c>
      <c r="L41">
        <f t="shared" ref="L41:L44" si="26">_xlfn.STDEV.P(D41:G41,D46:G46,D51:G51,D56:G56,D61:F61,D66:F66)</f>
        <v>14.132856185744783</v>
      </c>
      <c r="M41">
        <v>0.2</v>
      </c>
      <c r="N41">
        <f t="shared" ref="N41:N59" si="27">AVERAGE(D41:G41)</f>
        <v>66.575000000000003</v>
      </c>
      <c r="P41" s="5">
        <f>_xlfn.STDEV.P(D45:D49)</f>
        <v>1.0139033484509241</v>
      </c>
      <c r="Q41">
        <f t="shared" ref="Q41:Q44" si="28">_xlfn.STDEV.P(D41,D46,D51,D56,D61,D66)</f>
        <v>5.4146919477370892</v>
      </c>
      <c r="R41" s="5">
        <f>_xlfn.STDEV.P(E45:E49)</f>
        <v>2.3241342474134306</v>
      </c>
      <c r="S41">
        <f t="shared" ref="S41:S44" si="29">_xlfn.STDEV.P(E41,E46,E51,E56,E61,E66)</f>
        <v>1.2802994441405753</v>
      </c>
      <c r="T41" s="5">
        <f>_xlfn.STDEV.P(F45:F49)</f>
        <v>4.624889187861692</v>
      </c>
      <c r="U41">
        <f t="shared" ref="U41:U44" si="30">_xlfn.STDEV.P(F41,F46,F51,F56,F61,F66)</f>
        <v>11.273925176658249</v>
      </c>
      <c r="V41" s="5">
        <f>_xlfn.STDEV.P(G45:G49)</f>
        <v>1.4005713120009282</v>
      </c>
      <c r="W41">
        <f t="shared" si="21"/>
        <v>19.552541394918489</v>
      </c>
      <c r="Z41" s="7">
        <v>27</v>
      </c>
      <c r="AA41">
        <v>100</v>
      </c>
      <c r="AB41">
        <v>0.45</v>
      </c>
      <c r="AC41">
        <f t="shared" si="22"/>
        <v>71.260000000000005</v>
      </c>
      <c r="AD41">
        <f t="shared" si="23"/>
        <v>88.1</v>
      </c>
      <c r="AE41">
        <f t="shared" si="24"/>
        <v>82.6</v>
      </c>
      <c r="AF41">
        <f t="shared" si="17"/>
        <v>0</v>
      </c>
    </row>
    <row r="42" spans="1:32" x14ac:dyDescent="0.75">
      <c r="A42" s="7">
        <v>2</v>
      </c>
      <c r="B42">
        <v>0</v>
      </c>
      <c r="C42">
        <v>0.45</v>
      </c>
      <c r="D42">
        <v>77.2</v>
      </c>
      <c r="E42">
        <v>91.7</v>
      </c>
      <c r="F42">
        <v>66.7</v>
      </c>
      <c r="G42">
        <v>33</v>
      </c>
      <c r="I42">
        <f t="shared" si="25"/>
        <v>21.622499855474626</v>
      </c>
      <c r="J42">
        <v>10</v>
      </c>
      <c r="K42">
        <f>_xlfn.STDEV.P(D50:G54)</f>
        <v>13.407609779524558</v>
      </c>
      <c r="L42">
        <f t="shared" si="26"/>
        <v>14.682029269521136</v>
      </c>
      <c r="M42">
        <v>0.45</v>
      </c>
      <c r="N42">
        <f t="shared" si="27"/>
        <v>67.150000000000006</v>
      </c>
      <c r="P42" s="5">
        <f>_xlfn.STDEV.P(D50:D54)</f>
        <v>1.527088733505688</v>
      </c>
      <c r="Q42">
        <f t="shared" si="28"/>
        <v>5.5331325264767992</v>
      </c>
      <c r="R42" s="5">
        <f>_xlfn.STDEV.P(E50:E54)</f>
        <v>2.3600000000000025</v>
      </c>
      <c r="S42">
        <f t="shared" si="29"/>
        <v>1.7938939644124905</v>
      </c>
      <c r="T42" s="5">
        <f>_xlfn.STDEV.P(F50:F54)</f>
        <v>2.5429117169103601</v>
      </c>
      <c r="U42">
        <f t="shared" si="30"/>
        <v>11.826723506064118</v>
      </c>
      <c r="V42" s="5">
        <f>_xlfn.STDEV.P(G50:G54)</f>
        <v>0.8133879763065085</v>
      </c>
      <c r="W42">
        <f t="shared" si="21"/>
        <v>20.050062344042704</v>
      </c>
      <c r="Z42" s="7">
        <v>28</v>
      </c>
      <c r="AA42">
        <v>100</v>
      </c>
      <c r="AB42">
        <v>0.65</v>
      </c>
      <c r="AC42">
        <f t="shared" si="22"/>
        <v>71</v>
      </c>
      <c r="AD42">
        <f t="shared" si="23"/>
        <v>86.18</v>
      </c>
      <c r="AE42">
        <f t="shared" si="24"/>
        <v>79.7</v>
      </c>
      <c r="AF42">
        <f t="shared" si="17"/>
        <v>0</v>
      </c>
    </row>
    <row r="43" spans="1:32" x14ac:dyDescent="0.75">
      <c r="A43" s="7">
        <v>3</v>
      </c>
      <c r="B43">
        <v>0</v>
      </c>
      <c r="C43">
        <v>0.65</v>
      </c>
      <c r="D43">
        <v>77.099999999999994</v>
      </c>
      <c r="E43">
        <v>89.2</v>
      </c>
      <c r="F43">
        <v>64.900000000000006</v>
      </c>
      <c r="G43">
        <v>34</v>
      </c>
      <c r="I43">
        <f t="shared" si="25"/>
        <v>20.532291640243155</v>
      </c>
      <c r="J43">
        <v>20</v>
      </c>
      <c r="K43">
        <f>_xlfn.STDEV.P(D55:G59)</f>
        <v>4.6259593599598352</v>
      </c>
      <c r="L43">
        <f t="shared" si="26"/>
        <v>14.403993936485666</v>
      </c>
      <c r="M43">
        <v>0.65</v>
      </c>
      <c r="N43">
        <f t="shared" si="27"/>
        <v>66.300000000000011</v>
      </c>
      <c r="P43" s="5">
        <f>_xlfn.STDEV.P(D55:D59)</f>
        <v>1.505456741324704</v>
      </c>
      <c r="Q43">
        <f t="shared" si="28"/>
        <v>5.3342967879770447</v>
      </c>
      <c r="R43" s="5">
        <f>_xlfn.STDEV.P(E55:E59)</f>
        <v>1.3481839637082178</v>
      </c>
      <c r="S43">
        <f t="shared" si="29"/>
        <v>1.2701705922171773</v>
      </c>
      <c r="T43" s="5">
        <f>_xlfn.STDEV.P(F55:F59)</f>
        <v>2.0460694025374595</v>
      </c>
      <c r="U43">
        <f t="shared" si="30"/>
        <v>11.126694627486282</v>
      </c>
      <c r="V43" s="5">
        <f>_xlfn.STDEV.P(G55:G59)</f>
        <v>2.7975703744499438</v>
      </c>
      <c r="W43">
        <f>_xlfn.STDEV.P(G43,G48,G53,G58)</f>
        <v>19.404429262413228</v>
      </c>
      <c r="Z43" s="7">
        <v>29</v>
      </c>
      <c r="AA43">
        <v>100</v>
      </c>
      <c r="AB43">
        <v>0.85</v>
      </c>
      <c r="AC43">
        <f t="shared" si="22"/>
        <v>68.78</v>
      </c>
      <c r="AD43">
        <f t="shared" si="23"/>
        <v>81.02000000000001</v>
      </c>
      <c r="AE43">
        <f t="shared" si="24"/>
        <v>79.64</v>
      </c>
      <c r="AF43">
        <f t="shared" si="17"/>
        <v>0</v>
      </c>
    </row>
    <row r="44" spans="1:32" x14ac:dyDescent="0.75">
      <c r="A44" s="7">
        <v>4</v>
      </c>
      <c r="B44">
        <v>0</v>
      </c>
      <c r="C44">
        <v>0.85</v>
      </c>
      <c r="D44">
        <v>73.2</v>
      </c>
      <c r="E44">
        <v>87.2</v>
      </c>
      <c r="F44">
        <v>58.8</v>
      </c>
      <c r="G44">
        <v>32.5</v>
      </c>
      <c r="I44">
        <f t="shared" si="25"/>
        <v>20.233311024150265</v>
      </c>
      <c r="J44">
        <v>50</v>
      </c>
      <c r="K44">
        <f>_xlfn.STDEV.P(D61:F64)</f>
        <v>5.0999114916067132</v>
      </c>
      <c r="L44">
        <f t="shared" si="26"/>
        <v>15.194575478339015</v>
      </c>
      <c r="M44">
        <v>0.85</v>
      </c>
      <c r="N44">
        <f t="shared" si="27"/>
        <v>62.924999999999997</v>
      </c>
      <c r="P44" s="5">
        <f>_xlfn.STDEV.P(D60:D64)</f>
        <v>1.8015548839821653</v>
      </c>
      <c r="Q44">
        <f t="shared" si="28"/>
        <v>6.0406033547062901</v>
      </c>
      <c r="R44" s="5">
        <f>_xlfn.STDEV.P(E60:E64)</f>
        <v>1.5704776343520483</v>
      </c>
      <c r="S44">
        <f t="shared" si="29"/>
        <v>2.1615966321217281</v>
      </c>
      <c r="T44" s="5">
        <f>_xlfn.STDEV.P(F60:F64)</f>
        <v>0.72277243998370855</v>
      </c>
      <c r="U44">
        <f t="shared" si="30"/>
        <v>13.963613429195176</v>
      </c>
      <c r="V44" s="5"/>
      <c r="W44">
        <f>_xlfn.STDEV.P(G44,G49,G54,G59)</f>
        <v>18.877168749576814</v>
      </c>
    </row>
    <row r="45" spans="1:32" x14ac:dyDescent="0.75">
      <c r="A45" s="7">
        <v>5</v>
      </c>
      <c r="B45">
        <v>5</v>
      </c>
      <c r="C45">
        <v>0</v>
      </c>
      <c r="D45">
        <v>89.3</v>
      </c>
      <c r="E45">
        <v>87.2</v>
      </c>
      <c r="F45">
        <v>51.8</v>
      </c>
      <c r="G45">
        <v>69.400000000000006</v>
      </c>
      <c r="I45">
        <f t="shared" si="25"/>
        <v>15.17899453191807</v>
      </c>
      <c r="J45">
        <v>100</v>
      </c>
      <c r="K45">
        <f>_xlfn.STDEV.P(D65:F69)</f>
        <v>4.1493560410689687</v>
      </c>
      <c r="L45">
        <f>AVERAGE((L44-L43), (L43-L42), (L42-L41), (L41-L40))</f>
        <v>0.10075229224387217</v>
      </c>
      <c r="N45">
        <f t="shared" si="27"/>
        <v>74.425000000000011</v>
      </c>
      <c r="P45" s="5">
        <f>_xlfn.STDEV.P(D65:D69)</f>
        <v>1.2531560158256414</v>
      </c>
      <c r="R45" s="5">
        <f>_xlfn.STDEV.P(E65:E69)</f>
        <v>2.6135033958271388</v>
      </c>
      <c r="T45" s="5">
        <f>_xlfn.STDEV.P(F65:F69)</f>
        <v>2.9302559615159884</v>
      </c>
      <c r="V45" s="5"/>
    </row>
    <row r="46" spans="1:32" x14ac:dyDescent="0.75">
      <c r="A46" s="7">
        <v>6</v>
      </c>
      <c r="B46">
        <v>5</v>
      </c>
      <c r="C46">
        <v>0.2</v>
      </c>
      <c r="D46">
        <v>90.2</v>
      </c>
      <c r="E46">
        <v>88.4</v>
      </c>
      <c r="F46">
        <v>58.3</v>
      </c>
      <c r="G46">
        <v>70.5</v>
      </c>
      <c r="I46">
        <f t="shared" si="25"/>
        <v>13.191379761040878</v>
      </c>
      <c r="K46">
        <f>AVERAGE(K40:K45)</f>
        <v>10.634424804959854</v>
      </c>
      <c r="N46">
        <f t="shared" si="27"/>
        <v>76.850000000000009</v>
      </c>
      <c r="P46" s="5">
        <f>AVERAGE(P40:P45)</f>
        <v>1.425141557507122</v>
      </c>
      <c r="Q46">
        <f>AVERAGE(Q40:Q44)</f>
        <v>5.4669198809455022</v>
      </c>
      <c r="R46" s="5">
        <f>AVERAGE(R40:R45)</f>
        <v>1.9998510028576935</v>
      </c>
      <c r="S46">
        <f>AVERAGE(S40:S44)</f>
        <v>1.7153847816986354</v>
      </c>
      <c r="T46" s="5">
        <f>AVERAGE(T40:T45)</f>
        <v>2.6754779915145979</v>
      </c>
      <c r="U46">
        <f>AVERAGE(U40:U44)</f>
        <v>12.304360051386897</v>
      </c>
      <c r="V46" s="5">
        <f>AVERAGE(V40:V45)</f>
        <v>1.4023815795666057</v>
      </c>
      <c r="W46">
        <f>AVERAGE(W40:W44)</f>
        <v>19.7148833659164</v>
      </c>
    </row>
    <row r="47" spans="1:32" x14ac:dyDescent="0.75">
      <c r="A47" s="7">
        <v>7</v>
      </c>
      <c r="B47">
        <v>5</v>
      </c>
      <c r="C47">
        <v>0.45</v>
      </c>
      <c r="D47">
        <v>92.1</v>
      </c>
      <c r="E47">
        <v>87.8</v>
      </c>
      <c r="F47">
        <v>53.8</v>
      </c>
      <c r="G47">
        <v>71.099999999999994</v>
      </c>
      <c r="I47">
        <f t="shared" si="25"/>
        <v>15.125640482306881</v>
      </c>
      <c r="N47">
        <f t="shared" si="27"/>
        <v>76.199999999999989</v>
      </c>
      <c r="P47" s="5">
        <f>_xlfn.STDEV.P(P40:P45)</f>
        <v>0.24420935226325499</v>
      </c>
      <c r="Q47">
        <f>_xlfn.STDEV.P(Q40:Q44)</f>
        <v>0.33492671468799695</v>
      </c>
      <c r="R47" s="5">
        <f>_xlfn.STDEV.P(R40:R45)</f>
        <v>0.45963315049694004</v>
      </c>
      <c r="S47">
        <f>_xlfn.STDEV.P(S40:S44)</f>
        <v>0.37926763585311735</v>
      </c>
      <c r="T47" s="5">
        <f>_xlfn.STDEV.P(T40:T45)</f>
        <v>1.1798661718973362</v>
      </c>
      <c r="U47">
        <f>_xlfn.STDEV.P(U40:U44)</f>
        <v>1.1387377774686007</v>
      </c>
      <c r="V47" s="5">
        <f>_xlfn.STDEV.P(V40:V45)</f>
        <v>0.85739483628738489</v>
      </c>
      <c r="W47">
        <f>_xlfn.STDEV.P(W40:W44)</f>
        <v>0.61451108070767291</v>
      </c>
    </row>
    <row r="48" spans="1:32" x14ac:dyDescent="0.75">
      <c r="A48" s="7">
        <v>8</v>
      </c>
      <c r="B48">
        <v>5</v>
      </c>
      <c r="C48">
        <v>0.65</v>
      </c>
      <c r="D48">
        <v>91.6</v>
      </c>
      <c r="E48">
        <v>86.8</v>
      </c>
      <c r="F48">
        <v>53.4</v>
      </c>
      <c r="G48">
        <v>70.3</v>
      </c>
      <c r="I48">
        <f t="shared" si="25"/>
        <v>15.019549760229225</v>
      </c>
      <c r="K48" cm="1">
        <f t="array" ref="K48">INDEX(LINEST(K40:K45),1)</f>
        <v>-3.5575940365933461</v>
      </c>
      <c r="L48" cm="1">
        <f t="array" ref="L48">INDEX(LINEST(L40:L44),1)</f>
        <v>0.10771560886918592</v>
      </c>
      <c r="N48">
        <f t="shared" si="27"/>
        <v>75.524999999999991</v>
      </c>
      <c r="P48" s="5"/>
      <c r="R48" s="5"/>
      <c r="T48" s="5"/>
      <c r="V48" s="5"/>
    </row>
    <row r="49" spans="1:32" x14ac:dyDescent="0.75">
      <c r="A49" s="7">
        <v>9</v>
      </c>
      <c r="B49">
        <v>5</v>
      </c>
      <c r="C49">
        <v>0.85</v>
      </c>
      <c r="D49">
        <v>90.3</v>
      </c>
      <c r="E49">
        <v>81.900000000000006</v>
      </c>
      <c r="F49">
        <v>44.1</v>
      </c>
      <c r="G49">
        <v>67.099999999999994</v>
      </c>
      <c r="I49">
        <f t="shared" si="25"/>
        <v>17.53589176517697</v>
      </c>
      <c r="N49">
        <f t="shared" si="27"/>
        <v>70.849999999999994</v>
      </c>
      <c r="P49" s="5"/>
      <c r="R49" s="5"/>
      <c r="T49" s="5"/>
      <c r="V49" s="5"/>
    </row>
    <row r="50" spans="1:32" x14ac:dyDescent="0.75">
      <c r="A50" s="7">
        <v>10</v>
      </c>
      <c r="B50">
        <v>10</v>
      </c>
      <c r="C50">
        <v>0</v>
      </c>
      <c r="D50">
        <v>84.5</v>
      </c>
      <c r="E50">
        <v>89</v>
      </c>
      <c r="F50">
        <v>52.7</v>
      </c>
      <c r="G50">
        <v>83.8</v>
      </c>
      <c r="I50">
        <f t="shared" si="25"/>
        <v>14.456659365150715</v>
      </c>
      <c r="N50">
        <f t="shared" si="27"/>
        <v>77.5</v>
      </c>
      <c r="P50" s="5"/>
      <c r="R50" s="5"/>
      <c r="T50" s="5"/>
      <c r="V50" s="5"/>
    </row>
    <row r="51" spans="1:32" x14ac:dyDescent="0.75">
      <c r="A51" s="7">
        <v>11</v>
      </c>
      <c r="B51">
        <v>10</v>
      </c>
      <c r="C51">
        <v>0.2</v>
      </c>
      <c r="D51">
        <v>83.6</v>
      </c>
      <c r="E51">
        <v>89.7</v>
      </c>
      <c r="F51">
        <v>57.3</v>
      </c>
      <c r="G51">
        <v>82.6</v>
      </c>
      <c r="I51">
        <f t="shared" si="25"/>
        <v>12.425176055090628</v>
      </c>
      <c r="J51" s="2"/>
      <c r="K51" t="s">
        <v>26</v>
      </c>
      <c r="L51" t="s">
        <v>27</v>
      </c>
      <c r="N51">
        <f t="shared" si="27"/>
        <v>78.300000000000011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7">
        <v>12</v>
      </c>
      <c r="B52">
        <v>10</v>
      </c>
      <c r="C52">
        <v>0.45</v>
      </c>
      <c r="D52">
        <v>86</v>
      </c>
      <c r="E52">
        <v>88.5</v>
      </c>
      <c r="F52">
        <v>56.3</v>
      </c>
      <c r="G52">
        <v>81.5</v>
      </c>
      <c r="I52">
        <f t="shared" si="25"/>
        <v>12.819589502008212</v>
      </c>
      <c r="J52">
        <v>2</v>
      </c>
      <c r="K52">
        <f>AVERAGE(D40:G44)</f>
        <v>65.975000000000009</v>
      </c>
      <c r="L52">
        <f>AVERAGE(D40:G40,D45:G45,D50:G50,D55:G55,D60:F60,D65:F65)</f>
        <v>78.604545454545459</v>
      </c>
      <c r="M52">
        <v>0</v>
      </c>
      <c r="N52">
        <f t="shared" si="27"/>
        <v>78.075000000000003</v>
      </c>
      <c r="P52" s="5">
        <f>AVERAGE(D40:D44)</f>
        <v>75.78</v>
      </c>
      <c r="Q52">
        <f>AVERAGE(D40,D45,D50,D55,D60,D65)</f>
        <v>86.033333333333346</v>
      </c>
      <c r="R52" s="5">
        <f>AVERAGE(E40:E44)</f>
        <v>90.24</v>
      </c>
      <c r="S52">
        <f>AVERAGE(E40,E45,E50,E55,E60,E65)</f>
        <v>87.833333333333329</v>
      </c>
      <c r="T52" s="5">
        <f>AVERAGE(F40:F44)</f>
        <v>64.760000000000005</v>
      </c>
      <c r="U52">
        <f>AVERAGE(F40,F45,F50,F55,F60,F65)</f>
        <v>69.683333333333323</v>
      </c>
      <c r="V52" s="5">
        <f>AVERAGE(G40:G44)</f>
        <v>33.119999999999997</v>
      </c>
      <c r="W52">
        <f>AVERAGE(G40,G45,G50,G55)</f>
        <v>67</v>
      </c>
    </row>
    <row r="53" spans="1:32" x14ac:dyDescent="0.75">
      <c r="A53" s="7">
        <v>13</v>
      </c>
      <c r="B53">
        <v>10</v>
      </c>
      <c r="C53">
        <v>0.65</v>
      </c>
      <c r="D53">
        <v>85.3</v>
      </c>
      <c r="E53">
        <v>88.3</v>
      </c>
      <c r="F53">
        <v>55.6</v>
      </c>
      <c r="G53">
        <v>82.5</v>
      </c>
      <c r="I53">
        <f t="shared" si="25"/>
        <v>13.05150853349911</v>
      </c>
      <c r="J53">
        <v>5</v>
      </c>
      <c r="K53">
        <f>AVERAGE(D45:G49)</f>
        <v>74.77</v>
      </c>
      <c r="L53">
        <f t="shared" ref="L53:L56" si="31">AVERAGE(D41:G41,D46:G46,D51:G51,D56:G56,D61:F61,D66:F66)</f>
        <v>79.331818181818178</v>
      </c>
      <c r="M53">
        <v>0.2</v>
      </c>
      <c r="N53">
        <f t="shared" si="27"/>
        <v>77.924999999999997</v>
      </c>
      <c r="P53" s="5">
        <f>AVERAGE(D45:D49)</f>
        <v>90.700000000000017</v>
      </c>
      <c r="Q53">
        <f t="shared" ref="Q53:Q56" si="32">AVERAGE(D41,D46,D51,D56,D61,D66)</f>
        <v>86.333333333333329</v>
      </c>
      <c r="R53" s="5">
        <f>AVERAGE(E45:E49)</f>
        <v>86.42</v>
      </c>
      <c r="S53">
        <f t="shared" ref="S53:S56" si="33">AVERAGE(E41,E46,E51,E56,E61,E66)</f>
        <v>89.05</v>
      </c>
      <c r="T53" s="5">
        <f>AVERAGE(F45:F49)</f>
        <v>52.279999999999994</v>
      </c>
      <c r="U53">
        <f t="shared" ref="U53:U56" si="34">AVERAGE(F41,F46,F51,F56,F61,F66)</f>
        <v>71.11666666666666</v>
      </c>
      <c r="V53" s="5">
        <f>AVERAGE(G45:G49)</f>
        <v>69.679999999999993</v>
      </c>
      <c r="W53">
        <f t="shared" ref="W53:W56" si="35">AVERAGE(G41,G46,G51,G56)</f>
        <v>66.574999999999989</v>
      </c>
    </row>
    <row r="54" spans="1:32" x14ac:dyDescent="0.75">
      <c r="A54" s="7">
        <v>14</v>
      </c>
      <c r="B54">
        <v>10</v>
      </c>
      <c r="C54">
        <v>0.85</v>
      </c>
      <c r="D54">
        <v>81.599999999999994</v>
      </c>
      <c r="E54">
        <v>83.1</v>
      </c>
      <c r="F54">
        <v>50.4</v>
      </c>
      <c r="G54">
        <v>81.7</v>
      </c>
      <c r="I54">
        <f t="shared" si="25"/>
        <v>13.753726767680062</v>
      </c>
      <c r="J54">
        <v>10</v>
      </c>
      <c r="K54">
        <f>AVERAGE(D50:G54)</f>
        <v>77.199999999999989</v>
      </c>
      <c r="L54">
        <f t="shared" si="31"/>
        <v>79.372727272727261</v>
      </c>
      <c r="M54">
        <v>0.45</v>
      </c>
      <c r="N54">
        <f t="shared" si="27"/>
        <v>74.2</v>
      </c>
      <c r="P54" s="5">
        <f>AVERAGE(D50:D54)</f>
        <v>84.2</v>
      </c>
      <c r="Q54">
        <f t="shared" si="32"/>
        <v>88.433333333333337</v>
      </c>
      <c r="R54" s="5">
        <f>AVERAGE(E50:E54)</f>
        <v>87.72</v>
      </c>
      <c r="S54">
        <f t="shared" si="33"/>
        <v>88.016666666666666</v>
      </c>
      <c r="T54" s="5">
        <f>AVERAGE(F50:F54)</f>
        <v>54.46</v>
      </c>
      <c r="U54">
        <f t="shared" si="34"/>
        <v>69.983333333333334</v>
      </c>
      <c r="V54" s="5">
        <f>AVERAGE(G50:G54)</f>
        <v>82.419999999999987</v>
      </c>
      <c r="W54">
        <f t="shared" si="35"/>
        <v>66.900000000000006</v>
      </c>
    </row>
    <row r="55" spans="1:32" x14ac:dyDescent="0.75">
      <c r="A55" s="7">
        <v>15</v>
      </c>
      <c r="B55">
        <v>20</v>
      </c>
      <c r="C55">
        <v>0</v>
      </c>
      <c r="D55">
        <v>88.2</v>
      </c>
      <c r="E55">
        <v>84.9</v>
      </c>
      <c r="F55">
        <v>80.8</v>
      </c>
      <c r="G55">
        <v>82.3</v>
      </c>
      <c r="I55">
        <f t="shared" si="25"/>
        <v>2.8093593575760321</v>
      </c>
      <c r="J55">
        <v>20</v>
      </c>
      <c r="K55">
        <f>AVERAGE(D55:G59)</f>
        <v>83.550000000000011</v>
      </c>
      <c r="L55">
        <f t="shared" si="31"/>
        <v>78.536363636363618</v>
      </c>
      <c r="M55">
        <v>0.65</v>
      </c>
      <c r="N55">
        <f t="shared" si="27"/>
        <v>84.050000000000011</v>
      </c>
      <c r="P55" s="5">
        <f>AVERAGE(D55:D59)</f>
        <v>88.760000000000019</v>
      </c>
      <c r="Q55">
        <f t="shared" si="32"/>
        <v>87.916666666666671</v>
      </c>
      <c r="R55" s="5">
        <f>AVERAGE(E55:E59)</f>
        <v>86.52000000000001</v>
      </c>
      <c r="S55">
        <f t="shared" si="33"/>
        <v>87.100000000000009</v>
      </c>
      <c r="T55" s="5">
        <f>AVERAGE(F55:F59)</f>
        <v>79.260000000000005</v>
      </c>
      <c r="U55">
        <f t="shared" si="34"/>
        <v>68.500000000000014</v>
      </c>
      <c r="V55" s="5">
        <f>AVERAGE(G55:G59)</f>
        <v>79.66</v>
      </c>
      <c r="W55">
        <f t="shared" si="35"/>
        <v>66.675000000000011</v>
      </c>
    </row>
    <row r="56" spans="1:32" x14ac:dyDescent="0.75">
      <c r="A56" s="7">
        <v>16</v>
      </c>
      <c r="B56">
        <v>20</v>
      </c>
      <c r="C56">
        <v>0.2</v>
      </c>
      <c r="D56">
        <v>86.2</v>
      </c>
      <c r="E56">
        <v>88.9</v>
      </c>
      <c r="F56">
        <v>80.3</v>
      </c>
      <c r="G56">
        <v>79.599999999999994</v>
      </c>
      <c r="I56">
        <f t="shared" si="25"/>
        <v>3.9258756984907244</v>
      </c>
      <c r="J56">
        <v>50</v>
      </c>
      <c r="K56">
        <f>AVERAGE(D60:F64)</f>
        <v>85.22</v>
      </c>
      <c r="L56">
        <f t="shared" si="31"/>
        <v>75.218181818181833</v>
      </c>
      <c r="M56">
        <v>0.85</v>
      </c>
      <c r="N56">
        <f t="shared" si="27"/>
        <v>83.75</v>
      </c>
      <c r="P56" s="5">
        <f>AVERAGE(D60:D64)</f>
        <v>90.47999999999999</v>
      </c>
      <c r="Q56">
        <f t="shared" si="32"/>
        <v>85.166666666666671</v>
      </c>
      <c r="R56" s="5">
        <f>AVERAGE(E60:E64)</f>
        <v>86.04</v>
      </c>
      <c r="S56">
        <f t="shared" si="33"/>
        <v>83.649999999999991</v>
      </c>
      <c r="T56" s="5">
        <f>AVERAGE(F60:F64)</f>
        <v>79.139999999999986</v>
      </c>
      <c r="U56">
        <f t="shared" si="34"/>
        <v>64.350000000000009</v>
      </c>
      <c r="V56" s="5"/>
      <c r="W56">
        <f t="shared" si="35"/>
        <v>63.95</v>
      </c>
    </row>
    <row r="57" spans="1:32" x14ac:dyDescent="0.75">
      <c r="A57" s="7">
        <v>17</v>
      </c>
      <c r="B57">
        <v>20</v>
      </c>
      <c r="C57">
        <v>0.45</v>
      </c>
      <c r="D57">
        <v>90.2</v>
      </c>
      <c r="E57">
        <v>86.3</v>
      </c>
      <c r="F57">
        <v>81</v>
      </c>
      <c r="G57">
        <v>82</v>
      </c>
      <c r="I57">
        <f t="shared" si="25"/>
        <v>3.6629052676802885</v>
      </c>
      <c r="J57">
        <v>100</v>
      </c>
      <c r="K57">
        <f>AVERAGE(D65:F69)</f>
        <v>86.346666666666678</v>
      </c>
      <c r="L57">
        <f>AVERAGE((L56-L55), (L55-L54), (L54-L53), (L53-L52))</f>
        <v>-0.84659090909090651</v>
      </c>
      <c r="N57" s="4">
        <f t="shared" si="27"/>
        <v>84.875</v>
      </c>
      <c r="P57" s="5">
        <f>AVERAGE(D65:D69)</f>
        <v>90.740000000000009</v>
      </c>
      <c r="R57" s="5">
        <f>AVERAGE(E65:E69)</f>
        <v>85.84</v>
      </c>
      <c r="T57" s="5">
        <f>AVERAGE(F65:F69)</f>
        <v>82.46</v>
      </c>
      <c r="V57" s="5"/>
    </row>
    <row r="58" spans="1:32" x14ac:dyDescent="0.75">
      <c r="A58" s="7">
        <v>18</v>
      </c>
      <c r="B58">
        <v>20</v>
      </c>
      <c r="C58">
        <v>0.65</v>
      </c>
      <c r="D58">
        <v>90.3</v>
      </c>
      <c r="E58">
        <v>86.8</v>
      </c>
      <c r="F58">
        <v>78.7</v>
      </c>
      <c r="G58">
        <v>79.900000000000006</v>
      </c>
      <c r="I58">
        <f t="shared" si="25"/>
        <v>4.8064409910036314</v>
      </c>
      <c r="K58">
        <f>AVERAGE(K52:K57)</f>
        <v>78.843611111111116</v>
      </c>
      <c r="N58">
        <f t="shared" si="27"/>
        <v>83.925000000000011</v>
      </c>
      <c r="P58" s="5">
        <f>AVERAGE(P52:P57)</f>
        <v>86.776666666666685</v>
      </c>
      <c r="Q58">
        <f>AVERAGE(Q52:Q56)</f>
        <v>86.776666666666671</v>
      </c>
      <c r="R58" s="5">
        <f>AVERAGE(R52:R57)</f>
        <v>87.13</v>
      </c>
      <c r="S58">
        <f>AVERAGE(S52:S56)</f>
        <v>87.13</v>
      </c>
      <c r="T58" s="5">
        <f>AVERAGE(T52:T57)</f>
        <v>68.726666666666659</v>
      </c>
      <c r="U58">
        <f>AVERAGE(U52:U56)</f>
        <v>68.726666666666659</v>
      </c>
      <c r="V58" s="5">
        <f>AVERAGE(V52:V57)</f>
        <v>66.22</v>
      </c>
      <c r="W58">
        <f>AVERAGE(W52:W56)</f>
        <v>66.22</v>
      </c>
      <c r="AA58" s="7" t="s">
        <v>1</v>
      </c>
      <c r="AB58" s="7" t="s">
        <v>2</v>
      </c>
      <c r="AC58" s="7" t="s">
        <v>21</v>
      </c>
      <c r="AD58" s="7" t="s">
        <v>22</v>
      </c>
      <c r="AE58" s="7" t="s">
        <v>23</v>
      </c>
      <c r="AF58" s="7" t="s">
        <v>24</v>
      </c>
    </row>
    <row r="59" spans="1:32" x14ac:dyDescent="0.75">
      <c r="A59" s="7">
        <v>19</v>
      </c>
      <c r="B59">
        <v>20</v>
      </c>
      <c r="C59">
        <v>0.85</v>
      </c>
      <c r="D59">
        <v>88.9</v>
      </c>
      <c r="E59">
        <v>85.7</v>
      </c>
      <c r="F59">
        <v>75.5</v>
      </c>
      <c r="G59">
        <v>74.5</v>
      </c>
      <c r="I59">
        <f t="shared" si="25"/>
        <v>6.263186090162101</v>
      </c>
      <c r="N59">
        <f t="shared" si="27"/>
        <v>81.150000000000006</v>
      </c>
      <c r="P59" s="5">
        <f>_xlfn.STDEV.P(P52:P57)</f>
        <v>5.4208660644669049</v>
      </c>
      <c r="Q59">
        <f>_xlfn.STDEV.P(Q52:Q56)</f>
        <v>1.2153463155276629</v>
      </c>
      <c r="R59" s="5">
        <f>_xlfn.STDEV.P(R52:R57)</f>
        <v>1.5137481076233659</v>
      </c>
      <c r="S59">
        <f>_xlfn.STDEV.P(S52:S56)</f>
        <v>1.8481642543646164</v>
      </c>
      <c r="T59" s="5">
        <f>_xlfn.STDEV.P(T52:T57)</f>
        <v>12.232185232228789</v>
      </c>
      <c r="U59">
        <f>_xlfn.STDEV.P(U52:U56)</f>
        <v>2.3414999940683741</v>
      </c>
      <c r="V59" s="5">
        <f>_xlfn.STDEV.P(V52:V57)</f>
        <v>19.689179769609485</v>
      </c>
      <c r="W59">
        <f>_xlfn.STDEV.P(W52:W56)</f>
        <v>1.1451419126029749</v>
      </c>
      <c r="Z59" s="7">
        <v>0</v>
      </c>
      <c r="AA59">
        <v>2</v>
      </c>
      <c r="AB59">
        <v>0</v>
      </c>
      <c r="AC59">
        <f>AVERAGE(D4,D40,D76,D148,D220)</f>
        <v>43.019999999999996</v>
      </c>
      <c r="AD59">
        <f t="shared" ref="AD59:AF74" si="36">AVERAGE(E4,E40,E76,E148,E220)</f>
        <v>55.279999999999994</v>
      </c>
      <c r="AE59">
        <f t="shared" si="36"/>
        <v>53.14</v>
      </c>
      <c r="AF59">
        <f t="shared" si="36"/>
        <v>27.560000000000002</v>
      </c>
    </row>
    <row r="60" spans="1:32" x14ac:dyDescent="0.75">
      <c r="A60" s="7">
        <v>20</v>
      </c>
      <c r="B60">
        <v>50</v>
      </c>
      <c r="C60">
        <v>0</v>
      </c>
      <c r="D60">
        <v>89.2</v>
      </c>
      <c r="E60">
        <v>86.8</v>
      </c>
      <c r="F60">
        <v>80</v>
      </c>
      <c r="G60">
        <v>0</v>
      </c>
      <c r="I60">
        <f>_xlfn.STDEV.P(D60:F60)</f>
        <v>3.8964371189873228</v>
      </c>
      <c r="N60">
        <f>AVERAGE(D60:F60)</f>
        <v>85.333333333333329</v>
      </c>
      <c r="P60" s="5"/>
      <c r="R60" s="5"/>
      <c r="T60" s="5"/>
      <c r="V60" s="5"/>
      <c r="Z60" s="7">
        <v>1</v>
      </c>
      <c r="AA60">
        <v>2</v>
      </c>
      <c r="AB60">
        <v>0.2</v>
      </c>
      <c r="AC60">
        <f t="shared" ref="AC60:AF75" si="37">AVERAGE(D5,D41,D77,D149,D221)</f>
        <v>45.059999999999995</v>
      </c>
      <c r="AD60">
        <f t="shared" si="36"/>
        <v>55.019999999999996</v>
      </c>
      <c r="AE60">
        <f t="shared" si="36"/>
        <v>44.260000000000005</v>
      </c>
      <c r="AF60">
        <f t="shared" si="36"/>
        <v>28.919999999999998</v>
      </c>
    </row>
    <row r="61" spans="1:32" x14ac:dyDescent="0.75">
      <c r="A61" s="7">
        <v>21</v>
      </c>
      <c r="B61">
        <v>50</v>
      </c>
      <c r="C61">
        <v>0.2</v>
      </c>
      <c r="D61">
        <v>90.8</v>
      </c>
      <c r="E61">
        <v>87.5</v>
      </c>
      <c r="F61">
        <v>79.7</v>
      </c>
      <c r="G61">
        <v>0</v>
      </c>
      <c r="I61">
        <f t="shared" ref="I61:I69" si="38">_xlfn.STDEV.P(D61:F61)</f>
        <v>4.6540305112880365</v>
      </c>
      <c r="N61">
        <f t="shared" ref="N61:N69" si="39">AVERAGE(D61:F61)</f>
        <v>86</v>
      </c>
      <c r="P61" s="5" cm="1">
        <f t="array" ref="P61">INDEX(LINEST(P52:P57), 1)</f>
        <v>2.2485714285714287</v>
      </c>
      <c r="Q61" s="5" cm="1">
        <f t="array" ref="Q61">INDEX(LINEST(Q52:Q56), 1)</f>
        <v>-1.5000000000000509E-2</v>
      </c>
      <c r="R61" s="5" cm="1">
        <f t="array" ref="R61">INDEX(LINEST(R52:R57), 1)</f>
        <v>-0.69542857142856973</v>
      </c>
      <c r="S61" s="5" cm="1">
        <f t="array" ref="S61">INDEX(LINEST(S52:S56), 1)</f>
        <v>-1.0316666666666663</v>
      </c>
      <c r="T61" s="5" cm="1">
        <f t="array" ref="T61">INDEX(LINEST(T52:T57), 1)</f>
        <v>5.5394285714285685</v>
      </c>
      <c r="U61" s="5" cm="1">
        <f t="array" ref="U61">INDEX(LINEST(U52:U56), 1)</f>
        <v>-1.3283333333333269</v>
      </c>
      <c r="V61" s="5" cm="1">
        <f t="array" ref="V61">INDEX(LINEST(V52:V55), 1)</f>
        <v>15.235999999999997</v>
      </c>
      <c r="W61" s="5" cm="1">
        <f t="array" ref="W61">INDEX(LINEST(W52:W56), 1)</f>
        <v>-0.59999999999999709</v>
      </c>
      <c r="Z61" s="7">
        <v>2</v>
      </c>
      <c r="AA61">
        <v>2</v>
      </c>
      <c r="AB61">
        <v>0.45</v>
      </c>
      <c r="AC61">
        <f t="shared" si="37"/>
        <v>47.320000000000007</v>
      </c>
      <c r="AD61">
        <f t="shared" si="36"/>
        <v>55.7</v>
      </c>
      <c r="AE61">
        <f t="shared" si="36"/>
        <v>43.680000000000007</v>
      </c>
      <c r="AF61">
        <f t="shared" si="36"/>
        <v>28.26</v>
      </c>
    </row>
    <row r="62" spans="1:32" x14ac:dyDescent="0.75">
      <c r="A62" s="7">
        <v>22</v>
      </c>
      <c r="B62">
        <v>50</v>
      </c>
      <c r="C62">
        <v>0.45</v>
      </c>
      <c r="D62" s="4">
        <v>93.3</v>
      </c>
      <c r="E62">
        <v>87</v>
      </c>
      <c r="F62">
        <v>78.5</v>
      </c>
      <c r="G62">
        <v>0</v>
      </c>
      <c r="I62">
        <f t="shared" si="38"/>
        <v>6.0642852468824007</v>
      </c>
      <c r="K62" cm="1">
        <f t="array" ref="K62">INDEX(LINEST(K52:K57),1)</f>
        <v>3.9873809523809536</v>
      </c>
      <c r="L62" cm="1">
        <f t="array" ref="L62">INDEX(LINEST(L52:L56),1)</f>
        <v>-0.75681818181818106</v>
      </c>
      <c r="N62">
        <f t="shared" si="39"/>
        <v>86.266666666666666</v>
      </c>
      <c r="Z62" s="7">
        <v>3</v>
      </c>
      <c r="AA62">
        <v>2</v>
      </c>
      <c r="AB62">
        <v>0.65</v>
      </c>
      <c r="AC62">
        <f t="shared" si="37"/>
        <v>44.12</v>
      </c>
      <c r="AD62">
        <f t="shared" si="36"/>
        <v>55.179999999999993</v>
      </c>
      <c r="AE62">
        <f t="shared" si="36"/>
        <v>43.239999999999995</v>
      </c>
      <c r="AF62">
        <f t="shared" si="36"/>
        <v>27.04</v>
      </c>
    </row>
    <row r="63" spans="1:32" x14ac:dyDescent="0.75">
      <c r="A63" s="7">
        <v>23</v>
      </c>
      <c r="B63">
        <v>50</v>
      </c>
      <c r="C63">
        <v>0.65</v>
      </c>
      <c r="D63">
        <v>91.1</v>
      </c>
      <c r="E63">
        <v>85.8</v>
      </c>
      <c r="F63">
        <v>78.099999999999994</v>
      </c>
      <c r="G63">
        <v>0</v>
      </c>
      <c r="I63">
        <f t="shared" si="38"/>
        <v>5.337290198843105</v>
      </c>
      <c r="N63">
        <f t="shared" si="39"/>
        <v>84.999999999999986</v>
      </c>
      <c r="Z63" s="7">
        <v>4</v>
      </c>
      <c r="AA63">
        <v>2</v>
      </c>
      <c r="AB63">
        <v>0.85</v>
      </c>
      <c r="AC63">
        <f t="shared" si="37"/>
        <v>42.959999999999994</v>
      </c>
      <c r="AD63">
        <f t="shared" si="36"/>
        <v>54.279999999999994</v>
      </c>
      <c r="AE63">
        <f t="shared" si="36"/>
        <v>40.64</v>
      </c>
      <c r="AF63">
        <f t="shared" si="36"/>
        <v>27.5</v>
      </c>
    </row>
    <row r="64" spans="1:32" x14ac:dyDescent="0.75">
      <c r="A64" s="7">
        <v>24</v>
      </c>
      <c r="B64">
        <v>50</v>
      </c>
      <c r="C64">
        <v>0.85</v>
      </c>
      <c r="D64">
        <v>88</v>
      </c>
      <c r="E64">
        <v>83.1</v>
      </c>
      <c r="F64">
        <v>79.400000000000006</v>
      </c>
      <c r="G64">
        <v>0</v>
      </c>
      <c r="I64">
        <f t="shared" si="38"/>
        <v>3.5223098481914752</v>
      </c>
      <c r="N64">
        <f t="shared" si="39"/>
        <v>83.5</v>
      </c>
      <c r="Z64" s="7">
        <v>5</v>
      </c>
      <c r="AA64">
        <v>5</v>
      </c>
      <c r="AB64">
        <v>0</v>
      </c>
      <c r="AC64">
        <f t="shared" si="37"/>
        <v>53.879999999999995</v>
      </c>
      <c r="AD64">
        <f t="shared" si="36"/>
        <v>67.400000000000006</v>
      </c>
      <c r="AE64">
        <f t="shared" si="36"/>
        <v>48.699999999999996</v>
      </c>
      <c r="AF64">
        <f t="shared" si="36"/>
        <v>55.980000000000004</v>
      </c>
    </row>
    <row r="65" spans="1:32" x14ac:dyDescent="0.75">
      <c r="A65" s="7">
        <v>25</v>
      </c>
      <c r="B65">
        <v>100</v>
      </c>
      <c r="C65">
        <v>0</v>
      </c>
      <c r="D65">
        <v>89.5</v>
      </c>
      <c r="E65">
        <v>87.5</v>
      </c>
      <c r="F65">
        <v>84.7</v>
      </c>
      <c r="G65">
        <v>0</v>
      </c>
      <c r="I65">
        <f t="shared" si="38"/>
        <v>1.9686430746977854</v>
      </c>
      <c r="N65">
        <f t="shared" si="39"/>
        <v>87.233333333333334</v>
      </c>
      <c r="Z65" s="7">
        <v>6</v>
      </c>
      <c r="AA65">
        <v>5</v>
      </c>
      <c r="AB65">
        <v>0.2</v>
      </c>
      <c r="AC65">
        <f t="shared" si="37"/>
        <v>54.98</v>
      </c>
      <c r="AD65">
        <f t="shared" si="36"/>
        <v>68.679999999999993</v>
      </c>
      <c r="AE65">
        <f t="shared" si="36"/>
        <v>49.46</v>
      </c>
      <c r="AF65">
        <f t="shared" si="36"/>
        <v>57.280000000000008</v>
      </c>
    </row>
    <row r="66" spans="1:32" x14ac:dyDescent="0.75">
      <c r="A66" s="7">
        <v>26</v>
      </c>
      <c r="B66">
        <v>100</v>
      </c>
      <c r="C66">
        <v>0.2</v>
      </c>
      <c r="D66">
        <v>91.3</v>
      </c>
      <c r="E66">
        <v>88.3</v>
      </c>
      <c r="F66">
        <v>85.8</v>
      </c>
      <c r="G66">
        <v>0</v>
      </c>
      <c r="I66">
        <f t="shared" si="38"/>
        <v>2.2484562605386738</v>
      </c>
      <c r="N66" s="4">
        <f t="shared" si="39"/>
        <v>88.466666666666654</v>
      </c>
      <c r="Z66" s="7">
        <v>7</v>
      </c>
      <c r="AA66">
        <v>5</v>
      </c>
      <c r="AB66">
        <v>0.45</v>
      </c>
      <c r="AC66">
        <f t="shared" si="37"/>
        <v>55.58</v>
      </c>
      <c r="AD66">
        <f t="shared" si="36"/>
        <v>67.739999999999995</v>
      </c>
      <c r="AE66">
        <f t="shared" si="36"/>
        <v>48.8</v>
      </c>
      <c r="AF66">
        <f t="shared" si="36"/>
        <v>57.320000000000007</v>
      </c>
    </row>
    <row r="67" spans="1:32" x14ac:dyDescent="0.75">
      <c r="A67" s="7">
        <v>27</v>
      </c>
      <c r="B67">
        <v>100</v>
      </c>
      <c r="C67">
        <v>0.45</v>
      </c>
      <c r="D67">
        <v>91.8</v>
      </c>
      <c r="E67">
        <v>86.8</v>
      </c>
      <c r="F67">
        <v>83.6</v>
      </c>
      <c r="G67">
        <v>0</v>
      </c>
      <c r="I67">
        <f t="shared" si="38"/>
        <v>3.374413529291671</v>
      </c>
      <c r="N67">
        <f t="shared" si="39"/>
        <v>87.399999999999991</v>
      </c>
      <c r="Z67" s="7">
        <v>8</v>
      </c>
      <c r="AA67">
        <v>5</v>
      </c>
      <c r="AB67">
        <v>0.65</v>
      </c>
      <c r="AC67">
        <f t="shared" si="37"/>
        <v>54.94</v>
      </c>
      <c r="AD67">
        <f t="shared" si="36"/>
        <v>66.56</v>
      </c>
      <c r="AE67">
        <f t="shared" si="36"/>
        <v>47.96</v>
      </c>
      <c r="AF67">
        <f t="shared" si="36"/>
        <v>56.500000000000014</v>
      </c>
    </row>
    <row r="68" spans="1:32" x14ac:dyDescent="0.75">
      <c r="A68" s="7">
        <v>28</v>
      </c>
      <c r="B68">
        <v>100</v>
      </c>
      <c r="C68">
        <v>0.65</v>
      </c>
      <c r="D68">
        <v>92.1</v>
      </c>
      <c r="E68">
        <v>85.7</v>
      </c>
      <c r="F68">
        <v>80.3</v>
      </c>
      <c r="G68">
        <v>0</v>
      </c>
      <c r="I68">
        <f t="shared" si="38"/>
        <v>4.8230925993829112</v>
      </c>
      <c r="N68">
        <f t="shared" si="39"/>
        <v>86.033333333333346</v>
      </c>
      <c r="Z68" s="7">
        <v>9</v>
      </c>
      <c r="AA68">
        <v>5</v>
      </c>
      <c r="AB68">
        <v>0.85</v>
      </c>
      <c r="AC68">
        <f t="shared" si="37"/>
        <v>54.779999999999994</v>
      </c>
      <c r="AD68">
        <f t="shared" si="36"/>
        <v>62.96</v>
      </c>
      <c r="AE68">
        <f t="shared" si="36"/>
        <v>45.22</v>
      </c>
      <c r="AF68">
        <f t="shared" si="36"/>
        <v>54.54</v>
      </c>
    </row>
    <row r="69" spans="1:32" x14ac:dyDescent="0.75">
      <c r="A69" s="7">
        <v>29</v>
      </c>
      <c r="B69">
        <v>100</v>
      </c>
      <c r="C69">
        <v>0.85</v>
      </c>
      <c r="D69">
        <v>89</v>
      </c>
      <c r="E69">
        <v>80.900000000000006</v>
      </c>
      <c r="F69">
        <v>77.900000000000006</v>
      </c>
      <c r="G69">
        <v>0</v>
      </c>
      <c r="I69">
        <f t="shared" si="38"/>
        <v>4.6882832678924142</v>
      </c>
      <c r="N69">
        <f t="shared" si="39"/>
        <v>82.600000000000009</v>
      </c>
      <c r="Z69" s="7">
        <v>10</v>
      </c>
      <c r="AA69">
        <v>10</v>
      </c>
      <c r="AB69">
        <v>0</v>
      </c>
      <c r="AC69">
        <f t="shared" si="37"/>
        <v>54.3</v>
      </c>
      <c r="AD69">
        <f t="shared" si="36"/>
        <v>68.760000000000005</v>
      </c>
      <c r="AE69">
        <f t="shared" si="36"/>
        <v>53.660000000000004</v>
      </c>
      <c r="AF69">
        <f t="shared" si="36"/>
        <v>65.34</v>
      </c>
    </row>
    <row r="70" spans="1:32" x14ac:dyDescent="0.75">
      <c r="Z70" s="7">
        <v>11</v>
      </c>
      <c r="AA70">
        <v>10</v>
      </c>
      <c r="AB70">
        <v>0.2</v>
      </c>
      <c r="AC70">
        <f t="shared" si="37"/>
        <v>55.379999999999995</v>
      </c>
      <c r="AD70">
        <f t="shared" si="36"/>
        <v>69.739999999999995</v>
      </c>
      <c r="AE70">
        <f t="shared" si="36"/>
        <v>54.820000000000007</v>
      </c>
      <c r="AF70">
        <f t="shared" si="36"/>
        <v>64.819999999999993</v>
      </c>
    </row>
    <row r="71" spans="1:32" x14ac:dyDescent="0.75">
      <c r="Z71" s="7">
        <v>12</v>
      </c>
      <c r="AA71">
        <v>10</v>
      </c>
      <c r="AB71">
        <v>0.45</v>
      </c>
      <c r="AC71">
        <f t="shared" si="37"/>
        <v>56.52</v>
      </c>
      <c r="AD71">
        <f t="shared" si="36"/>
        <v>69.2</v>
      </c>
      <c r="AE71">
        <f t="shared" si="36"/>
        <v>54.08</v>
      </c>
      <c r="AF71">
        <f t="shared" si="36"/>
        <v>64.78</v>
      </c>
    </row>
    <row r="72" spans="1:32" x14ac:dyDescent="0.75">
      <c r="Z72" s="7">
        <v>13</v>
      </c>
      <c r="AA72">
        <v>10</v>
      </c>
      <c r="AB72">
        <v>0.65</v>
      </c>
      <c r="AC72">
        <f t="shared" si="37"/>
        <v>56.019999999999996</v>
      </c>
      <c r="AD72">
        <f t="shared" si="36"/>
        <v>67.58</v>
      </c>
      <c r="AE72">
        <f t="shared" si="36"/>
        <v>53.86</v>
      </c>
      <c r="AF72">
        <f t="shared" si="36"/>
        <v>64.179999999999993</v>
      </c>
    </row>
    <row r="73" spans="1:32" x14ac:dyDescent="0.75">
      <c r="A73" s="7">
        <v>0</v>
      </c>
      <c r="B73" t="s">
        <v>8</v>
      </c>
      <c r="Z73" s="7">
        <v>14</v>
      </c>
      <c r="AA73">
        <v>10</v>
      </c>
      <c r="AB73">
        <v>0.85</v>
      </c>
      <c r="AC73">
        <f t="shared" si="37"/>
        <v>54.02</v>
      </c>
      <c r="AD73">
        <f t="shared" si="36"/>
        <v>65.140000000000015</v>
      </c>
      <c r="AE73">
        <f t="shared" si="36"/>
        <v>50.980000000000004</v>
      </c>
      <c r="AF73">
        <f t="shared" si="36"/>
        <v>63.08</v>
      </c>
    </row>
    <row r="74" spans="1:32" x14ac:dyDescent="0.75">
      <c r="Z74" s="7">
        <v>15</v>
      </c>
      <c r="AA74">
        <v>20</v>
      </c>
      <c r="AB74">
        <v>0</v>
      </c>
      <c r="AC74">
        <f t="shared" si="37"/>
        <v>60.02</v>
      </c>
      <c r="AD74">
        <f t="shared" si="36"/>
        <v>72.88</v>
      </c>
      <c r="AE74">
        <f t="shared" si="36"/>
        <v>71.7</v>
      </c>
      <c r="AF74">
        <f t="shared" si="36"/>
        <v>66.539999999999992</v>
      </c>
    </row>
    <row r="75" spans="1:32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7">
        <v>16</v>
      </c>
      <c r="AA75">
        <v>20</v>
      </c>
      <c r="AB75">
        <v>0.2</v>
      </c>
      <c r="AC75">
        <f t="shared" si="37"/>
        <v>60.339999999999996</v>
      </c>
      <c r="AD75">
        <f t="shared" si="37"/>
        <v>74.61999999999999</v>
      </c>
      <c r="AE75">
        <f t="shared" si="37"/>
        <v>70.5</v>
      </c>
      <c r="AF75">
        <f t="shared" si="37"/>
        <v>64.099999999999994</v>
      </c>
    </row>
    <row r="76" spans="1:32" x14ac:dyDescent="0.75">
      <c r="A76" s="7">
        <v>0</v>
      </c>
      <c r="B76">
        <v>0</v>
      </c>
      <c r="C76">
        <v>0</v>
      </c>
      <c r="D76">
        <v>71.599999999999994</v>
      </c>
      <c r="E76">
        <v>89.2</v>
      </c>
      <c r="F76">
        <v>78.900000000000006</v>
      </c>
      <c r="G76">
        <v>29.1</v>
      </c>
      <c r="I76">
        <f>_xlfn.STDEV.P(D76:G76)</f>
        <v>22.868428017684142</v>
      </c>
      <c r="J76">
        <v>2</v>
      </c>
      <c r="K76">
        <f>_xlfn.STDEV.P(D76:G80)</f>
        <v>23.637171996666599</v>
      </c>
      <c r="L76">
        <f>_xlfn.STDEV.P(D76:G76,D81:G81,D86:G86,D91:G91,D96:F96,D101:F101)</f>
        <v>15.499030228260297</v>
      </c>
      <c r="M76">
        <v>0</v>
      </c>
      <c r="N76">
        <f>AVERAGE(D76:G76)</f>
        <v>67.2</v>
      </c>
      <c r="P76" s="5">
        <f>_xlfn.STDEV.P(D76:D80)</f>
        <v>1.5882065356873485</v>
      </c>
      <c r="Q76">
        <f>_xlfn.STDEV.P(D76,D81,D86,D91,D96,D101)</f>
        <v>5.0248272496563402</v>
      </c>
      <c r="R76" s="5">
        <f>_xlfn.STDEV.P(E76:E80)</f>
        <v>0.50754310161798166</v>
      </c>
      <c r="S76">
        <f>_xlfn.STDEV.P(E76,E81,E86,E91,E96,E101)</f>
        <v>1.2928220638931303</v>
      </c>
      <c r="T76" s="5">
        <f>_xlfn.STDEV.P(F76:F80)</f>
        <v>16.368579657380202</v>
      </c>
      <c r="U76">
        <f>_xlfn.STDEV.P(F76,F81,F86,F91,F96,F101)</f>
        <v>14.685641135325186</v>
      </c>
      <c r="V76" s="5">
        <f>_xlfn.STDEV.P(G76:G80)</f>
        <v>1.9022092419079457</v>
      </c>
      <c r="W76">
        <f t="shared" ref="W76:W78" si="40">_xlfn.STDEV.P(G76,G81,G86,G91)</f>
        <v>22.208148842260567</v>
      </c>
      <c r="Z76" s="7">
        <v>17</v>
      </c>
      <c r="AA76">
        <v>20</v>
      </c>
      <c r="AB76">
        <v>0.45</v>
      </c>
      <c r="AC76">
        <f t="shared" ref="AC76:AF88" si="41">AVERAGE(D21,D57,D93,D165,D237)</f>
        <v>61.14</v>
      </c>
      <c r="AD76">
        <f t="shared" si="41"/>
        <v>73.64</v>
      </c>
      <c r="AE76">
        <f t="shared" si="41"/>
        <v>72.260000000000005</v>
      </c>
      <c r="AF76">
        <f t="shared" si="41"/>
        <v>65.739999999999995</v>
      </c>
    </row>
    <row r="77" spans="1:32" x14ac:dyDescent="0.75">
      <c r="A77" s="7">
        <v>1</v>
      </c>
      <c r="B77">
        <v>0</v>
      </c>
      <c r="C77">
        <v>0.2</v>
      </c>
      <c r="D77">
        <v>74.3</v>
      </c>
      <c r="E77">
        <v>88.9</v>
      </c>
      <c r="F77">
        <v>44.4</v>
      </c>
      <c r="G77">
        <v>34.200000000000003</v>
      </c>
      <c r="I77">
        <f t="shared" ref="I77:I95" si="42">_xlfn.STDEV.P(D77:G77)</f>
        <v>22.067453409942885</v>
      </c>
      <c r="J77">
        <v>5</v>
      </c>
      <c r="K77">
        <f>_xlfn.STDEV.P(D81:G85)</f>
        <v>16.486133567334704</v>
      </c>
      <c r="L77">
        <f t="shared" ref="L77:L80" si="43">_xlfn.STDEV.P(D77:G77,D82:G82,D87:G87,D92:G92,D97:F97,D102:F102)</f>
        <v>16.442424591473049</v>
      </c>
      <c r="M77">
        <v>0.2</v>
      </c>
      <c r="N77">
        <f t="shared" ref="N77:N95" si="44">AVERAGE(D77:G77)</f>
        <v>60.45</v>
      </c>
      <c r="P77" s="5">
        <f>_xlfn.STDEV.P(D81:D85)</f>
        <v>1.546091847207014</v>
      </c>
      <c r="Q77">
        <f t="shared" ref="Q77:Q80" si="45">_xlfn.STDEV.P(D77,D82,D87,D92,D97,D102)</f>
        <v>4.3889064697256899</v>
      </c>
      <c r="R77" s="5">
        <f>_xlfn.STDEV.P(E81:E85)</f>
        <v>2.3610167301397924</v>
      </c>
      <c r="S77">
        <f t="shared" ref="S77:S80" si="46">_xlfn.STDEV.P(E77,E82,E87,E92,E97,E102)</f>
        <v>1.2233832869001715</v>
      </c>
      <c r="T77" s="5">
        <f>_xlfn.STDEV.P(F81:F85)</f>
        <v>1.6426807358704867</v>
      </c>
      <c r="U77">
        <f t="shared" ref="U77:U80" si="47">_xlfn.STDEV.P(F77,F82,F87,F92,F97,F102)</f>
        <v>16.542940756978165</v>
      </c>
      <c r="V77" s="5">
        <f>_xlfn.STDEV.P(G81:G85)</f>
        <v>1.8499729727755481</v>
      </c>
      <c r="W77">
        <f t="shared" si="40"/>
        <v>19.280365660432896</v>
      </c>
      <c r="Z77" s="7">
        <v>18</v>
      </c>
      <c r="AA77">
        <v>20</v>
      </c>
      <c r="AB77">
        <v>0.65</v>
      </c>
      <c r="AC77">
        <f t="shared" si="41"/>
        <v>61.580000000000005</v>
      </c>
      <c r="AD77">
        <f t="shared" si="41"/>
        <v>73.180000000000007</v>
      </c>
      <c r="AE77">
        <f t="shared" si="41"/>
        <v>69.400000000000006</v>
      </c>
      <c r="AF77">
        <f t="shared" si="41"/>
        <v>64.040000000000006</v>
      </c>
    </row>
    <row r="78" spans="1:32" x14ac:dyDescent="0.75">
      <c r="A78" s="7">
        <v>2</v>
      </c>
      <c r="B78">
        <v>0</v>
      </c>
      <c r="C78">
        <v>0.45</v>
      </c>
      <c r="D78">
        <v>75.900000000000006</v>
      </c>
      <c r="E78">
        <v>90.2</v>
      </c>
      <c r="F78">
        <v>40.4</v>
      </c>
      <c r="G78">
        <v>33.4</v>
      </c>
      <c r="I78">
        <f t="shared" si="42"/>
        <v>23.751670993847988</v>
      </c>
      <c r="J78">
        <v>10</v>
      </c>
      <c r="K78">
        <f>_xlfn.STDEV.P(D86:G90)</f>
        <v>14.281838116993153</v>
      </c>
      <c r="L78">
        <f t="shared" si="43"/>
        <v>16.634840690351819</v>
      </c>
      <c r="M78">
        <v>0.45</v>
      </c>
      <c r="N78">
        <f t="shared" si="44"/>
        <v>59.975000000000009</v>
      </c>
      <c r="P78" s="5">
        <f>_xlfn.STDEV.P(D86:D90)</f>
        <v>1.7211623979160098</v>
      </c>
      <c r="Q78">
        <f t="shared" si="45"/>
        <v>3.2860394939129298</v>
      </c>
      <c r="R78" s="5">
        <f>_xlfn.STDEV.P(E86:E90)</f>
        <v>2.6657831869827682</v>
      </c>
      <c r="S78">
        <f t="shared" si="46"/>
        <v>1.2270108212870652</v>
      </c>
      <c r="T78" s="5">
        <f>_xlfn.STDEV.P(F86:F90)</f>
        <v>2.0232646885664765</v>
      </c>
      <c r="U78">
        <f t="shared" si="47"/>
        <v>17.250603854165053</v>
      </c>
      <c r="V78" s="5">
        <f>_xlfn.STDEV.P(G86:G90)</f>
        <v>0.89353231614754658</v>
      </c>
      <c r="W78">
        <f t="shared" si="40"/>
        <v>19.821579150007231</v>
      </c>
      <c r="Z78" s="7">
        <v>19</v>
      </c>
      <c r="AA78">
        <v>20</v>
      </c>
      <c r="AB78">
        <v>0.85</v>
      </c>
      <c r="AC78">
        <f t="shared" si="41"/>
        <v>60.739999999999995</v>
      </c>
      <c r="AD78">
        <f t="shared" si="41"/>
        <v>72.48</v>
      </c>
      <c r="AE78">
        <f t="shared" si="41"/>
        <v>68.3</v>
      </c>
      <c r="AF78">
        <f t="shared" si="41"/>
        <v>61.46</v>
      </c>
    </row>
    <row r="79" spans="1:32" x14ac:dyDescent="0.75">
      <c r="A79" s="7">
        <v>3</v>
      </c>
      <c r="B79">
        <v>0</v>
      </c>
      <c r="C79">
        <v>0.65</v>
      </c>
      <c r="D79">
        <v>75</v>
      </c>
      <c r="E79">
        <v>88.8</v>
      </c>
      <c r="F79">
        <v>38.799999999999997</v>
      </c>
      <c r="G79">
        <v>32.299999999999997</v>
      </c>
      <c r="I79">
        <f t="shared" si="42"/>
        <v>23.79426138799014</v>
      </c>
      <c r="J79">
        <v>20</v>
      </c>
      <c r="K79">
        <f>_xlfn.STDEV.P(D91:G95)</f>
        <v>5.5548604842966123</v>
      </c>
      <c r="L79">
        <f t="shared" si="43"/>
        <v>16.756183791303236</v>
      </c>
      <c r="M79">
        <v>0.65</v>
      </c>
      <c r="N79">
        <f t="shared" si="44"/>
        <v>58.725000000000009</v>
      </c>
      <c r="P79" s="5">
        <f>_xlfn.STDEV.P(D91:D95)</f>
        <v>0.5919459434779536</v>
      </c>
      <c r="Q79">
        <f t="shared" si="45"/>
        <v>3.9889865741675421</v>
      </c>
      <c r="R79" s="5">
        <f>_xlfn.STDEV.P(E91:E95)</f>
        <v>1.5134067529914081</v>
      </c>
      <c r="S79">
        <f t="shared" si="46"/>
        <v>1.4996295838935993</v>
      </c>
      <c r="T79" s="5">
        <f>_xlfn.STDEV.P(F91:F95)</f>
        <v>1.966723163030325</v>
      </c>
      <c r="U79">
        <f t="shared" si="47"/>
        <v>16.486324298911786</v>
      </c>
      <c r="V79" s="5">
        <f>_xlfn.STDEV.P(G91:G95)</f>
        <v>1.2214745187681979</v>
      </c>
      <c r="W79">
        <f>_xlfn.STDEV.P(G79,G84,G89,G94)</f>
        <v>19.654134425102541</v>
      </c>
      <c r="Z79" s="7">
        <v>20</v>
      </c>
      <c r="AA79">
        <v>50</v>
      </c>
      <c r="AB79">
        <v>0</v>
      </c>
      <c r="AC79">
        <f t="shared" si="41"/>
        <v>66.36</v>
      </c>
      <c r="AD79">
        <f t="shared" si="41"/>
        <v>69.8</v>
      </c>
      <c r="AE79">
        <f t="shared" si="41"/>
        <v>63.6</v>
      </c>
      <c r="AF79">
        <f t="shared" si="41"/>
        <v>0</v>
      </c>
    </row>
    <row r="80" spans="1:32" x14ac:dyDescent="0.75">
      <c r="A80" s="7">
        <v>4</v>
      </c>
      <c r="B80">
        <v>0</v>
      </c>
      <c r="C80">
        <v>0.85</v>
      </c>
      <c r="D80">
        <v>72.5</v>
      </c>
      <c r="E80">
        <v>89</v>
      </c>
      <c r="F80">
        <v>32.700000000000003</v>
      </c>
      <c r="G80">
        <v>34.200000000000003</v>
      </c>
      <c r="I80">
        <f t="shared" si="42"/>
        <v>24.364625997539971</v>
      </c>
      <c r="J80">
        <v>50</v>
      </c>
      <c r="K80">
        <f>_xlfn.STDEV.P(D97:F100)</f>
        <v>4.2271880428956559</v>
      </c>
      <c r="L80">
        <f t="shared" si="43"/>
        <v>17.063747759601434</v>
      </c>
      <c r="M80">
        <v>0.85</v>
      </c>
      <c r="N80">
        <f t="shared" si="44"/>
        <v>57.099999999999994</v>
      </c>
      <c r="P80" s="5">
        <f>_xlfn.STDEV.P(D96:D100)</f>
        <v>2.6328873884008028</v>
      </c>
      <c r="Q80">
        <f t="shared" si="45"/>
        <v>4.4483767326470387</v>
      </c>
      <c r="R80" s="5">
        <f>_xlfn.STDEV.P(E96:E100)</f>
        <v>1.3526270735128765</v>
      </c>
      <c r="S80">
        <f t="shared" si="46"/>
        <v>3.2643273937111981</v>
      </c>
      <c r="T80" s="5">
        <f>_xlfn.STDEV.P(F96:F100)</f>
        <v>0.81633326527834194</v>
      </c>
      <c r="U80">
        <f t="shared" si="47"/>
        <v>18.585246538286469</v>
      </c>
      <c r="V80" s="5"/>
      <c r="W80">
        <f>_xlfn.STDEV.P(G80,G85,G90,G95)</f>
        <v>19.29084951473105</v>
      </c>
      <c r="Z80" s="7">
        <v>21</v>
      </c>
      <c r="AA80">
        <v>50</v>
      </c>
      <c r="AB80">
        <v>0.2</v>
      </c>
      <c r="AC80">
        <f t="shared" si="41"/>
        <v>67.38</v>
      </c>
      <c r="AD80">
        <f t="shared" si="41"/>
        <v>70.320000000000007</v>
      </c>
      <c r="AE80">
        <f t="shared" si="41"/>
        <v>63.42</v>
      </c>
      <c r="AF80">
        <f t="shared" si="41"/>
        <v>0</v>
      </c>
    </row>
    <row r="81" spans="1:32" x14ac:dyDescent="0.75">
      <c r="A81" s="7">
        <v>5</v>
      </c>
      <c r="B81">
        <v>5</v>
      </c>
      <c r="C81">
        <v>0</v>
      </c>
      <c r="D81">
        <v>81.900000000000006</v>
      </c>
      <c r="E81">
        <v>86.3</v>
      </c>
      <c r="F81">
        <v>47.2</v>
      </c>
      <c r="G81">
        <v>58.2</v>
      </c>
      <c r="I81">
        <f t="shared" si="42"/>
        <v>16.249153824122711</v>
      </c>
      <c r="J81">
        <v>100</v>
      </c>
      <c r="K81">
        <f>_xlfn.STDEV.P(D101:F105)</f>
        <v>2.7960607210065302</v>
      </c>
      <c r="L81">
        <f>AVERAGE((L80-L79), (L79-L78), (L78-L77), (L77-L76))</f>
        <v>0.39117938283528408</v>
      </c>
      <c r="N81">
        <f t="shared" si="44"/>
        <v>68.399999999999991</v>
      </c>
      <c r="P81" s="5">
        <f>_xlfn.STDEV.P(D101:D105)</f>
        <v>1.4554724318928181</v>
      </c>
      <c r="R81" s="5">
        <f>_xlfn.STDEV.P(E101:E105)</f>
        <v>2.6985922255872614</v>
      </c>
      <c r="T81" s="5">
        <f>_xlfn.STDEV.P(F101:F105)</f>
        <v>2.5329824318380112</v>
      </c>
      <c r="V81" s="5"/>
      <c r="Z81" s="7">
        <v>22</v>
      </c>
      <c r="AA81">
        <v>50</v>
      </c>
      <c r="AB81">
        <v>0.45</v>
      </c>
      <c r="AC81">
        <f t="shared" si="41"/>
        <v>67.587999999999994</v>
      </c>
      <c r="AD81">
        <f t="shared" si="41"/>
        <v>70.460000000000008</v>
      </c>
      <c r="AE81">
        <f t="shared" si="41"/>
        <v>63</v>
      </c>
      <c r="AF81">
        <f t="shared" si="41"/>
        <v>0</v>
      </c>
    </row>
    <row r="82" spans="1:32" x14ac:dyDescent="0.75">
      <c r="A82" s="7">
        <v>6</v>
      </c>
      <c r="B82">
        <v>5</v>
      </c>
      <c r="C82">
        <v>0.2</v>
      </c>
      <c r="D82">
        <v>82.5</v>
      </c>
      <c r="E82">
        <v>88.3</v>
      </c>
      <c r="F82">
        <v>47.1</v>
      </c>
      <c r="G82">
        <v>61.2</v>
      </c>
      <c r="I82">
        <f t="shared" si="42"/>
        <v>16.528668276663996</v>
      </c>
      <c r="K82">
        <f>AVERAGE(K76:K81)</f>
        <v>11.163875488198876</v>
      </c>
      <c r="N82">
        <f t="shared" si="44"/>
        <v>69.775000000000006</v>
      </c>
      <c r="P82" s="5">
        <f>AVERAGE(P76:P81)</f>
        <v>1.5892944240969913</v>
      </c>
      <c r="Q82">
        <f>AVERAGE(Q76:Q80)</f>
        <v>4.2274273040219077</v>
      </c>
      <c r="R82" s="5">
        <f>AVERAGE(R76:R81)</f>
        <v>1.8498281784720145</v>
      </c>
      <c r="S82">
        <f>AVERAGE(S76:S80)</f>
        <v>1.7014346299370331</v>
      </c>
      <c r="T82" s="5">
        <f>AVERAGE(T76:T81)</f>
        <v>4.2250939903273066</v>
      </c>
      <c r="U82">
        <f>AVERAGE(U76:U80)</f>
        <v>16.710151316733331</v>
      </c>
      <c r="V82" s="5">
        <f>AVERAGE(V76:V81)</f>
        <v>1.4667972623998096</v>
      </c>
      <c r="W82">
        <f>AVERAGE(W76:W80)</f>
        <v>20.051015518506855</v>
      </c>
      <c r="Z82" s="7">
        <v>23</v>
      </c>
      <c r="AA82">
        <v>50</v>
      </c>
      <c r="AB82">
        <v>0.65</v>
      </c>
      <c r="AC82">
        <f t="shared" si="41"/>
        <v>66.09</v>
      </c>
      <c r="AD82">
        <f t="shared" si="41"/>
        <v>69.3</v>
      </c>
      <c r="AE82">
        <f t="shared" si="41"/>
        <v>62.339999999999996</v>
      </c>
      <c r="AF82">
        <f t="shared" si="41"/>
        <v>0</v>
      </c>
    </row>
    <row r="83" spans="1:32" x14ac:dyDescent="0.75">
      <c r="A83" s="7">
        <v>7</v>
      </c>
      <c r="B83">
        <v>5</v>
      </c>
      <c r="C83">
        <v>0.45</v>
      </c>
      <c r="D83">
        <v>84.3</v>
      </c>
      <c r="E83">
        <v>87.5</v>
      </c>
      <c r="F83">
        <v>47</v>
      </c>
      <c r="G83">
        <v>61.9</v>
      </c>
      <c r="I83">
        <f t="shared" si="42"/>
        <v>16.622481012171445</v>
      </c>
      <c r="N83">
        <f t="shared" si="44"/>
        <v>70.174999999999997</v>
      </c>
      <c r="P83" s="5">
        <f>_xlfn.STDEV.P(P76:P81)</f>
        <v>0.59455240884849181</v>
      </c>
      <c r="Q83">
        <f>_xlfn.STDEV.P(Q76:Q80)</f>
        <v>0.57511839388759356</v>
      </c>
      <c r="R83" s="5">
        <f>_xlfn.STDEV.P(R76:R81)</f>
        <v>0.79682853245281793</v>
      </c>
      <c r="S83">
        <f>_xlfn.STDEV.P(S76:S80)</f>
        <v>0.78790028983222316</v>
      </c>
      <c r="T83" s="5">
        <f>_xlfn.STDEV.P(T76:T81)</f>
        <v>5.4553381294135717</v>
      </c>
      <c r="U83">
        <f>_xlfn.STDEV.P(U76:U80)</f>
        <v>1.2637064860903073</v>
      </c>
      <c r="V83" s="5">
        <f>_xlfn.STDEV.P(V76:V81)</f>
        <v>0.42580017733254222</v>
      </c>
      <c r="W83">
        <f>_xlfn.STDEV.P(W76:W80)</f>
        <v>1.0986476580766671</v>
      </c>
      <c r="Z83" s="7">
        <v>24</v>
      </c>
      <c r="AA83">
        <v>50</v>
      </c>
      <c r="AB83">
        <v>0.85</v>
      </c>
      <c r="AC83">
        <f t="shared" si="41"/>
        <v>66.8</v>
      </c>
      <c r="AD83">
        <f t="shared" si="41"/>
        <v>67.040000000000006</v>
      </c>
      <c r="AE83">
        <f t="shared" si="41"/>
        <v>63.64</v>
      </c>
      <c r="AF83">
        <f t="shared" si="41"/>
        <v>0</v>
      </c>
    </row>
    <row r="84" spans="1:32" x14ac:dyDescent="0.75">
      <c r="A84" s="7">
        <v>8</v>
      </c>
      <c r="B84">
        <v>5</v>
      </c>
      <c r="C84">
        <v>0.65</v>
      </c>
      <c r="D84">
        <v>82.5</v>
      </c>
      <c r="E84">
        <v>85.7</v>
      </c>
      <c r="F84">
        <v>45.5</v>
      </c>
      <c r="G84">
        <v>60.4</v>
      </c>
      <c r="I84">
        <f t="shared" si="42"/>
        <v>16.480651534450978</v>
      </c>
      <c r="K84" cm="1">
        <f t="array" ref="K84">INDEX(LINEST(K76:K81),1)</f>
        <v>-4.2774105881232574</v>
      </c>
      <c r="L84" cm="1">
        <f t="array" ref="L84">INDEX(LINEST(L76:L80),1)</f>
        <v>0.34431942625124595</v>
      </c>
      <c r="N84">
        <f t="shared" si="44"/>
        <v>68.524999999999991</v>
      </c>
      <c r="P84" s="5"/>
      <c r="R84" s="5"/>
      <c r="T84" s="5"/>
      <c r="V84" s="5"/>
      <c r="Z84" s="7">
        <v>25</v>
      </c>
      <c r="AA84">
        <v>100</v>
      </c>
      <c r="AB84">
        <v>0</v>
      </c>
      <c r="AC84">
        <f t="shared" si="41"/>
        <v>67.84</v>
      </c>
      <c r="AD84">
        <f t="shared" si="41"/>
        <v>70.260000000000019</v>
      </c>
      <c r="AE84">
        <f t="shared" si="41"/>
        <v>67.679999999999993</v>
      </c>
      <c r="AF84">
        <f t="shared" si="41"/>
        <v>0</v>
      </c>
    </row>
    <row r="85" spans="1:32" x14ac:dyDescent="0.75">
      <c r="A85" s="7">
        <v>9</v>
      </c>
      <c r="B85">
        <v>5</v>
      </c>
      <c r="C85">
        <v>0.85</v>
      </c>
      <c r="D85">
        <v>79.5</v>
      </c>
      <c r="E85">
        <v>81.5</v>
      </c>
      <c r="F85">
        <v>42.9</v>
      </c>
      <c r="G85">
        <v>57</v>
      </c>
      <c r="I85">
        <f t="shared" si="42"/>
        <v>16.083434801061649</v>
      </c>
      <c r="N85">
        <f t="shared" si="44"/>
        <v>65.224999999999994</v>
      </c>
      <c r="P85" s="5"/>
      <c r="R85" s="5"/>
      <c r="T85" s="5"/>
      <c r="V85" s="5"/>
      <c r="Z85" s="7">
        <v>26</v>
      </c>
      <c r="AA85">
        <v>100</v>
      </c>
      <c r="AB85">
        <v>0.2</v>
      </c>
      <c r="AC85">
        <f t="shared" si="41"/>
        <v>67.156000000000006</v>
      </c>
      <c r="AD85">
        <f t="shared" si="41"/>
        <v>71.14</v>
      </c>
      <c r="AE85">
        <f t="shared" si="41"/>
        <v>67.92</v>
      </c>
      <c r="AF85">
        <f t="shared" si="41"/>
        <v>0</v>
      </c>
    </row>
    <row r="86" spans="1:32" x14ac:dyDescent="0.75">
      <c r="A86" s="7">
        <v>10</v>
      </c>
      <c r="B86">
        <v>10</v>
      </c>
      <c r="C86">
        <v>0</v>
      </c>
      <c r="D86">
        <v>78.2</v>
      </c>
      <c r="E86">
        <v>85.2</v>
      </c>
      <c r="F86">
        <v>49.4</v>
      </c>
      <c r="G86">
        <v>82.3</v>
      </c>
      <c r="I86">
        <f t="shared" si="42"/>
        <v>14.290971800406032</v>
      </c>
      <c r="N86">
        <f t="shared" si="44"/>
        <v>73.775000000000006</v>
      </c>
      <c r="P86" s="5"/>
      <c r="R86" s="5"/>
      <c r="T86" s="5"/>
      <c r="V86" s="5"/>
      <c r="Z86" s="7">
        <v>27</v>
      </c>
      <c r="AA86">
        <v>100</v>
      </c>
      <c r="AB86">
        <v>0.45</v>
      </c>
      <c r="AC86">
        <f t="shared" si="41"/>
        <v>69.14</v>
      </c>
      <c r="AD86">
        <f t="shared" si="41"/>
        <v>70.400000000000006</v>
      </c>
      <c r="AE86">
        <f t="shared" si="41"/>
        <v>66.61999999999999</v>
      </c>
      <c r="AF86">
        <f t="shared" si="41"/>
        <v>0</v>
      </c>
    </row>
    <row r="87" spans="1:32" x14ac:dyDescent="0.75">
      <c r="A87" s="7">
        <v>11</v>
      </c>
      <c r="B87">
        <v>10</v>
      </c>
      <c r="C87">
        <v>0.2</v>
      </c>
      <c r="D87">
        <v>78.599999999999994</v>
      </c>
      <c r="E87">
        <v>87.8</v>
      </c>
      <c r="F87">
        <v>50.9</v>
      </c>
      <c r="G87">
        <v>80.900000000000006</v>
      </c>
      <c r="I87">
        <f t="shared" si="42"/>
        <v>14.067782341222125</v>
      </c>
      <c r="J87" s="2"/>
      <c r="K87" t="s">
        <v>26</v>
      </c>
      <c r="L87" t="s">
        <v>27</v>
      </c>
      <c r="N87">
        <f t="shared" si="44"/>
        <v>74.55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7">
        <v>28</v>
      </c>
      <c r="AA87">
        <v>100</v>
      </c>
      <c r="AB87">
        <v>0.65</v>
      </c>
      <c r="AC87">
        <f t="shared" si="41"/>
        <v>69.08</v>
      </c>
      <c r="AD87">
        <f t="shared" si="41"/>
        <v>69.099999999999994</v>
      </c>
      <c r="AE87">
        <f t="shared" si="41"/>
        <v>64.359999999999985</v>
      </c>
      <c r="AF87">
        <f t="shared" si="41"/>
        <v>0</v>
      </c>
    </row>
    <row r="88" spans="1:32" x14ac:dyDescent="0.75">
      <c r="A88" s="7">
        <v>12</v>
      </c>
      <c r="B88">
        <v>10</v>
      </c>
      <c r="C88">
        <v>0.45</v>
      </c>
      <c r="D88">
        <v>80.599999999999994</v>
      </c>
      <c r="E88">
        <v>86.6</v>
      </c>
      <c r="F88">
        <v>50.6</v>
      </c>
      <c r="G88">
        <v>80.599999999999994</v>
      </c>
      <c r="I88">
        <f t="shared" si="42"/>
        <v>14.07124727947032</v>
      </c>
      <c r="J88">
        <v>2</v>
      </c>
      <c r="K88">
        <f>AVERAGE(D76:G80)</f>
        <v>60.69</v>
      </c>
      <c r="L88">
        <f>AVERAGE(D76:G76,D81:G81,D86:G86,D91:G91,D96:F96,D101:F101)</f>
        <v>76.077272727272742</v>
      </c>
      <c r="M88">
        <v>0</v>
      </c>
      <c r="N88">
        <f t="shared" si="44"/>
        <v>74.599999999999994</v>
      </c>
      <c r="P88" s="5">
        <f>AVERAGE(D76:D80)</f>
        <v>73.859999999999985</v>
      </c>
      <c r="Q88">
        <f>AVERAGE(D76,D81,D86,D91,D96,D101)</f>
        <v>81.166666666666671</v>
      </c>
      <c r="R88" s="5">
        <f>AVERAGE(E76:E80)</f>
        <v>89.22</v>
      </c>
      <c r="S88">
        <f>AVERAGE(E76,E81,E86,E91,E96,E101)</f>
        <v>86.983333333333334</v>
      </c>
      <c r="T88" s="5">
        <f>AVERAGE(F76:F80)</f>
        <v>47.04</v>
      </c>
      <c r="U88">
        <f>AVERAGE(F76,F81,F86,F91,F96,F101)</f>
        <v>68.583333333333329</v>
      </c>
      <c r="V88" s="5">
        <f>AVERAGE(G76:G80)</f>
        <v>32.64</v>
      </c>
      <c r="W88">
        <f>AVERAGE(G76,G81,G86,G91)</f>
        <v>63.325000000000003</v>
      </c>
      <c r="Z88" s="7">
        <v>29</v>
      </c>
      <c r="AA88">
        <v>100</v>
      </c>
      <c r="AB88">
        <v>0.85</v>
      </c>
      <c r="AC88">
        <f t="shared" si="41"/>
        <v>66.820000000000007</v>
      </c>
      <c r="AD88">
        <f t="shared" si="41"/>
        <v>65.359999999999985</v>
      </c>
      <c r="AE88">
        <f t="shared" si="41"/>
        <v>63.6</v>
      </c>
      <c r="AF88">
        <f t="shared" si="41"/>
        <v>0</v>
      </c>
    </row>
    <row r="89" spans="1:32" x14ac:dyDescent="0.75">
      <c r="A89" s="7">
        <v>13</v>
      </c>
      <c r="B89">
        <v>10</v>
      </c>
      <c r="C89">
        <v>0.65</v>
      </c>
      <c r="D89">
        <v>80.099999999999994</v>
      </c>
      <c r="E89">
        <v>86.1</v>
      </c>
      <c r="F89">
        <v>50.3</v>
      </c>
      <c r="G89">
        <v>79.5</v>
      </c>
      <c r="I89">
        <f t="shared" si="42"/>
        <v>13.924438947404646</v>
      </c>
      <c r="J89">
        <v>5</v>
      </c>
      <c r="K89">
        <f>AVERAGE(D81:G85)</f>
        <v>68.42</v>
      </c>
      <c r="L89">
        <f t="shared" ref="L89:L92" si="48">AVERAGE(D77:G77,D82:G82,D87:G87,D92:G92,D97:F97,D102:F102)</f>
        <v>75.759090909090915</v>
      </c>
      <c r="M89">
        <v>0.2</v>
      </c>
      <c r="N89">
        <f t="shared" si="44"/>
        <v>74</v>
      </c>
      <c r="P89" s="5">
        <f>AVERAGE(D81:D85)</f>
        <v>82.14</v>
      </c>
      <c r="Q89">
        <f t="shared" ref="Q89:Q92" si="49">AVERAGE(D77,D82,D87,D92,D97,D102)</f>
        <v>82.05</v>
      </c>
      <c r="R89" s="5">
        <f>AVERAGE(E81:E85)</f>
        <v>85.86</v>
      </c>
      <c r="S89">
        <f t="shared" ref="S89:S92" si="50">AVERAGE(E77,E82,E87,E92,E97,E102)</f>
        <v>89.100000000000009</v>
      </c>
      <c r="T89" s="5">
        <f>AVERAGE(F81:F85)</f>
        <v>45.940000000000005</v>
      </c>
      <c r="U89">
        <f t="shared" ref="U89:U92" si="51">AVERAGE(F77,F82,F87,F92,F97,F102)</f>
        <v>63.666666666666664</v>
      </c>
      <c r="V89" s="5">
        <f>AVERAGE(G81:G85)</f>
        <v>59.740000000000009</v>
      </c>
      <c r="W89">
        <f t="shared" ref="W89:W92" si="52">AVERAGE(G77,G82,G87,G92)</f>
        <v>64.45</v>
      </c>
    </row>
    <row r="90" spans="1:32" x14ac:dyDescent="0.75">
      <c r="A90" s="7">
        <v>14</v>
      </c>
      <c r="B90">
        <v>10</v>
      </c>
      <c r="C90">
        <v>0.85</v>
      </c>
      <c r="D90">
        <v>75.7</v>
      </c>
      <c r="E90">
        <v>80.099999999999994</v>
      </c>
      <c r="F90">
        <v>45.4</v>
      </c>
      <c r="G90">
        <v>80.900000000000006</v>
      </c>
      <c r="I90">
        <f t="shared" si="42"/>
        <v>14.640419222139753</v>
      </c>
      <c r="J90">
        <v>10</v>
      </c>
      <c r="K90">
        <f>AVERAGE(D86:G90)</f>
        <v>73.490000000000009</v>
      </c>
      <c r="L90">
        <f t="shared" si="48"/>
        <v>75.424545454545481</v>
      </c>
      <c r="M90">
        <v>0.45</v>
      </c>
      <c r="N90">
        <f t="shared" si="44"/>
        <v>70.525000000000006</v>
      </c>
      <c r="P90" s="5">
        <f>AVERAGE(D86:D90)</f>
        <v>78.64</v>
      </c>
      <c r="Q90">
        <f t="shared" si="49"/>
        <v>82.456666666666663</v>
      </c>
      <c r="R90" s="5">
        <f>AVERAGE(E86:E90)</f>
        <v>85.160000000000011</v>
      </c>
      <c r="S90">
        <f t="shared" si="50"/>
        <v>88.066666666666663</v>
      </c>
      <c r="T90" s="5">
        <f>AVERAGE(F86:F90)</f>
        <v>49.32</v>
      </c>
      <c r="U90">
        <f t="shared" si="51"/>
        <v>62.9</v>
      </c>
      <c r="V90" s="5">
        <f>AVERAGE(G86:G90)</f>
        <v>80.839999999999989</v>
      </c>
      <c r="W90">
        <f t="shared" si="52"/>
        <v>64.699999999999989</v>
      </c>
    </row>
    <row r="91" spans="1:32" x14ac:dyDescent="0.75">
      <c r="A91" s="7">
        <v>15</v>
      </c>
      <c r="B91">
        <v>20</v>
      </c>
      <c r="C91">
        <v>0</v>
      </c>
      <c r="D91">
        <v>85.2</v>
      </c>
      <c r="E91">
        <v>87.7</v>
      </c>
      <c r="F91">
        <v>73.8</v>
      </c>
      <c r="G91">
        <v>83.7</v>
      </c>
      <c r="I91">
        <f t="shared" si="42"/>
        <v>5.2777836257277571</v>
      </c>
      <c r="J91">
        <v>20</v>
      </c>
      <c r="K91">
        <f>AVERAGE(D91:G95)</f>
        <v>82.64500000000001</v>
      </c>
      <c r="L91">
        <f t="shared" si="48"/>
        <v>74.12954545454545</v>
      </c>
      <c r="M91">
        <v>0.65</v>
      </c>
      <c r="N91">
        <f t="shared" si="44"/>
        <v>82.6</v>
      </c>
      <c r="P91" s="5">
        <f>AVERAGE(D91:D95)</f>
        <v>85.34</v>
      </c>
      <c r="Q91">
        <f t="shared" si="49"/>
        <v>81.50833333333334</v>
      </c>
      <c r="R91" s="5">
        <f>AVERAGE(E91:E95)</f>
        <v>88.94</v>
      </c>
      <c r="S91">
        <f t="shared" si="50"/>
        <v>87.266666666666666</v>
      </c>
      <c r="T91" s="5">
        <f>AVERAGE(F91:F95)</f>
        <v>74.400000000000006</v>
      </c>
      <c r="U91">
        <f t="shared" si="51"/>
        <v>60.833333333333336</v>
      </c>
      <c r="V91" s="5">
        <f>AVERAGE(G91:G95)</f>
        <v>81.900000000000006</v>
      </c>
      <c r="W91">
        <f t="shared" si="52"/>
        <v>63.3</v>
      </c>
    </row>
    <row r="92" spans="1:32" x14ac:dyDescent="0.75">
      <c r="A92" s="7">
        <v>16</v>
      </c>
      <c r="B92">
        <v>20</v>
      </c>
      <c r="C92">
        <v>0.2</v>
      </c>
      <c r="D92">
        <v>85.4</v>
      </c>
      <c r="E92">
        <v>91.5</v>
      </c>
      <c r="F92">
        <v>75.900000000000006</v>
      </c>
      <c r="G92">
        <v>81.5</v>
      </c>
      <c r="I92">
        <f t="shared" si="42"/>
        <v>5.6865521188150545</v>
      </c>
      <c r="J92">
        <v>50</v>
      </c>
      <c r="K92">
        <f>AVERAGE(D96:F100)</f>
        <v>82.926000000000002</v>
      </c>
      <c r="L92">
        <f t="shared" si="48"/>
        <v>72.081818181818207</v>
      </c>
      <c r="M92">
        <v>0.85</v>
      </c>
      <c r="N92">
        <f t="shared" si="44"/>
        <v>83.575000000000003</v>
      </c>
      <c r="P92" s="5">
        <f>AVERAGE(D96:D100)</f>
        <v>83.518000000000001</v>
      </c>
      <c r="Q92">
        <f t="shared" si="49"/>
        <v>79.783333333333317</v>
      </c>
      <c r="R92" s="5">
        <f>AVERAGE(E96:E100)</f>
        <v>87.11999999999999</v>
      </c>
      <c r="S92">
        <f t="shared" si="50"/>
        <v>84.05</v>
      </c>
      <c r="T92" s="5">
        <f>AVERAGE(F96:F100)</f>
        <v>78.140000000000015</v>
      </c>
      <c r="U92">
        <f t="shared" si="51"/>
        <v>58.383333333333333</v>
      </c>
      <c r="V92" s="5"/>
      <c r="W92">
        <f t="shared" si="52"/>
        <v>63.125000000000007</v>
      </c>
    </row>
    <row r="93" spans="1:32" x14ac:dyDescent="0.75">
      <c r="A93" s="7">
        <v>17</v>
      </c>
      <c r="B93">
        <v>20</v>
      </c>
      <c r="C93">
        <v>0.45</v>
      </c>
      <c r="D93">
        <v>84.6</v>
      </c>
      <c r="E93">
        <v>88.8</v>
      </c>
      <c r="F93">
        <v>77.400000000000006</v>
      </c>
      <c r="G93">
        <v>82.9</v>
      </c>
      <c r="I93">
        <f t="shared" si="42"/>
        <v>4.0880160224734894</v>
      </c>
      <c r="J93">
        <v>100</v>
      </c>
      <c r="K93">
        <f>AVERAGE(D101:F105)</f>
        <v>84.506666666666675</v>
      </c>
      <c r="L93">
        <f>AVERAGE((L92-L91), (L91-L90), (L90-L89), (L89-L88))</f>
        <v>-0.99886363636363384</v>
      </c>
      <c r="N93">
        <f t="shared" si="44"/>
        <v>83.424999999999997</v>
      </c>
      <c r="P93" s="5">
        <f>AVERAGE(D101:D105)</f>
        <v>84.859999999999985</v>
      </c>
      <c r="R93" s="5">
        <f>AVERAGE(E101:E105)</f>
        <v>86.26</v>
      </c>
      <c r="T93" s="5">
        <f>AVERAGE(F101:F105)</f>
        <v>82.4</v>
      </c>
      <c r="V93" s="5"/>
    </row>
    <row r="94" spans="1:32" x14ac:dyDescent="0.75">
      <c r="A94" s="7">
        <v>18</v>
      </c>
      <c r="B94">
        <v>20</v>
      </c>
      <c r="C94">
        <v>0.65</v>
      </c>
      <c r="D94">
        <v>86.4</v>
      </c>
      <c r="E94">
        <v>89.5</v>
      </c>
      <c r="F94">
        <v>72.7</v>
      </c>
      <c r="G94">
        <v>81</v>
      </c>
      <c r="I94">
        <f t="shared" si="42"/>
        <v>6.3729898791697446</v>
      </c>
      <c r="K94">
        <f>AVERAGE(K88:K93)</f>
        <v>75.44627777777778</v>
      </c>
      <c r="N94">
        <f t="shared" si="44"/>
        <v>82.4</v>
      </c>
      <c r="P94" s="5">
        <f>AVERAGE(P88:P93)</f>
        <v>81.393000000000015</v>
      </c>
      <c r="Q94">
        <f>AVERAGE(Q88:Q92)</f>
        <v>81.393000000000001</v>
      </c>
      <c r="R94" s="5">
        <f>AVERAGE(R88:R93)</f>
        <v>87.093333333333348</v>
      </c>
      <c r="S94">
        <f>AVERAGE(S88:S92)</f>
        <v>87.093333333333334</v>
      </c>
      <c r="T94" s="5">
        <f>AVERAGE(T88:T93)</f>
        <v>62.873333333333335</v>
      </c>
      <c r="U94">
        <f>AVERAGE(U88:U92)</f>
        <v>62.873333333333335</v>
      </c>
      <c r="V94" s="5">
        <f>AVERAGE(V88:V93)</f>
        <v>63.78</v>
      </c>
      <c r="W94">
        <f>AVERAGE(W88:W92)</f>
        <v>63.779999999999994</v>
      </c>
    </row>
    <row r="95" spans="1:32" x14ac:dyDescent="0.75">
      <c r="A95" s="7">
        <v>19</v>
      </c>
      <c r="B95">
        <v>20</v>
      </c>
      <c r="C95">
        <v>0.85</v>
      </c>
      <c r="D95">
        <v>85.1</v>
      </c>
      <c r="E95">
        <v>87.2</v>
      </c>
      <c r="F95">
        <v>72.2</v>
      </c>
      <c r="G95">
        <v>80.400000000000006</v>
      </c>
      <c r="I95">
        <f t="shared" si="42"/>
        <v>5.7629744923953972</v>
      </c>
      <c r="N95">
        <f t="shared" si="44"/>
        <v>81.224999999999994</v>
      </c>
      <c r="P95" s="5">
        <f>_xlfn.STDEV.P(P88:P93)</f>
        <v>4.0207302404745695</v>
      </c>
      <c r="Q95">
        <f>_xlfn.STDEV.P(Q88:Q92)</f>
        <v>0.91854135574955487</v>
      </c>
      <c r="R95" s="5">
        <f>_xlfn.STDEV.P(R88:R93)</f>
        <v>1.5213444346658906</v>
      </c>
      <c r="S95">
        <f>_xlfn.STDEV.P(S88:S92)</f>
        <v>1.6898586397158288</v>
      </c>
      <c r="T95" s="5">
        <f>_xlfn.STDEV.P(T88:T93)</f>
        <v>15.643693795122552</v>
      </c>
      <c r="U95">
        <f>_xlfn.STDEV.P(U88:U92)</f>
        <v>3.3928126647042811</v>
      </c>
      <c r="V95" s="5">
        <f>_xlfn.STDEV.P(V88:V93)</f>
        <v>20.033716579806143</v>
      </c>
      <c r="W95">
        <f>_xlfn.STDEV.P(W88:W92)</f>
        <v>0.6575332691202741</v>
      </c>
    </row>
    <row r="96" spans="1:32" x14ac:dyDescent="0.75">
      <c r="A96" s="7">
        <v>20</v>
      </c>
      <c r="B96">
        <v>50</v>
      </c>
      <c r="C96">
        <v>0</v>
      </c>
      <c r="D96">
        <v>83.6</v>
      </c>
      <c r="E96">
        <v>86.1</v>
      </c>
      <c r="F96">
        <v>77.8</v>
      </c>
      <c r="G96">
        <v>0</v>
      </c>
      <c r="I96">
        <f>_xlfn.STDEV.P(D96:F96)</f>
        <v>3.4765883660086447</v>
      </c>
      <c r="N96">
        <f>AVERAGE(D96:F96)</f>
        <v>82.5</v>
      </c>
      <c r="P96" s="5"/>
      <c r="R96" s="5"/>
      <c r="T96" s="5"/>
      <c r="V96" s="5"/>
    </row>
    <row r="97" spans="1:23" x14ac:dyDescent="0.75">
      <c r="A97" s="7">
        <v>21</v>
      </c>
      <c r="B97">
        <v>50</v>
      </c>
      <c r="C97">
        <v>0.2</v>
      </c>
      <c r="D97">
        <v>87.3</v>
      </c>
      <c r="E97">
        <v>88.4</v>
      </c>
      <c r="F97">
        <v>78.5</v>
      </c>
      <c r="G97">
        <v>0</v>
      </c>
      <c r="I97">
        <f t="shared" ref="I97:I105" si="53">_xlfn.STDEV.P(D97:F97)</f>
        <v>4.4304501903180107</v>
      </c>
      <c r="N97">
        <f t="shared" ref="N97:N105" si="54">AVERAGE(D97:F97)</f>
        <v>84.733333333333334</v>
      </c>
      <c r="P97" s="5" cm="1">
        <f t="array" ref="P97">INDEX(LINEST(P88:P93), 1)</f>
        <v>1.880971428571429</v>
      </c>
      <c r="Q97" s="5" cm="1">
        <f t="array" ref="Q97">INDEX(LINEST(Q88:Q92), 1)</f>
        <v>-0.33083333333333648</v>
      </c>
      <c r="R97" s="5" cm="1">
        <f t="array" ref="R97">INDEX(LINEST(R88:R93), 1)</f>
        <v>-0.20685714285714318</v>
      </c>
      <c r="S97" s="5" cm="1">
        <f t="array" ref="S97">INDEX(LINEST(S88:S92), 1)</f>
        <v>-0.77000000000000124</v>
      </c>
      <c r="T97" s="5" cm="1">
        <f t="array" ref="T97">INDEX(LINEST(T88:T93), 1)</f>
        <v>8.528000000000004</v>
      </c>
      <c r="U97" s="5" cm="1">
        <f t="array" ref="U97">INDEX(LINEST(U88:U92), 1)</f>
        <v>-2.3233333333333319</v>
      </c>
      <c r="V97" s="5" cm="1">
        <f t="array" ref="V97">INDEX(LINEST(V88:V91), 1)</f>
        <v>16.888000000000002</v>
      </c>
      <c r="W97" s="5" cm="1">
        <f t="array" ref="W97">INDEX(LINEST(W88:W92), 1)</f>
        <v>-0.15499999999999964</v>
      </c>
    </row>
    <row r="98" spans="1:23" x14ac:dyDescent="0.75">
      <c r="A98" s="7">
        <v>22</v>
      </c>
      <c r="B98">
        <v>50</v>
      </c>
      <c r="C98">
        <v>0.45</v>
      </c>
      <c r="D98">
        <v>84.14</v>
      </c>
      <c r="E98">
        <v>88.4</v>
      </c>
      <c r="F98">
        <v>78.8</v>
      </c>
      <c r="G98">
        <v>0</v>
      </c>
      <c r="I98">
        <f t="shared" si="53"/>
        <v>3.9274419155475777</v>
      </c>
      <c r="K98" cm="1">
        <f t="array" ref="K98">INDEX(LINEST(K88:K93),1)</f>
        <v>4.9073238095238114</v>
      </c>
      <c r="L98" cm="1">
        <f t="array" ref="L98">INDEX(LINEST(L88:L92),1)</f>
        <v>-0.96204545454545343</v>
      </c>
      <c r="N98">
        <f t="shared" si="54"/>
        <v>83.780000000000015</v>
      </c>
    </row>
    <row r="99" spans="1:23" x14ac:dyDescent="0.75">
      <c r="A99" s="7">
        <v>23</v>
      </c>
      <c r="B99">
        <v>50</v>
      </c>
      <c r="C99">
        <v>0.65</v>
      </c>
      <c r="D99">
        <v>79.05</v>
      </c>
      <c r="E99">
        <v>87.7</v>
      </c>
      <c r="F99">
        <v>76.7</v>
      </c>
      <c r="G99">
        <v>0</v>
      </c>
      <c r="I99">
        <f t="shared" si="53"/>
        <v>4.7298696247007355</v>
      </c>
      <c r="N99">
        <f t="shared" si="54"/>
        <v>81.149999999999991</v>
      </c>
    </row>
    <row r="100" spans="1:23" x14ac:dyDescent="0.75">
      <c r="A100" s="7">
        <v>24</v>
      </c>
      <c r="B100">
        <v>50</v>
      </c>
      <c r="C100">
        <v>0.85</v>
      </c>
      <c r="D100">
        <v>83.5</v>
      </c>
      <c r="E100">
        <v>85</v>
      </c>
      <c r="F100">
        <v>78.900000000000006</v>
      </c>
      <c r="G100">
        <v>0</v>
      </c>
      <c r="I100">
        <f t="shared" si="53"/>
        <v>2.5952948879762281</v>
      </c>
      <c r="N100">
        <f t="shared" si="54"/>
        <v>82.466666666666669</v>
      </c>
    </row>
    <row r="101" spans="1:23" x14ac:dyDescent="0.75">
      <c r="A101" s="7">
        <v>25</v>
      </c>
      <c r="B101">
        <v>100</v>
      </c>
      <c r="C101">
        <v>0</v>
      </c>
      <c r="D101">
        <v>86.5</v>
      </c>
      <c r="E101">
        <v>87.4</v>
      </c>
      <c r="F101">
        <v>84.4</v>
      </c>
      <c r="G101">
        <v>0</v>
      </c>
      <c r="I101">
        <f t="shared" si="53"/>
        <v>1.2569805089976529</v>
      </c>
      <c r="N101">
        <f t="shared" si="54"/>
        <v>86.100000000000009</v>
      </c>
    </row>
    <row r="102" spans="1:23" x14ac:dyDescent="0.75">
      <c r="A102" s="7">
        <v>26</v>
      </c>
      <c r="B102">
        <v>100</v>
      </c>
      <c r="C102">
        <v>0.2</v>
      </c>
      <c r="D102">
        <v>84.2</v>
      </c>
      <c r="E102">
        <v>89.7</v>
      </c>
      <c r="F102">
        <v>85.2</v>
      </c>
      <c r="G102">
        <v>0</v>
      </c>
      <c r="I102">
        <f t="shared" si="53"/>
        <v>2.3921166824012206</v>
      </c>
      <c r="N102">
        <f t="shared" si="54"/>
        <v>86.366666666666674</v>
      </c>
    </row>
    <row r="103" spans="1:23" x14ac:dyDescent="0.75">
      <c r="A103" s="7">
        <v>27</v>
      </c>
      <c r="B103">
        <v>100</v>
      </c>
      <c r="C103">
        <v>0.45</v>
      </c>
      <c r="D103">
        <v>85.2</v>
      </c>
      <c r="E103">
        <v>86.9</v>
      </c>
      <c r="F103">
        <v>83.2</v>
      </c>
      <c r="G103">
        <v>0</v>
      </c>
      <c r="I103">
        <f t="shared" si="53"/>
        <v>1.512172829628502</v>
      </c>
      <c r="N103">
        <f t="shared" si="54"/>
        <v>85.100000000000009</v>
      </c>
    </row>
    <row r="104" spans="1:23" x14ac:dyDescent="0.75">
      <c r="A104" s="7">
        <v>28</v>
      </c>
      <c r="B104">
        <v>100</v>
      </c>
      <c r="C104">
        <v>0.65</v>
      </c>
      <c r="D104">
        <v>86</v>
      </c>
      <c r="E104">
        <v>85.8</v>
      </c>
      <c r="F104">
        <v>81</v>
      </c>
      <c r="G104">
        <v>0</v>
      </c>
      <c r="I104">
        <f t="shared" si="53"/>
        <v>2.3113247764479614</v>
      </c>
      <c r="N104">
        <f t="shared" si="54"/>
        <v>84.266666666666666</v>
      </c>
    </row>
    <row r="105" spans="1:23" x14ac:dyDescent="0.75">
      <c r="A105" s="7">
        <v>29</v>
      </c>
      <c r="B105">
        <v>100</v>
      </c>
      <c r="C105">
        <v>0.85</v>
      </c>
      <c r="D105">
        <v>82.4</v>
      </c>
      <c r="E105">
        <v>81.5</v>
      </c>
      <c r="F105">
        <v>78.2</v>
      </c>
      <c r="G105">
        <v>0</v>
      </c>
      <c r="I105">
        <f t="shared" si="53"/>
        <v>1.8055470085267793</v>
      </c>
      <c r="N105">
        <f t="shared" si="54"/>
        <v>80.7</v>
      </c>
    </row>
    <row r="109" spans="1:23" x14ac:dyDescent="0.75">
      <c r="A109" s="7">
        <v>0</v>
      </c>
      <c r="B109" t="s">
        <v>9</v>
      </c>
    </row>
    <row r="111" spans="1:23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7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_xlfn.STDEV.P(D112:G112,D117:G117,D122:G122,D127:G127,D132:F132,D137:F137)</f>
        <v>31.081148122214547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20.499789971823823</v>
      </c>
      <c r="R112" s="5">
        <f>_xlfn.STDEV.P(E112:E116)</f>
        <v>0</v>
      </c>
      <c r="S112">
        <f>_xlfn.STDEV.P(E112,E117,E122,E127,E132,E137)</f>
        <v>30.466798869151553</v>
      </c>
      <c r="T112" s="5">
        <f>_xlfn.STDEV.P(F112:F116)</f>
        <v>0</v>
      </c>
      <c r="U112">
        <f>_xlfn.STDEV.P(F112,F117,F122,F127,F132,F137)</f>
        <v>28.443652875270594</v>
      </c>
      <c r="V112" s="5">
        <f>_xlfn.STDEV.P(G112:G116)</f>
        <v>0</v>
      </c>
      <c r="W112">
        <f t="shared" ref="W112:W114" si="55">_xlfn.STDEV.P(G112,G117,G122,G127)</f>
        <v>33.05437754670325</v>
      </c>
    </row>
    <row r="113" spans="1:23" x14ac:dyDescent="0.75">
      <c r="A113" s="7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31" si="56">_xlfn.STDEV.P(D113:G113)</f>
        <v>0</v>
      </c>
      <c r="J113">
        <v>5</v>
      </c>
      <c r="K113">
        <f>_xlfn.STDEV.P(D117:G121)</f>
        <v>5.4473938723024773</v>
      </c>
      <c r="L113">
        <f t="shared" ref="L113:L116" si="57">_xlfn.STDEV.P(D113:G113,D118:G118,D123:G123,D128:G128,D133:F133,D138:F138)</f>
        <v>30.43050068435986</v>
      </c>
      <c r="M113">
        <v>0.2</v>
      </c>
      <c r="N113">
        <f t="shared" ref="N113:N131" si="58">AVERAGE(D113:G113)</f>
        <v>0</v>
      </c>
      <c r="P113" s="5">
        <f>_xlfn.STDEV.P(D117:D121)</f>
        <v>1.170640850132951</v>
      </c>
      <c r="Q113">
        <f t="shared" ref="Q113:Q116" si="59">_xlfn.STDEV.P(D113,D118,D123,D128,D133,D138)</f>
        <v>21.105265272491184</v>
      </c>
      <c r="R113" s="5">
        <f>_xlfn.STDEV.P(E117:E121)</f>
        <v>1.6545694303957139</v>
      </c>
      <c r="S113">
        <f t="shared" ref="S113:S116" si="60">_xlfn.STDEV.P(E113,E118,E123,E128,E133,E138)</f>
        <v>30.083808860507599</v>
      </c>
      <c r="T113" s="5">
        <f>_xlfn.STDEV.P(F117:F121)</f>
        <v>1.9489484344127723</v>
      </c>
      <c r="U113">
        <f t="shared" ref="U113:U116" si="61">_xlfn.STDEV.P(F113,F118,F123,F128,F133,F138)</f>
        <v>27.277870558792188</v>
      </c>
      <c r="V113" s="5">
        <f>_xlfn.STDEV.P(G117:G121)</f>
        <v>1.3922643427165697</v>
      </c>
      <c r="W113">
        <f t="shared" si="55"/>
        <v>32.102569990578651</v>
      </c>
    </row>
    <row r="114" spans="1:23" x14ac:dyDescent="0.75">
      <c r="A114" s="7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56"/>
        <v>0</v>
      </c>
      <c r="J114">
        <v>10</v>
      </c>
      <c r="K114">
        <f>_xlfn.STDEV.P(D122:G126)</f>
        <v>7.3057169394931698</v>
      </c>
      <c r="L114">
        <f t="shared" si="57"/>
        <v>30.848629368001063</v>
      </c>
      <c r="M114">
        <v>0.45</v>
      </c>
      <c r="N114">
        <f t="shared" si="58"/>
        <v>0</v>
      </c>
      <c r="P114" s="5">
        <f>_xlfn.STDEV.P(D122:D126)</f>
        <v>0.92649878575203581</v>
      </c>
      <c r="Q114">
        <f t="shared" si="59"/>
        <v>21.799190861640309</v>
      </c>
      <c r="R114" s="5">
        <f>_xlfn.STDEV.P(E122:E126)</f>
        <v>1.8942016788082503</v>
      </c>
      <c r="S114">
        <f t="shared" si="60"/>
        <v>30.634589201677809</v>
      </c>
      <c r="T114" s="5">
        <f>_xlfn.STDEV.P(F122:F126)</f>
        <v>1.9794948850653804</v>
      </c>
      <c r="U114">
        <f t="shared" si="61"/>
        <v>27.175075385768896</v>
      </c>
      <c r="V114" s="5">
        <f>_xlfn.STDEV.P(G122:G126)</f>
        <v>3.1422285085588526</v>
      </c>
      <c r="W114">
        <f t="shared" si="55"/>
        <v>32.926157914339171</v>
      </c>
    </row>
    <row r="115" spans="1:23" x14ac:dyDescent="0.75">
      <c r="A115" s="7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56"/>
        <v>0</v>
      </c>
      <c r="J115">
        <v>20</v>
      </c>
      <c r="K115">
        <f>_xlfn.STDEV.P(D127:G131)</f>
        <v>17.968034811854036</v>
      </c>
      <c r="L115">
        <f t="shared" si="57"/>
        <v>30.223719545093996</v>
      </c>
      <c r="M115">
        <v>0.65</v>
      </c>
      <c r="N115">
        <f t="shared" si="58"/>
        <v>0</v>
      </c>
      <c r="P115" s="5">
        <f>_xlfn.STDEV.P(D127:D131)</f>
        <v>0.92606695222321755</v>
      </c>
      <c r="Q115">
        <f t="shared" si="59"/>
        <v>21.650667169602169</v>
      </c>
      <c r="R115" s="5">
        <f>_xlfn.STDEV.P(E127:E131)</f>
        <v>1.1637869220780921</v>
      </c>
      <c r="S115">
        <f t="shared" si="60"/>
        <v>30.038831350252103</v>
      </c>
      <c r="T115" s="5">
        <f>_xlfn.STDEV.P(F127:F131)</f>
        <v>0.82219219164378132</v>
      </c>
      <c r="U115">
        <f t="shared" si="61"/>
        <v>26.85899911264999</v>
      </c>
      <c r="V115" s="5">
        <f>_xlfn.STDEV.P(G127:G131)</f>
        <v>2.394159560263267</v>
      </c>
      <c r="W115">
        <f>_xlfn.STDEV.P(G115,G120,G125,G130)</f>
        <v>31.884900423241092</v>
      </c>
    </row>
    <row r="116" spans="1:23" x14ac:dyDescent="0.75">
      <c r="A116" s="7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56"/>
        <v>0</v>
      </c>
      <c r="J116">
        <v>50</v>
      </c>
      <c r="K116">
        <f>_xlfn.STDEV.P(D133:F136)</f>
        <v>29.1065415995939</v>
      </c>
      <c r="L116">
        <f t="shared" si="57"/>
        <v>29.30111977100383</v>
      </c>
      <c r="M116">
        <v>0.85</v>
      </c>
      <c r="N116">
        <f t="shared" si="58"/>
        <v>0</v>
      </c>
      <c r="P116" s="5">
        <f>_xlfn.STDEV.P(D132:D136)</f>
        <v>0.46647615158762462</v>
      </c>
      <c r="Q116">
        <f t="shared" si="59"/>
        <v>21.446814060212613</v>
      </c>
      <c r="R116" s="5">
        <f>_xlfn.STDEV.P(E132:E136)</f>
        <v>1.778313808077755</v>
      </c>
      <c r="S116">
        <f t="shared" si="60"/>
        <v>28.53831732172651</v>
      </c>
      <c r="T116" s="5">
        <f>_xlfn.STDEV.P(F132:F136)</f>
        <v>0.83282651254628071</v>
      </c>
      <c r="U116">
        <f t="shared" si="61"/>
        <v>27.378134016441333</v>
      </c>
      <c r="V116" s="5"/>
      <c r="W116">
        <f>_xlfn.STDEV.P(G116,G121,G126,G131)</f>
        <v>30.21633457254536</v>
      </c>
    </row>
    <row r="117" spans="1:23" x14ac:dyDescent="0.75">
      <c r="A117" s="7">
        <v>5</v>
      </c>
      <c r="B117">
        <v>5</v>
      </c>
      <c r="C117">
        <v>0</v>
      </c>
      <c r="D117">
        <v>50.6</v>
      </c>
      <c r="E117">
        <v>57.5</v>
      </c>
      <c r="F117">
        <v>43.7</v>
      </c>
      <c r="G117">
        <v>56.2</v>
      </c>
      <c r="I117">
        <f t="shared" si="56"/>
        <v>5.4483942588619998</v>
      </c>
      <c r="J117">
        <v>100</v>
      </c>
      <c r="K117">
        <f>_xlfn.STDEV.P(D137:F141)</f>
        <v>34.265469499191177</v>
      </c>
      <c r="L117">
        <f>AVERAGE((L116-L115), (L115-L114), (L114-L113), (L113-L112))</f>
        <v>-0.44500708780267928</v>
      </c>
      <c r="N117">
        <f t="shared" si="58"/>
        <v>52</v>
      </c>
      <c r="P117" s="5">
        <f>_xlfn.STDEV.P(D137:D141)</f>
        <v>0.51536394906900529</v>
      </c>
      <c r="R117" s="5">
        <f>_xlfn.STDEV.P(E137:E141)</f>
        <v>3.6158539793525959</v>
      </c>
      <c r="T117" s="5">
        <f>_xlfn.STDEV.P(F137:F141)</f>
        <v>2.2512218904408314</v>
      </c>
      <c r="V117" s="5"/>
    </row>
    <row r="118" spans="1:23" x14ac:dyDescent="0.75">
      <c r="A118" s="7">
        <v>6</v>
      </c>
      <c r="B118">
        <v>5</v>
      </c>
      <c r="C118">
        <v>0.2</v>
      </c>
      <c r="D118">
        <v>52.5</v>
      </c>
      <c r="E118">
        <v>59.3</v>
      </c>
      <c r="F118">
        <v>48</v>
      </c>
      <c r="G118">
        <v>57.8</v>
      </c>
      <c r="I118">
        <f t="shared" si="56"/>
        <v>4.4760473634670124</v>
      </c>
      <c r="K118">
        <f>AVERAGE(K112:K117)</f>
        <v>15.682192787072461</v>
      </c>
      <c r="N118">
        <f t="shared" si="58"/>
        <v>54.400000000000006</v>
      </c>
      <c r="P118" s="5">
        <f>AVERAGE(P112:P117)</f>
        <v>0.6675077814608058</v>
      </c>
      <c r="Q118">
        <f>AVERAGE(Q112:Q116)</f>
        <v>21.300345467154024</v>
      </c>
      <c r="R118" s="5">
        <f>AVERAGE(R112:R117)</f>
        <v>1.6844543031187345</v>
      </c>
      <c r="S118">
        <f>AVERAGE(S112:S116)</f>
        <v>29.952469120663114</v>
      </c>
      <c r="T118" s="5">
        <f>AVERAGE(T112:T117)</f>
        <v>1.3057806523515076</v>
      </c>
      <c r="U118">
        <f>AVERAGE(U112:U116)</f>
        <v>27.426746389784597</v>
      </c>
      <c r="V118" s="5">
        <f>AVERAGE(V112:V117)</f>
        <v>1.7321631028846722</v>
      </c>
      <c r="W118">
        <f>AVERAGE(W112:W116)</f>
        <v>32.036868089481501</v>
      </c>
    </row>
    <row r="119" spans="1:23" x14ac:dyDescent="0.75">
      <c r="A119" s="7">
        <v>7</v>
      </c>
      <c r="B119">
        <v>5</v>
      </c>
      <c r="C119">
        <v>0.45</v>
      </c>
      <c r="D119">
        <v>53.1</v>
      </c>
      <c r="E119">
        <v>60.2</v>
      </c>
      <c r="F119">
        <v>44.7</v>
      </c>
      <c r="G119">
        <v>58.1</v>
      </c>
      <c r="I119">
        <f t="shared" si="56"/>
        <v>5.9696628883045477</v>
      </c>
      <c r="N119">
        <f t="shared" si="58"/>
        <v>54.024999999999999</v>
      </c>
      <c r="P119" s="5">
        <f>_xlfn.STDEV.P(P112:P117)</f>
        <v>0.38647987660757416</v>
      </c>
      <c r="Q119">
        <f>_xlfn.STDEV.P(Q112:Q116)</f>
        <v>0.4630270953220732</v>
      </c>
      <c r="R119" s="5">
        <f>_xlfn.STDEV.P(R112:R117)</f>
        <v>1.0717961718713647</v>
      </c>
      <c r="S119">
        <f>_xlfn.STDEV.P(S112:S116)</f>
        <v>0.74220708262604274</v>
      </c>
      <c r="T119" s="5">
        <f>_xlfn.STDEV.P(T112:T117)</f>
        <v>0.80870486248763018</v>
      </c>
      <c r="U119">
        <f>_xlfn.STDEV.P(U112:U116)</f>
        <v>0.53745720593834434</v>
      </c>
      <c r="V119" s="5">
        <f>_xlfn.STDEV.P(V112:V117)</f>
        <v>1.177119783626519</v>
      </c>
      <c r="W119">
        <f>_xlfn.STDEV.P(W112:W116)</f>
        <v>1.016652849876426</v>
      </c>
    </row>
    <row r="120" spans="1:23" x14ac:dyDescent="0.75">
      <c r="A120" s="7">
        <v>8</v>
      </c>
      <c r="B120">
        <v>5</v>
      </c>
      <c r="C120">
        <v>0.65</v>
      </c>
      <c r="D120">
        <v>53.9</v>
      </c>
      <c r="E120">
        <v>56.7</v>
      </c>
      <c r="F120">
        <v>42.1</v>
      </c>
      <c r="G120">
        <v>58.7</v>
      </c>
      <c r="I120">
        <f t="shared" si="56"/>
        <v>6.4364198122870055</v>
      </c>
      <c r="K120" cm="1">
        <f t="array" ref="K120">INDEX(LINEST(K112:K117),1)</f>
        <v>7.2276316728626009</v>
      </c>
      <c r="L120" cm="1">
        <f t="array" ref="L120">INDEX(LINEST(L112:L116),1)</f>
        <v>-0.37668378416872988</v>
      </c>
      <c r="N120">
        <f t="shared" si="58"/>
        <v>52.849999999999994</v>
      </c>
      <c r="P120" s="5"/>
      <c r="R120" s="5"/>
      <c r="T120" s="5"/>
      <c r="V120" s="5"/>
    </row>
    <row r="121" spans="1:23" x14ac:dyDescent="0.75">
      <c r="A121" s="7">
        <v>9</v>
      </c>
      <c r="B121">
        <v>5</v>
      </c>
      <c r="C121">
        <v>0.85</v>
      </c>
      <c r="D121">
        <v>53.6</v>
      </c>
      <c r="E121">
        <v>55.7</v>
      </c>
      <c r="F121">
        <v>45.3</v>
      </c>
      <c r="G121">
        <v>54.9</v>
      </c>
      <c r="I121">
        <f t="shared" si="56"/>
        <v>4.1529357086282968</v>
      </c>
      <c r="N121">
        <f t="shared" si="58"/>
        <v>52.375000000000007</v>
      </c>
      <c r="P121" s="5"/>
      <c r="R121" s="5"/>
      <c r="T121" s="5"/>
      <c r="V121" s="5"/>
    </row>
    <row r="122" spans="1:23" x14ac:dyDescent="0.75">
      <c r="A122" s="7">
        <v>10</v>
      </c>
      <c r="B122">
        <v>10</v>
      </c>
      <c r="C122">
        <v>0</v>
      </c>
      <c r="D122">
        <v>56.6</v>
      </c>
      <c r="E122">
        <v>60.4</v>
      </c>
      <c r="F122">
        <v>68.8</v>
      </c>
      <c r="G122">
        <v>76.8</v>
      </c>
      <c r="I122">
        <f t="shared" si="56"/>
        <v>7.8056069591031667</v>
      </c>
      <c r="N122">
        <f t="shared" si="58"/>
        <v>65.650000000000006</v>
      </c>
      <c r="P122" s="5"/>
      <c r="R122" s="5"/>
      <c r="T122" s="5"/>
      <c r="V122" s="5"/>
    </row>
    <row r="123" spans="1:23" x14ac:dyDescent="0.75">
      <c r="A123" s="7">
        <v>11</v>
      </c>
      <c r="B123">
        <v>10</v>
      </c>
      <c r="C123">
        <v>0.2</v>
      </c>
      <c r="D123">
        <v>57.1</v>
      </c>
      <c r="E123">
        <v>60.3</v>
      </c>
      <c r="F123">
        <v>69.400000000000006</v>
      </c>
      <c r="G123">
        <v>75.900000000000006</v>
      </c>
      <c r="I123">
        <f t="shared" si="56"/>
        <v>7.4304693660628907</v>
      </c>
      <c r="J123" s="2"/>
      <c r="K123" t="s">
        <v>26</v>
      </c>
      <c r="L123" t="s">
        <v>27</v>
      </c>
      <c r="N123">
        <f t="shared" si="58"/>
        <v>65.675000000000011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7">
        <v>12</v>
      </c>
      <c r="B124">
        <v>10</v>
      </c>
      <c r="C124">
        <v>0.45</v>
      </c>
      <c r="D124">
        <v>59.3</v>
      </c>
      <c r="E124">
        <v>61.9</v>
      </c>
      <c r="F124">
        <v>65.8</v>
      </c>
      <c r="G124">
        <v>79.599999999999994</v>
      </c>
      <c r="I124">
        <f t="shared" si="56"/>
        <v>7.8263976387606764</v>
      </c>
      <c r="J124">
        <v>2</v>
      </c>
      <c r="K124">
        <f>AVERAGE(D112:G116)</f>
        <v>0</v>
      </c>
      <c r="L124">
        <f>AVERAGE(D112:G112,D117:G117,D122:G122,D127:G127,D132:F132,D137:F137)</f>
        <v>50.463636363636368</v>
      </c>
      <c r="M124">
        <v>0</v>
      </c>
      <c r="N124">
        <f t="shared" si="58"/>
        <v>66.650000000000006</v>
      </c>
      <c r="P124" s="5">
        <f>AVERAGE(D112:D116)</f>
        <v>0</v>
      </c>
      <c r="Q124">
        <f>AVERAGE(D112,D117,D122,D127,D132,D137)</f>
        <v>29.116666666666671</v>
      </c>
      <c r="R124" s="5">
        <f>AVERAGE(E112:E116)</f>
        <v>0</v>
      </c>
      <c r="S124">
        <f>AVERAGE(E112,E117,E122,E127,E132,E137)</f>
        <v>62.550000000000004</v>
      </c>
      <c r="T124" s="5">
        <f>AVERAGE(F112:F116)</f>
        <v>0</v>
      </c>
      <c r="U124">
        <f>AVERAGE(F112,F117,F122,F127,F132,F137)</f>
        <v>57.116666666666667</v>
      </c>
      <c r="V124" s="5">
        <f>AVERAGE(G112:G116)</f>
        <v>0</v>
      </c>
      <c r="W124">
        <f>AVERAGE(G112,G117,G122,G127)</f>
        <v>54.375</v>
      </c>
    </row>
    <row r="125" spans="1:23" x14ac:dyDescent="0.75">
      <c r="A125" s="7">
        <v>13</v>
      </c>
      <c r="B125">
        <v>10</v>
      </c>
      <c r="C125">
        <v>0.65</v>
      </c>
      <c r="D125">
        <v>57.5</v>
      </c>
      <c r="E125">
        <v>59.7</v>
      </c>
      <c r="F125">
        <v>64.5</v>
      </c>
      <c r="G125">
        <v>74.8</v>
      </c>
      <c r="I125">
        <f t="shared" si="56"/>
        <v>6.6627227917721639</v>
      </c>
      <c r="J125">
        <v>5</v>
      </c>
      <c r="K125">
        <f>AVERAGE(D117:G121)</f>
        <v>53.130000000000017</v>
      </c>
      <c r="L125">
        <f t="shared" ref="L125:L128" si="62">AVERAGE(D113:G113,D118:G118,D123:G123,D128:G128,D133:F133,D138:F138)</f>
        <v>50.309090909090919</v>
      </c>
      <c r="M125">
        <v>0.2</v>
      </c>
      <c r="N125">
        <f t="shared" si="58"/>
        <v>64.125</v>
      </c>
      <c r="P125" s="5">
        <f>AVERAGE(D117:D121)</f>
        <v>52.739999999999995</v>
      </c>
      <c r="Q125">
        <f t="shared" ref="Q125:Q128" si="63">AVERAGE(D113,D118,D123,D128,D133,D138)</f>
        <v>29.766666666666666</v>
      </c>
      <c r="R125" s="5">
        <f>AVERAGE(E117:E121)</f>
        <v>57.879999999999995</v>
      </c>
      <c r="S125">
        <f t="shared" ref="S125:S128" si="64">AVERAGE(E113,E118,E123,E128,E133,E138)</f>
        <v>62.333333333333336</v>
      </c>
      <c r="T125" s="5">
        <f>AVERAGE(F117:F121)</f>
        <v>44.760000000000005</v>
      </c>
      <c r="U125">
        <f t="shared" ref="U125:U128" si="65">AVERAGE(F113,F118,F123,F128,F133,F138)</f>
        <v>56.633333333333347</v>
      </c>
      <c r="V125" s="5">
        <f>AVERAGE(G117:G121)</f>
        <v>57.14</v>
      </c>
      <c r="W125">
        <f t="shared" ref="W125:W128" si="66">AVERAGE(G113,G118,G123,G128)</f>
        <v>53.599999999999994</v>
      </c>
    </row>
    <row r="126" spans="1:23" x14ac:dyDescent="0.75">
      <c r="A126" s="7">
        <v>14</v>
      </c>
      <c r="B126">
        <v>10</v>
      </c>
      <c r="C126">
        <v>0.85</v>
      </c>
      <c r="D126">
        <v>57.2</v>
      </c>
      <c r="E126">
        <v>56.2</v>
      </c>
      <c r="F126">
        <v>65.2</v>
      </c>
      <c r="G126">
        <v>70</v>
      </c>
      <c r="I126">
        <f t="shared" si="56"/>
        <v>5.719047123428866</v>
      </c>
      <c r="J126">
        <v>10</v>
      </c>
      <c r="K126">
        <f>AVERAGE(D122:G126)</f>
        <v>64.850000000000009</v>
      </c>
      <c r="L126">
        <f t="shared" si="62"/>
        <v>50.654545454545456</v>
      </c>
      <c r="M126">
        <v>0.45</v>
      </c>
      <c r="N126">
        <f t="shared" si="58"/>
        <v>62.150000000000006</v>
      </c>
      <c r="P126" s="5">
        <f>AVERAGE(D122:D126)</f>
        <v>57.54</v>
      </c>
      <c r="Q126">
        <f t="shared" si="63"/>
        <v>30.283333333333335</v>
      </c>
      <c r="R126" s="5">
        <f>AVERAGE(E122:E126)</f>
        <v>59.7</v>
      </c>
      <c r="S126">
        <f t="shared" si="64"/>
        <v>63.516666666666673</v>
      </c>
      <c r="T126" s="5">
        <f>AVERAGE(F122:F126)</f>
        <v>66.739999999999995</v>
      </c>
      <c r="U126">
        <f t="shared" si="65"/>
        <v>55.416666666666664</v>
      </c>
      <c r="V126" s="5">
        <f>AVERAGE(G122:G126)</f>
        <v>75.419999999999987</v>
      </c>
      <c r="W126">
        <f t="shared" si="66"/>
        <v>54.774999999999999</v>
      </c>
    </row>
    <row r="127" spans="1:23" x14ac:dyDescent="0.75">
      <c r="A127" s="7">
        <v>15</v>
      </c>
      <c r="B127">
        <v>20</v>
      </c>
      <c r="C127">
        <v>0</v>
      </c>
      <c r="D127">
        <v>36.1</v>
      </c>
      <c r="E127">
        <v>84</v>
      </c>
      <c r="F127">
        <v>68.400000000000006</v>
      </c>
      <c r="G127">
        <v>84.5</v>
      </c>
      <c r="I127">
        <f t="shared" si="56"/>
        <v>19.658140807309326</v>
      </c>
      <c r="J127">
        <v>20</v>
      </c>
      <c r="K127">
        <f>AVERAGE(D127:G131)</f>
        <v>66.865000000000009</v>
      </c>
      <c r="L127">
        <f t="shared" si="62"/>
        <v>49.43636363636363</v>
      </c>
      <c r="M127">
        <v>0.65</v>
      </c>
      <c r="N127" s="14">
        <f t="shared" si="58"/>
        <v>68.25</v>
      </c>
      <c r="P127" s="5">
        <f>AVERAGE(D127:D131)</f>
        <v>37.61999999999999</v>
      </c>
      <c r="Q127">
        <f t="shared" si="63"/>
        <v>29.583333333333329</v>
      </c>
      <c r="R127" s="5">
        <f>AVERAGE(E127:E131)</f>
        <v>82.14</v>
      </c>
      <c r="S127">
        <f t="shared" si="64"/>
        <v>61.683333333333337</v>
      </c>
      <c r="T127" s="5">
        <f>AVERAGE(F127:F131)</f>
        <v>66.900000000000006</v>
      </c>
      <c r="U127">
        <f t="shared" si="65"/>
        <v>54.35</v>
      </c>
      <c r="V127" s="5">
        <f>AVERAGE(G127:G131)</f>
        <v>80.8</v>
      </c>
      <c r="W127">
        <f t="shared" si="66"/>
        <v>53.475000000000001</v>
      </c>
    </row>
    <row r="128" spans="1:23" x14ac:dyDescent="0.75">
      <c r="A128" s="7">
        <v>16</v>
      </c>
      <c r="B128">
        <v>20</v>
      </c>
      <c r="C128">
        <v>0.2</v>
      </c>
      <c r="D128">
        <v>38.1</v>
      </c>
      <c r="E128">
        <v>81.5</v>
      </c>
      <c r="F128">
        <v>66.2</v>
      </c>
      <c r="G128">
        <v>80.7</v>
      </c>
      <c r="I128">
        <f t="shared" si="56"/>
        <v>17.558669511099076</v>
      </c>
      <c r="J128">
        <v>50</v>
      </c>
      <c r="K128">
        <f>AVERAGE(D132:F136)</f>
        <v>60.820000000000007</v>
      </c>
      <c r="L128">
        <f t="shared" si="62"/>
        <v>48.572727272727271</v>
      </c>
      <c r="M128">
        <v>0.85</v>
      </c>
      <c r="N128">
        <f t="shared" si="58"/>
        <v>66.625</v>
      </c>
      <c r="P128" s="5">
        <f>AVERAGE(D132:D136)</f>
        <v>19.98</v>
      </c>
      <c r="Q128">
        <f t="shared" si="63"/>
        <v>29.75</v>
      </c>
      <c r="R128" s="5">
        <f>AVERAGE(E132:E136)</f>
        <v>85.76</v>
      </c>
      <c r="S128">
        <f t="shared" si="64"/>
        <v>58.866666666666667</v>
      </c>
      <c r="T128" s="5">
        <f>AVERAGE(F132:F136)</f>
        <v>76.72</v>
      </c>
      <c r="U128">
        <f t="shared" si="65"/>
        <v>55.833333333333336</v>
      </c>
      <c r="V128" s="5"/>
      <c r="W128">
        <f t="shared" si="66"/>
        <v>50.475000000000001</v>
      </c>
    </row>
    <row r="129" spans="1:23" x14ac:dyDescent="0.75">
      <c r="A129" s="7">
        <v>17</v>
      </c>
      <c r="B129">
        <v>20</v>
      </c>
      <c r="C129">
        <v>0.45</v>
      </c>
      <c r="D129">
        <v>38.9</v>
      </c>
      <c r="E129">
        <v>82.6</v>
      </c>
      <c r="F129">
        <v>66.099999999999994</v>
      </c>
      <c r="G129">
        <v>81.400000000000006</v>
      </c>
      <c r="I129">
        <f t="shared" si="56"/>
        <v>17.613134303695066</v>
      </c>
      <c r="J129">
        <v>100</v>
      </c>
      <c r="K129">
        <f>AVERAGE(D137:F141)</f>
        <v>58.559999999999995</v>
      </c>
      <c r="L129">
        <f>AVERAGE((L128-L127), (L127-L126), (L126-L125), (L125-L124))</f>
        <v>-0.47272727272727444</v>
      </c>
      <c r="N129">
        <f t="shared" si="58"/>
        <v>67.25</v>
      </c>
      <c r="P129" s="5">
        <f>AVERAGE(D137:D141)</f>
        <v>10.320000000000002</v>
      </c>
      <c r="R129" s="5">
        <f>AVERAGE(E137:E141)</f>
        <v>85.26</v>
      </c>
      <c r="T129" s="5">
        <f>AVERAGE(F137:F141)</f>
        <v>80.099999999999994</v>
      </c>
      <c r="V129" s="5"/>
    </row>
    <row r="130" spans="1:23" x14ac:dyDescent="0.75">
      <c r="A130" s="7">
        <v>18</v>
      </c>
      <c r="B130">
        <v>20</v>
      </c>
      <c r="C130">
        <v>0.65</v>
      </c>
      <c r="D130">
        <v>37.299999999999997</v>
      </c>
      <c r="E130">
        <v>82.1</v>
      </c>
      <c r="F130">
        <v>66.900000000000006</v>
      </c>
      <c r="G130">
        <v>80.400000000000006</v>
      </c>
      <c r="I130">
        <f t="shared" si="56"/>
        <v>17.953046398870541</v>
      </c>
      <c r="K130">
        <f>AVERAGE(K124:K129)</f>
        <v>50.704166666666673</v>
      </c>
      <c r="N130">
        <f t="shared" si="58"/>
        <v>66.675000000000011</v>
      </c>
      <c r="P130" s="5">
        <f>AVERAGE(P124:P129)</f>
        <v>29.699999999999992</v>
      </c>
      <c r="Q130">
        <f>AVERAGE(Q124:Q128)</f>
        <v>29.7</v>
      </c>
      <c r="R130" s="5">
        <f>AVERAGE(R124:R129)</f>
        <v>61.79</v>
      </c>
      <c r="S130">
        <f>AVERAGE(S124:S128)</f>
        <v>61.79</v>
      </c>
      <c r="T130" s="5">
        <f>AVERAGE(T124:T129)</f>
        <v>55.870000000000005</v>
      </c>
      <c r="U130">
        <f>AVERAGE(U124:U128)</f>
        <v>55.870000000000005</v>
      </c>
      <c r="V130" s="5">
        <f>AVERAGE(V124:V129)</f>
        <v>53.34</v>
      </c>
      <c r="W130">
        <f>AVERAGE(W124:W128)</f>
        <v>53.339999999999996</v>
      </c>
    </row>
    <row r="131" spans="1:23" x14ac:dyDescent="0.75">
      <c r="A131" s="7">
        <v>19</v>
      </c>
      <c r="B131">
        <v>20</v>
      </c>
      <c r="C131">
        <v>0.85</v>
      </c>
      <c r="D131">
        <v>37.700000000000003</v>
      </c>
      <c r="E131">
        <v>80.5</v>
      </c>
      <c r="F131">
        <v>66.900000000000006</v>
      </c>
      <c r="G131">
        <v>77</v>
      </c>
      <c r="I131">
        <f t="shared" si="56"/>
        <v>16.822956785297858</v>
      </c>
      <c r="N131">
        <f t="shared" si="58"/>
        <v>65.525000000000006</v>
      </c>
      <c r="P131" s="5">
        <f>_xlfn.STDEV.P(P124:P129)</f>
        <v>21.29470356684967</v>
      </c>
      <c r="Q131">
        <f>_xlfn.STDEV.P(Q124:Q128)</f>
        <v>0.37446257786622933</v>
      </c>
      <c r="R131" s="5">
        <f>_xlfn.STDEV.P(R124:R129)</f>
        <v>29.9365568049055</v>
      </c>
      <c r="S131">
        <f>_xlfn.STDEV.P(S124:S128)</f>
        <v>1.5755281301483939</v>
      </c>
      <c r="T131" s="5">
        <f>_xlfn.STDEV.P(T124:T129)</f>
        <v>27.405967111804902</v>
      </c>
      <c r="U131">
        <f>_xlfn.STDEV.P(U124:U128)</f>
        <v>0.96479128427977945</v>
      </c>
      <c r="V131" s="5">
        <f>_xlfn.STDEV.P(V124:V129)</f>
        <v>32.020202997482684</v>
      </c>
      <c r="W131">
        <f>_xlfn.STDEV.P(W124:W128)</f>
        <v>1.5115885683611123</v>
      </c>
    </row>
    <row r="132" spans="1:23" x14ac:dyDescent="0.75">
      <c r="A132" s="7">
        <v>20</v>
      </c>
      <c r="B132">
        <v>50</v>
      </c>
      <c r="C132">
        <v>0</v>
      </c>
      <c r="D132">
        <v>20.6</v>
      </c>
      <c r="E132">
        <v>86.4</v>
      </c>
      <c r="F132">
        <v>78</v>
      </c>
      <c r="G132">
        <v>0</v>
      </c>
      <c r="I132">
        <f>_xlfn.STDEV.P(D132:F132)</f>
        <v>29.240307035931675</v>
      </c>
      <c r="N132">
        <f>AVERAGE(D132:F132)</f>
        <v>61.666666666666664</v>
      </c>
      <c r="P132" s="5"/>
      <c r="R132" s="5"/>
      <c r="T132" s="5"/>
      <c r="V132" s="5"/>
    </row>
    <row r="133" spans="1:23" x14ac:dyDescent="0.75">
      <c r="A133" s="7">
        <v>21</v>
      </c>
      <c r="B133">
        <v>50</v>
      </c>
      <c r="C133">
        <v>0.2</v>
      </c>
      <c r="D133">
        <v>20.100000000000001</v>
      </c>
      <c r="E133">
        <v>85.8</v>
      </c>
      <c r="F133">
        <v>76.3</v>
      </c>
      <c r="G133">
        <v>0</v>
      </c>
      <c r="I133">
        <f t="shared" ref="I133:I141" si="67">_xlfn.STDEV.P(D133:F133)</f>
        <v>28.992681068772452</v>
      </c>
      <c r="N133">
        <f t="shared" ref="N133:N141" si="68">AVERAGE(D133:F133)</f>
        <v>60.733333333333327</v>
      </c>
      <c r="P133" s="5" cm="1">
        <f t="array" ref="P133">INDEX(LINEST(P124:P129), 1)</f>
        <v>-1.9028571428571406</v>
      </c>
      <c r="Q133" s="5" cm="1">
        <f t="array" ref="Q133">INDEX(LINEST(Q124:Q128), 1)</f>
        <v>0.10833333333333214</v>
      </c>
      <c r="R133" s="5" cm="1">
        <f t="array" ref="R133">INDEX(LINEST(R124:R129), 1)</f>
        <v>15.210857142857147</v>
      </c>
      <c r="S133" s="5" cm="1">
        <f t="array" ref="S133">INDEX(LINEST(S124:S128), 1)</f>
        <v>-0.80166666666666719</v>
      </c>
      <c r="T133" s="5" cm="1">
        <f t="array" ref="T133">INDEX(LINEST(T124:T129), 1)</f>
        <v>14.186857142857143</v>
      </c>
      <c r="U133" s="5" cm="1">
        <f t="array" ref="U133">INDEX(LINEST(U124:U128), 1)</f>
        <v>-0.48500000000000071</v>
      </c>
      <c r="V133" s="5" cm="1">
        <f t="array" ref="V133">INDEX(LINEST(V124:V127), 1)</f>
        <v>26.068000000000001</v>
      </c>
      <c r="W133" s="5" cm="1">
        <f t="array" ref="W133">INDEX(LINEST(W124:W128), 1)</f>
        <v>-0.79249999999999887</v>
      </c>
    </row>
    <row r="134" spans="1:23" x14ac:dyDescent="0.75">
      <c r="A134" s="7">
        <v>22</v>
      </c>
      <c r="B134">
        <v>50</v>
      </c>
      <c r="C134">
        <v>0.45</v>
      </c>
      <c r="D134">
        <v>19.8</v>
      </c>
      <c r="E134">
        <v>87.9</v>
      </c>
      <c r="F134">
        <v>76</v>
      </c>
      <c r="G134">
        <v>0</v>
      </c>
      <c r="I134">
        <f t="shared" si="67"/>
        <v>29.69784878105186</v>
      </c>
      <c r="K134" cm="1">
        <f t="array" ref="K134">INDEX(LINEST(K124:K129),1)</f>
        <v>9.0824285714285704</v>
      </c>
      <c r="L134" cm="1">
        <f t="array" ref="L134">INDEX(LINEST(L124:L128),1)</f>
        <v>-0.46545454545454834</v>
      </c>
      <c r="N134">
        <f t="shared" si="68"/>
        <v>61.233333333333327</v>
      </c>
    </row>
    <row r="135" spans="1:23" x14ac:dyDescent="0.75">
      <c r="A135" s="7">
        <v>23</v>
      </c>
      <c r="B135">
        <v>50</v>
      </c>
      <c r="C135">
        <v>0.65</v>
      </c>
      <c r="D135">
        <v>19.2</v>
      </c>
      <c r="E135">
        <v>86.2</v>
      </c>
      <c r="F135">
        <v>75.900000000000006</v>
      </c>
      <c r="G135">
        <v>0</v>
      </c>
      <c r="I135">
        <f t="shared" si="67"/>
        <v>29.458030408626385</v>
      </c>
      <c r="N135">
        <f t="shared" si="68"/>
        <v>60.433333333333337</v>
      </c>
    </row>
    <row r="136" spans="1:23" x14ac:dyDescent="0.75">
      <c r="A136" s="7">
        <v>24</v>
      </c>
      <c r="B136">
        <v>50</v>
      </c>
      <c r="C136">
        <v>0.85</v>
      </c>
      <c r="D136">
        <v>20.2</v>
      </c>
      <c r="E136">
        <v>82.5</v>
      </c>
      <c r="F136">
        <v>77.400000000000006</v>
      </c>
      <c r="G136">
        <v>0</v>
      </c>
      <c r="I136">
        <f t="shared" si="67"/>
        <v>28.243268617888781</v>
      </c>
      <c r="N136">
        <f t="shared" si="68"/>
        <v>60.033333333333339</v>
      </c>
    </row>
    <row r="137" spans="1:23" x14ac:dyDescent="0.75">
      <c r="A137" s="7">
        <v>25</v>
      </c>
      <c r="B137">
        <v>100</v>
      </c>
      <c r="C137">
        <v>0</v>
      </c>
      <c r="D137">
        <v>10.8</v>
      </c>
      <c r="E137">
        <v>87</v>
      </c>
      <c r="F137">
        <v>83.8</v>
      </c>
      <c r="G137">
        <v>0</v>
      </c>
      <c r="I137">
        <f t="shared" si="67"/>
        <v>35.191034211697854</v>
      </c>
      <c r="N137">
        <f t="shared" si="68"/>
        <v>60.533333333333331</v>
      </c>
    </row>
    <row r="138" spans="1:23" x14ac:dyDescent="0.75">
      <c r="A138" s="7">
        <v>26</v>
      </c>
      <c r="B138">
        <v>100</v>
      </c>
      <c r="C138">
        <v>0.2</v>
      </c>
      <c r="D138">
        <v>10.8</v>
      </c>
      <c r="E138">
        <v>87.1</v>
      </c>
      <c r="F138">
        <v>79.900000000000006</v>
      </c>
      <c r="G138">
        <v>0</v>
      </c>
      <c r="I138">
        <f t="shared" si="67"/>
        <v>34.396931387681796</v>
      </c>
      <c r="N138">
        <f t="shared" si="68"/>
        <v>59.266666666666673</v>
      </c>
    </row>
    <row r="139" spans="1:23" x14ac:dyDescent="0.75">
      <c r="A139" s="7">
        <v>27</v>
      </c>
      <c r="B139">
        <v>100</v>
      </c>
      <c r="C139">
        <v>0.45</v>
      </c>
      <c r="D139">
        <v>10.6</v>
      </c>
      <c r="E139">
        <v>88.5</v>
      </c>
      <c r="F139">
        <v>79.900000000000006</v>
      </c>
      <c r="G139">
        <v>0</v>
      </c>
      <c r="I139">
        <f t="shared" si="67"/>
        <v>34.872561643153716</v>
      </c>
      <c r="N139">
        <f t="shared" si="68"/>
        <v>59.666666666666664</v>
      </c>
    </row>
    <row r="140" spans="1:23" x14ac:dyDescent="0.75">
      <c r="A140" s="7">
        <v>28</v>
      </c>
      <c r="B140">
        <v>100</v>
      </c>
      <c r="C140">
        <v>0.65</v>
      </c>
      <c r="D140">
        <v>9.6</v>
      </c>
      <c r="E140">
        <v>85.4</v>
      </c>
      <c r="F140">
        <v>76.7</v>
      </c>
      <c r="G140">
        <v>0</v>
      </c>
      <c r="I140">
        <f t="shared" si="67"/>
        <v>33.868602306889244</v>
      </c>
      <c r="N140">
        <f t="shared" si="68"/>
        <v>57.233333333333327</v>
      </c>
    </row>
    <row r="141" spans="1:23" x14ac:dyDescent="0.75">
      <c r="A141" s="7">
        <v>29</v>
      </c>
      <c r="B141">
        <v>100</v>
      </c>
      <c r="C141">
        <v>0.85</v>
      </c>
      <c r="D141">
        <v>9.8000000000000007</v>
      </c>
      <c r="E141">
        <v>78.3</v>
      </c>
      <c r="F141">
        <v>80.2</v>
      </c>
      <c r="G141">
        <v>0</v>
      </c>
      <c r="I141">
        <f t="shared" si="67"/>
        <v>32.748231504413589</v>
      </c>
      <c r="N141">
        <f t="shared" si="68"/>
        <v>56.1</v>
      </c>
    </row>
    <row r="145" spans="1:23" x14ac:dyDescent="0.75">
      <c r="A145" s="7">
        <v>0</v>
      </c>
      <c r="B145" t="s">
        <v>10</v>
      </c>
    </row>
    <row r="147" spans="1:23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7">
        <v>0</v>
      </c>
      <c r="B148">
        <v>0</v>
      </c>
      <c r="C148">
        <v>0</v>
      </c>
      <c r="D148">
        <v>61.5</v>
      </c>
      <c r="E148">
        <v>56.9</v>
      </c>
      <c r="F148">
        <v>70.8</v>
      </c>
      <c r="G148">
        <v>0</v>
      </c>
      <c r="I148">
        <f>_xlfn.STDEV.P(D148:G148)</f>
        <v>27.763915429924513</v>
      </c>
      <c r="J148">
        <v>2</v>
      </c>
      <c r="K148">
        <f>_xlfn.STDEV.P(D148:G152)</f>
        <v>26.44432784171304</v>
      </c>
      <c r="L148">
        <f>_xlfn.STDEV.P(D148:G148,D153:G153,D158:G158,D163:G163,D168:F168,D173:F173)</f>
        <v>20.24524635562635</v>
      </c>
      <c r="M148">
        <v>0</v>
      </c>
      <c r="N148">
        <f>AVERAGE(D148:G148)</f>
        <v>47.3</v>
      </c>
      <c r="P148" s="5">
        <f>_xlfn.STDEV.P(D148:D152)</f>
        <v>1.7895250766614019</v>
      </c>
      <c r="Q148">
        <f>_xlfn.STDEV.P(D148,D153,D158,D163,D168,D173)</f>
        <v>8.8569495626629244</v>
      </c>
      <c r="R148" s="5">
        <f>_xlfn.STDEV.P(E148:E152)</f>
        <v>2.7952817389307998</v>
      </c>
      <c r="S148">
        <f>_xlfn.STDEV.P(E148,E153,E158,E163,E168,E173)</f>
        <v>12.042102068252895</v>
      </c>
      <c r="T148" s="5">
        <f>_xlfn.STDEV.P(F148:F152)</f>
        <v>3.054177467011371</v>
      </c>
      <c r="U148">
        <f>_xlfn.STDEV.P(F148,F153,F158,F163,F168,F173)</f>
        <v>13.619797681642993</v>
      </c>
      <c r="V148" s="5">
        <f>_xlfn.STDEV.P(G148:G152)</f>
        <v>0</v>
      </c>
      <c r="W148">
        <f t="shared" ref="W148:W150" si="69">_xlfn.STDEV.P(G148,G153,G158,G163)</f>
        <v>34.532484706432577</v>
      </c>
    </row>
    <row r="149" spans="1:23" x14ac:dyDescent="0.75">
      <c r="A149" s="7">
        <v>1</v>
      </c>
      <c r="B149">
        <v>0</v>
      </c>
      <c r="C149">
        <v>0.2</v>
      </c>
      <c r="D149">
        <v>59.4</v>
      </c>
      <c r="E149">
        <v>54.8</v>
      </c>
      <c r="F149">
        <v>63.8</v>
      </c>
      <c r="G149">
        <v>0</v>
      </c>
      <c r="I149">
        <f t="shared" ref="I149:I167" si="70">_xlfn.STDEV.P(D149:G149)</f>
        <v>25.888414397177748</v>
      </c>
      <c r="J149">
        <v>5</v>
      </c>
      <c r="K149">
        <f>_xlfn.STDEV.P(D153:G157)</f>
        <v>14.526565320129871</v>
      </c>
      <c r="L149">
        <f t="shared" ref="L149:L152" si="71">_xlfn.STDEV.P(D149:G149,D154:G154,D159:G159,D164:G164,D169:F169,D174:F174)</f>
        <v>20.401847266873293</v>
      </c>
      <c r="M149">
        <v>0.2</v>
      </c>
      <c r="N149">
        <f t="shared" ref="N149:N167" si="72">AVERAGE(D149:G149)</f>
        <v>44.5</v>
      </c>
      <c r="P149" s="5">
        <f>_xlfn.STDEV.P(D153:D157)</f>
        <v>0.81829090181915309</v>
      </c>
      <c r="Q149">
        <f t="shared" ref="Q149:Q152" si="73">_xlfn.STDEV.P(D149,D154,D159,D164,D169,D174)</f>
        <v>9.7651449326446329</v>
      </c>
      <c r="R149" s="5">
        <f>_xlfn.STDEV.P(E153:E157)</f>
        <v>1.6620469307453367</v>
      </c>
      <c r="S149">
        <f t="shared" ref="S149:S152" si="74">_xlfn.STDEV.P(E149,E154,E159,E164,E169,E174)</f>
        <v>12.905263783950065</v>
      </c>
      <c r="T149" s="5">
        <f>_xlfn.STDEV.P(F153:F157)</f>
        <v>3.9128506232668783</v>
      </c>
      <c r="U149">
        <f t="shared" ref="U149:U152" si="75">_xlfn.STDEV.P(F149,F154,F159,F164,F169,F174)</f>
        <v>13.188505095979039</v>
      </c>
      <c r="V149" s="5">
        <f>_xlfn.STDEV.P(G153:G157)</f>
        <v>1.6407315441594927</v>
      </c>
      <c r="W149">
        <f t="shared" si="69"/>
        <v>33.998308781467351</v>
      </c>
    </row>
    <row r="150" spans="1:23" x14ac:dyDescent="0.75">
      <c r="A150" s="7">
        <v>2</v>
      </c>
      <c r="B150">
        <v>0</v>
      </c>
      <c r="C150">
        <v>0.45</v>
      </c>
      <c r="D150">
        <v>64.3</v>
      </c>
      <c r="E150">
        <v>54</v>
      </c>
      <c r="F150">
        <v>66.2</v>
      </c>
      <c r="G150">
        <v>0</v>
      </c>
      <c r="I150">
        <f t="shared" si="70"/>
        <v>27.031775283913561</v>
      </c>
      <c r="J150">
        <v>10</v>
      </c>
      <c r="K150">
        <f>_xlfn.STDEV.P(D158:G162)</f>
        <v>13.425568889250169</v>
      </c>
      <c r="L150">
        <f t="shared" si="71"/>
        <v>20.039898735330777</v>
      </c>
      <c r="M150">
        <v>0.45</v>
      </c>
      <c r="N150">
        <f t="shared" si="72"/>
        <v>46.125</v>
      </c>
      <c r="P150" s="5">
        <f>_xlfn.STDEV.P(D158:D162)</f>
        <v>1.6057397049335227</v>
      </c>
      <c r="Q150">
        <f t="shared" si="73"/>
        <v>8.3619010331913657</v>
      </c>
      <c r="R150" s="5">
        <f>_xlfn.STDEV.P(E158:E162)</f>
        <v>1.8373894524569352</v>
      </c>
      <c r="S150">
        <f t="shared" si="74"/>
        <v>13.255648691113635</v>
      </c>
      <c r="T150" s="5">
        <f>_xlfn.STDEV.P(F158:F162)</f>
        <v>2.4507957891264627</v>
      </c>
      <c r="U150">
        <f t="shared" si="75"/>
        <v>10.914007309671167</v>
      </c>
      <c r="V150" s="5">
        <f>_xlfn.STDEV.P(G158:G162)</f>
        <v>0.97693397934558535</v>
      </c>
      <c r="W150">
        <f t="shared" si="69"/>
        <v>34.241276261261049</v>
      </c>
    </row>
    <row r="151" spans="1:23" x14ac:dyDescent="0.75">
      <c r="A151" s="7">
        <v>3</v>
      </c>
      <c r="B151">
        <v>0</v>
      </c>
      <c r="C151">
        <v>0.65</v>
      </c>
      <c r="D151">
        <v>59.6</v>
      </c>
      <c r="E151">
        <v>52.7</v>
      </c>
      <c r="F151">
        <v>65.599999999999994</v>
      </c>
      <c r="G151">
        <v>0</v>
      </c>
      <c r="I151">
        <f t="shared" si="70"/>
        <v>26.080200823613303</v>
      </c>
      <c r="J151">
        <v>20</v>
      </c>
      <c r="K151">
        <f>_xlfn.STDEV.P(D163:G167)</f>
        <v>5.1607073158628163</v>
      </c>
      <c r="L151">
        <f t="shared" si="71"/>
        <v>19.914885520365317</v>
      </c>
      <c r="M151">
        <v>0.65</v>
      </c>
      <c r="N151">
        <f t="shared" si="72"/>
        <v>44.475000000000001</v>
      </c>
      <c r="P151" s="5">
        <f>_xlfn.STDEV.P(D163:D167)</f>
        <v>0.47328638264796818</v>
      </c>
      <c r="Q151">
        <f t="shared" si="73"/>
        <v>9.9338926017056455</v>
      </c>
      <c r="R151" s="5">
        <f>_xlfn.STDEV.P(E163:E167)</f>
        <v>1.3377593206552536</v>
      </c>
      <c r="S151">
        <f t="shared" si="74"/>
        <v>13.2615672779151</v>
      </c>
      <c r="T151" s="5">
        <f>_xlfn.STDEV.P(F163:F167)</f>
        <v>2.0352886773133698</v>
      </c>
      <c r="U151">
        <f t="shared" si="75"/>
        <v>10.037831217726097</v>
      </c>
      <c r="V151" s="5">
        <f>_xlfn.STDEV.P(G163:G167)</f>
        <v>3.0550941065702055</v>
      </c>
      <c r="W151">
        <f>_xlfn.STDEV.P(G151,G156,G161,G166)</f>
        <v>34.005688862306549</v>
      </c>
    </row>
    <row r="152" spans="1:23" x14ac:dyDescent="0.75">
      <c r="A152" s="7">
        <v>4</v>
      </c>
      <c r="B152">
        <v>0</v>
      </c>
      <c r="C152">
        <v>0.85</v>
      </c>
      <c r="D152">
        <v>60.4</v>
      </c>
      <c r="E152">
        <v>48.5</v>
      </c>
      <c r="F152">
        <v>61.6</v>
      </c>
      <c r="G152">
        <v>0</v>
      </c>
      <c r="I152">
        <f t="shared" si="70"/>
        <v>25.136663959244878</v>
      </c>
      <c r="J152">
        <v>50</v>
      </c>
      <c r="K152">
        <f>_xlfn.STDEV.P(D169:F172)</f>
        <v>3.6657101024979548</v>
      </c>
      <c r="L152">
        <f t="shared" si="71"/>
        <v>19.924462724902614</v>
      </c>
      <c r="M152">
        <v>0.85</v>
      </c>
      <c r="N152">
        <f t="shared" si="72"/>
        <v>42.625</v>
      </c>
      <c r="P152" s="5">
        <f>_xlfn.STDEV.P(D168:D172)</f>
        <v>0.72663608498339971</v>
      </c>
      <c r="Q152">
        <f t="shared" si="73"/>
        <v>9.1125676342558872</v>
      </c>
      <c r="R152" s="5">
        <f>_xlfn.STDEV.P(E168:E172)</f>
        <v>1.7417232845661772</v>
      </c>
      <c r="S152">
        <f t="shared" si="74"/>
        <v>13.654354209880703</v>
      </c>
      <c r="T152" s="5">
        <f>_xlfn.STDEV.P(F168:F172)</f>
        <v>0.72498275841567372</v>
      </c>
      <c r="U152">
        <f t="shared" si="75"/>
        <v>12.293821844957522</v>
      </c>
      <c r="V152" s="5"/>
      <c r="W152">
        <f>_xlfn.STDEV.P(G152,G157,G162,G167)</f>
        <v>32.575681113370443</v>
      </c>
    </row>
    <row r="153" spans="1:23" x14ac:dyDescent="0.75">
      <c r="A153" s="7">
        <v>5</v>
      </c>
      <c r="B153">
        <v>5</v>
      </c>
      <c r="C153">
        <v>0</v>
      </c>
      <c r="D153">
        <v>85.1</v>
      </c>
      <c r="E153">
        <v>90.4</v>
      </c>
      <c r="F153">
        <v>50.2</v>
      </c>
      <c r="G153">
        <v>69.099999999999994</v>
      </c>
      <c r="I153">
        <f t="shared" si="70"/>
        <v>15.670513712064468</v>
      </c>
      <c r="J153">
        <v>100</v>
      </c>
      <c r="K153">
        <f>_xlfn.STDEV.P(D173:F177)</f>
        <v>3.106008513975596</v>
      </c>
      <c r="L153">
        <f>AVERAGE((L152-L151), (L151-L150), (L150-L149), (L149-L148))</f>
        <v>-8.0195907680933765E-2</v>
      </c>
      <c r="N153">
        <f t="shared" si="72"/>
        <v>73.699999999999989</v>
      </c>
      <c r="P153" s="5">
        <f>_xlfn.STDEV.P(D173:D177)</f>
        <v>1.7579533554676576</v>
      </c>
      <c r="R153" s="5">
        <f>_xlfn.STDEV.P(E173:E177)</f>
        <v>2.2321290285285946</v>
      </c>
      <c r="T153" s="5">
        <f>_xlfn.STDEV.P(F173:F177)</f>
        <v>2.8042824394129764</v>
      </c>
      <c r="V153" s="5"/>
    </row>
    <row r="154" spans="1:23" x14ac:dyDescent="0.75">
      <c r="A154" s="7">
        <v>6</v>
      </c>
      <c r="B154">
        <v>5</v>
      </c>
      <c r="C154">
        <v>0.2</v>
      </c>
      <c r="D154">
        <v>86.2</v>
      </c>
      <c r="E154">
        <v>90</v>
      </c>
      <c r="F154">
        <v>49.5</v>
      </c>
      <c r="G154">
        <v>71.8</v>
      </c>
      <c r="I154">
        <f t="shared" si="70"/>
        <v>15.885272267103264</v>
      </c>
      <c r="K154">
        <f>AVERAGE(K148:K153)</f>
        <v>11.054814663904908</v>
      </c>
      <c r="N154">
        <f t="shared" si="72"/>
        <v>74.375</v>
      </c>
      <c r="P154" s="5">
        <f>AVERAGE(P148:P153)</f>
        <v>1.1952385844188507</v>
      </c>
      <c r="Q154">
        <f>AVERAGE(Q148:Q152)</f>
        <v>9.2060911528920908</v>
      </c>
      <c r="R154" s="5">
        <f>AVERAGE(R148:R153)</f>
        <v>1.9343882926471829</v>
      </c>
      <c r="S154">
        <f>AVERAGE(S148:S152)</f>
        <v>13.02378720622248</v>
      </c>
      <c r="T154" s="5">
        <f>AVERAGE(T148:T153)</f>
        <v>2.4970629590911222</v>
      </c>
      <c r="U154">
        <f>AVERAGE(U148:U152)</f>
        <v>12.010792629995361</v>
      </c>
      <c r="V154" s="5">
        <f>AVERAGE(V148:V153)</f>
        <v>1.4181899075188209</v>
      </c>
      <c r="W154">
        <f>AVERAGE(W148:W152)</f>
        <v>33.870687944967599</v>
      </c>
    </row>
    <row r="155" spans="1:23" x14ac:dyDescent="0.75">
      <c r="A155" s="7">
        <v>7</v>
      </c>
      <c r="B155">
        <v>5</v>
      </c>
      <c r="C155">
        <v>0.45</v>
      </c>
      <c r="D155">
        <v>87.5</v>
      </c>
      <c r="E155">
        <v>90.1</v>
      </c>
      <c r="F155">
        <v>58.5</v>
      </c>
      <c r="G155">
        <v>70.3</v>
      </c>
      <c r="I155">
        <f t="shared" si="70"/>
        <v>12.926329718833577</v>
      </c>
      <c r="N155">
        <f t="shared" si="72"/>
        <v>76.599999999999994</v>
      </c>
      <c r="P155" s="5">
        <f>_xlfn.STDEV.P(P148:P153)</f>
        <v>0.53560376490749939</v>
      </c>
      <c r="Q155">
        <f>_xlfn.STDEV.P(Q148:Q152)</f>
        <v>0.58060994382061437</v>
      </c>
      <c r="R155" s="5">
        <f>_xlfn.STDEV.P(R148:R153)</f>
        <v>0.46662826025597121</v>
      </c>
      <c r="S155">
        <f>_xlfn.STDEV.P(S148:S152)</f>
        <v>0.54509950807354735</v>
      </c>
      <c r="T155" s="5">
        <f>_xlfn.STDEV.P(T148:T153)</f>
        <v>0.98020911629530361</v>
      </c>
      <c r="U155">
        <f>_xlfn.STDEV.P(U148:U152)</f>
        <v>1.3528875946260726</v>
      </c>
      <c r="V155" s="5">
        <f>_xlfn.STDEV.P(V148:V153)</f>
        <v>1.110737316475753</v>
      </c>
      <c r="W155">
        <f>_xlfn.STDEV.P(W148:W152)</f>
        <v>0.67629367483857272</v>
      </c>
    </row>
    <row r="156" spans="1:23" x14ac:dyDescent="0.75">
      <c r="A156" s="7">
        <v>8</v>
      </c>
      <c r="B156">
        <v>5</v>
      </c>
      <c r="C156">
        <v>0.65</v>
      </c>
      <c r="D156">
        <v>85.7</v>
      </c>
      <c r="E156">
        <v>89.4</v>
      </c>
      <c r="F156">
        <v>57.5</v>
      </c>
      <c r="G156">
        <v>70.400000000000006</v>
      </c>
      <c r="I156">
        <f t="shared" si="70"/>
        <v>12.7181956267389</v>
      </c>
      <c r="K156" cm="1">
        <f t="array" ref="K156">INDEX(LINEST(K148:K153),1)</f>
        <v>-4.5011149675705822</v>
      </c>
      <c r="L156" cm="1">
        <f t="array" ref="L156">INDEX(LINEST(L148:L152),1)</f>
        <v>-0.11285290079554461</v>
      </c>
      <c r="N156">
        <f t="shared" si="72"/>
        <v>75.75</v>
      </c>
      <c r="P156" s="5"/>
      <c r="R156" s="5"/>
      <c r="T156" s="5"/>
      <c r="V156" s="5"/>
    </row>
    <row r="157" spans="1:23" x14ac:dyDescent="0.75">
      <c r="A157" s="7">
        <v>9</v>
      </c>
      <c r="B157">
        <v>5</v>
      </c>
      <c r="C157">
        <v>0.85</v>
      </c>
      <c r="D157">
        <v>85.6</v>
      </c>
      <c r="E157">
        <v>85.9</v>
      </c>
      <c r="F157">
        <v>50.5</v>
      </c>
      <c r="G157">
        <v>66.900000000000006</v>
      </c>
      <c r="I157">
        <f t="shared" si="70"/>
        <v>14.715871533823616</v>
      </c>
      <c r="N157">
        <f t="shared" si="72"/>
        <v>72.224999999999994</v>
      </c>
      <c r="P157" s="5"/>
      <c r="R157" s="5"/>
      <c r="T157" s="5"/>
      <c r="V157" s="5"/>
    </row>
    <row r="158" spans="1:23" x14ac:dyDescent="0.75">
      <c r="A158" s="7">
        <v>10</v>
      </c>
      <c r="B158">
        <v>10</v>
      </c>
      <c r="C158">
        <v>0</v>
      </c>
      <c r="D158">
        <v>83.7</v>
      </c>
      <c r="E158">
        <v>90.5</v>
      </c>
      <c r="F158">
        <v>52.9</v>
      </c>
      <c r="G158">
        <v>84.1</v>
      </c>
      <c r="I158">
        <f t="shared" si="70"/>
        <v>14.627029773675851</v>
      </c>
      <c r="N158">
        <f t="shared" si="72"/>
        <v>77.8</v>
      </c>
      <c r="P158" s="5"/>
      <c r="R158" s="5"/>
      <c r="T158" s="5"/>
      <c r="V158" s="5"/>
    </row>
    <row r="159" spans="1:23" x14ac:dyDescent="0.75">
      <c r="A159" s="7">
        <v>11</v>
      </c>
      <c r="B159">
        <v>10</v>
      </c>
      <c r="C159">
        <v>0.2</v>
      </c>
      <c r="D159">
        <v>83.7</v>
      </c>
      <c r="E159">
        <v>89.2</v>
      </c>
      <c r="F159">
        <v>57.5</v>
      </c>
      <c r="G159">
        <v>82.3</v>
      </c>
      <c r="I159">
        <f t="shared" si="70"/>
        <v>12.212160947187073</v>
      </c>
      <c r="J159" s="2"/>
      <c r="K159" t="s">
        <v>26</v>
      </c>
      <c r="L159" t="s">
        <v>27</v>
      </c>
      <c r="N159">
        <f t="shared" si="72"/>
        <v>78.174999999999997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7">
        <v>12</v>
      </c>
      <c r="B160">
        <v>10</v>
      </c>
      <c r="C160">
        <v>0.45</v>
      </c>
      <c r="D160">
        <v>86.3</v>
      </c>
      <c r="E160">
        <v>89.2</v>
      </c>
      <c r="F160">
        <v>56.3</v>
      </c>
      <c r="G160">
        <v>81.8</v>
      </c>
      <c r="I160">
        <f t="shared" si="70"/>
        <v>13.029006101771509</v>
      </c>
      <c r="J160">
        <v>2</v>
      </c>
      <c r="K160">
        <f>AVERAGE(D148:G152)</f>
        <v>45.00500000000001</v>
      </c>
      <c r="L160">
        <f>AVERAGE(D148:G148,D153:G153,D158:G158,D163:G163,D168:F168,D173:F173)</f>
        <v>74.499999999999986</v>
      </c>
      <c r="M160">
        <v>0</v>
      </c>
      <c r="N160">
        <f t="shared" si="72"/>
        <v>78.400000000000006</v>
      </c>
      <c r="P160" s="5">
        <f>AVERAGE(D148:D152)</f>
        <v>61.04</v>
      </c>
      <c r="Q160">
        <f>AVERAGE(D148,D153,D158,D163,D168,D173)</f>
        <v>80.63333333333334</v>
      </c>
      <c r="R160" s="5">
        <f>AVERAGE(E148:E152)</f>
        <v>53.379999999999995</v>
      </c>
      <c r="S160">
        <f>AVERAGE(E148,E153,E158,E163,E168,E173)</f>
        <v>83.366666666666674</v>
      </c>
      <c r="T160" s="5">
        <f>AVERAGE(F148:F152)</f>
        <v>65.599999999999994</v>
      </c>
      <c r="U160">
        <f>AVERAGE(F148,F153,F158,F163,F168,F173)</f>
        <v>69.866666666666674</v>
      </c>
      <c r="V160" s="5">
        <f>AVERAGE(G148:G152)</f>
        <v>0</v>
      </c>
      <c r="W160">
        <f>AVERAGE(G148,G153,G158,G163)</f>
        <v>58.949999999999996</v>
      </c>
    </row>
    <row r="161" spans="1:23" x14ac:dyDescent="0.75">
      <c r="A161" s="7">
        <v>13</v>
      </c>
      <c r="B161">
        <v>10</v>
      </c>
      <c r="C161">
        <v>0.65</v>
      </c>
      <c r="D161">
        <v>86</v>
      </c>
      <c r="E161">
        <v>87.4</v>
      </c>
      <c r="F161">
        <v>56.1</v>
      </c>
      <c r="G161">
        <v>83.5</v>
      </c>
      <c r="I161">
        <f t="shared" si="70"/>
        <v>12.864388831188222</v>
      </c>
      <c r="J161">
        <v>5</v>
      </c>
      <c r="K161">
        <f>AVERAGE(D153:G157)</f>
        <v>74.53</v>
      </c>
      <c r="L161">
        <f t="shared" ref="L161:L164" si="76">AVERAGE(D149:G149,D154:G154,D159:G159,D164:G164,D169:F169,D174:F174)</f>
        <v>74.390909090909091</v>
      </c>
      <c r="M161">
        <v>0.2</v>
      </c>
      <c r="N161">
        <f t="shared" si="72"/>
        <v>78.25</v>
      </c>
      <c r="P161" s="5">
        <f>AVERAGE(D153:D157)</f>
        <v>86.02000000000001</v>
      </c>
      <c r="Q161">
        <f t="shared" ref="Q161:Q164" si="77">AVERAGE(D149,D154,D159,D164,D169,D174)</f>
        <v>81.11666666666666</v>
      </c>
      <c r="R161" s="5">
        <f>AVERAGE(E153:E157)</f>
        <v>89.16</v>
      </c>
      <c r="S161">
        <f t="shared" ref="S161:S164" si="78">AVERAGE(E149,E154,E159,E164,E169,E174)</f>
        <v>83.350000000000009</v>
      </c>
      <c r="T161" s="5">
        <f>AVERAGE(F153:F157)</f>
        <v>53.239999999999995</v>
      </c>
      <c r="U161">
        <f t="shared" ref="U161:U164" si="79">AVERAGE(F149,F154,F159,F164,F169,F174)</f>
        <v>69.300000000000011</v>
      </c>
      <c r="V161" s="5">
        <f>AVERAGE(G153:G157)</f>
        <v>69.7</v>
      </c>
      <c r="W161">
        <f t="shared" ref="W161:W164" si="80">AVERAGE(G149,G154,G159,G164)</f>
        <v>58.5</v>
      </c>
    </row>
    <row r="162" spans="1:23" x14ac:dyDescent="0.75">
      <c r="A162" s="7">
        <v>14</v>
      </c>
      <c r="B162">
        <v>10</v>
      </c>
      <c r="C162">
        <v>0.85</v>
      </c>
      <c r="D162">
        <v>82</v>
      </c>
      <c r="E162">
        <v>85.2</v>
      </c>
      <c r="F162">
        <v>50.9</v>
      </c>
      <c r="G162">
        <v>81.599999999999994</v>
      </c>
      <c r="I162">
        <f t="shared" si="70"/>
        <v>13.940834802837349</v>
      </c>
      <c r="J162">
        <v>10</v>
      </c>
      <c r="K162">
        <f>AVERAGE(D158:G162)</f>
        <v>77.509999999999991</v>
      </c>
      <c r="L162">
        <f t="shared" si="76"/>
        <v>75.28636363636366</v>
      </c>
      <c r="M162">
        <v>0.45</v>
      </c>
      <c r="N162">
        <f t="shared" si="72"/>
        <v>74.924999999999997</v>
      </c>
      <c r="P162" s="5">
        <f>AVERAGE(D158:D162)</f>
        <v>84.34</v>
      </c>
      <c r="Q162">
        <f t="shared" si="77"/>
        <v>82.816666666666677</v>
      </c>
      <c r="R162" s="5">
        <f>AVERAGE(E158:E162)</f>
        <v>88.299999999999983</v>
      </c>
      <c r="S162">
        <f t="shared" si="78"/>
        <v>83.36666666666666</v>
      </c>
      <c r="T162" s="5">
        <f>AVERAGE(F158:F162)</f>
        <v>54.739999999999995</v>
      </c>
      <c r="U162">
        <f t="shared" si="79"/>
        <v>70.733333333333334</v>
      </c>
      <c r="V162" s="5">
        <f>AVERAGE(G158:G162)</f>
        <v>82.66</v>
      </c>
      <c r="W162">
        <f t="shared" si="80"/>
        <v>58.7</v>
      </c>
    </row>
    <row r="163" spans="1:23" x14ac:dyDescent="0.75">
      <c r="A163" s="7">
        <v>15</v>
      </c>
      <c r="B163">
        <v>20</v>
      </c>
      <c r="C163">
        <v>0</v>
      </c>
      <c r="D163">
        <v>86.8</v>
      </c>
      <c r="E163">
        <v>90.7</v>
      </c>
      <c r="F163">
        <v>80.900000000000006</v>
      </c>
      <c r="G163">
        <v>82.6</v>
      </c>
      <c r="I163">
        <f t="shared" si="70"/>
        <v>3.8095275297600883</v>
      </c>
      <c r="J163">
        <v>20</v>
      </c>
      <c r="K163">
        <f>AVERAGE(D163:G167)</f>
        <v>83.91</v>
      </c>
      <c r="L163">
        <f t="shared" si="76"/>
        <v>74.122727272727275</v>
      </c>
      <c r="M163">
        <v>0.65</v>
      </c>
      <c r="N163">
        <f t="shared" si="72"/>
        <v>85.25</v>
      </c>
      <c r="P163" s="5">
        <f>AVERAGE(D163:D167)</f>
        <v>86.2</v>
      </c>
      <c r="Q163">
        <f t="shared" si="77"/>
        <v>81.666666666666671</v>
      </c>
      <c r="R163" s="5">
        <f>AVERAGE(E163:E167)</f>
        <v>90.62</v>
      </c>
      <c r="S163">
        <f t="shared" si="78"/>
        <v>81.95</v>
      </c>
      <c r="T163" s="5">
        <f>AVERAGE(F163:F167)</f>
        <v>79.040000000000006</v>
      </c>
      <c r="U163">
        <f t="shared" si="79"/>
        <v>69.283333333333317</v>
      </c>
      <c r="V163" s="5">
        <f>AVERAGE(G163:G167)</f>
        <v>79.78</v>
      </c>
      <c r="W163">
        <f t="shared" si="80"/>
        <v>58.325000000000003</v>
      </c>
    </row>
    <row r="164" spans="1:23" x14ac:dyDescent="0.75">
      <c r="A164" s="7">
        <v>16</v>
      </c>
      <c r="B164">
        <v>20</v>
      </c>
      <c r="C164">
        <v>0.2</v>
      </c>
      <c r="D164">
        <v>85.7</v>
      </c>
      <c r="E164">
        <v>91.8</v>
      </c>
      <c r="F164">
        <v>79.900000000000006</v>
      </c>
      <c r="G164">
        <v>79.900000000000006</v>
      </c>
      <c r="I164">
        <f t="shared" si="70"/>
        <v>4.9225882419718969</v>
      </c>
      <c r="J164">
        <v>50</v>
      </c>
      <c r="K164">
        <f>AVERAGE(D168:F172)</f>
        <v>83.466666666666669</v>
      </c>
      <c r="L164">
        <f t="shared" si="76"/>
        <v>71.518181818181816</v>
      </c>
      <c r="M164">
        <v>0.85</v>
      </c>
      <c r="N164">
        <f t="shared" si="72"/>
        <v>84.324999999999989</v>
      </c>
      <c r="P164" s="5">
        <f>AVERAGE(D168:D172)</f>
        <v>87.200000000000017</v>
      </c>
      <c r="Q164">
        <f t="shared" si="77"/>
        <v>80.466666666666669</v>
      </c>
      <c r="R164" s="5">
        <f>AVERAGE(E168:E172)</f>
        <v>84.08</v>
      </c>
      <c r="S164">
        <f t="shared" si="78"/>
        <v>78.616666666666674</v>
      </c>
      <c r="T164" s="5">
        <f>AVERAGE(F168:F172)</f>
        <v>79.12</v>
      </c>
      <c r="U164">
        <f t="shared" si="79"/>
        <v>66.016666666666666</v>
      </c>
      <c r="V164" s="5"/>
      <c r="W164">
        <f t="shared" si="80"/>
        <v>55.7</v>
      </c>
    </row>
    <row r="165" spans="1:23" x14ac:dyDescent="0.75">
      <c r="A165" s="7">
        <v>17</v>
      </c>
      <c r="B165">
        <v>20</v>
      </c>
      <c r="C165">
        <v>0.45</v>
      </c>
      <c r="D165">
        <v>86.1</v>
      </c>
      <c r="E165">
        <v>91.7</v>
      </c>
      <c r="F165">
        <v>80.8</v>
      </c>
      <c r="G165">
        <v>82.7</v>
      </c>
      <c r="I165">
        <f t="shared" si="70"/>
        <v>4.1414822225864993</v>
      </c>
      <c r="J165">
        <v>100</v>
      </c>
      <c r="K165">
        <f>AVERAGE(D173:F177)</f>
        <v>84.326666666666668</v>
      </c>
      <c r="L165">
        <f>AVERAGE((L164-L163), (L163-L162), (L162-L161), (L161-L160))</f>
        <v>-0.74545454545454248</v>
      </c>
      <c r="N165" s="4">
        <f t="shared" si="72"/>
        <v>85.325000000000003</v>
      </c>
      <c r="P165" s="5">
        <f>AVERAGE(D173:D177)</f>
        <v>83.24</v>
      </c>
      <c r="R165" s="5">
        <f>AVERAGE(E173:E177)</f>
        <v>87.239999999999981</v>
      </c>
      <c r="T165" s="5">
        <f>AVERAGE(F173:F177)</f>
        <v>82.5</v>
      </c>
      <c r="V165" s="5"/>
    </row>
    <row r="166" spans="1:23" x14ac:dyDescent="0.75">
      <c r="A166" s="7">
        <v>18</v>
      </c>
      <c r="B166">
        <v>20</v>
      </c>
      <c r="C166">
        <v>0.65</v>
      </c>
      <c r="D166">
        <v>86.7</v>
      </c>
      <c r="E166">
        <v>90.8</v>
      </c>
      <c r="F166">
        <v>78.099999999999994</v>
      </c>
      <c r="G166">
        <v>79.400000000000006</v>
      </c>
      <c r="I166">
        <f t="shared" si="70"/>
        <v>5.2261362400917184</v>
      </c>
      <c r="K166">
        <f>AVERAGE(K160:K165)</f>
        <v>74.791388888888903</v>
      </c>
      <c r="N166">
        <f t="shared" si="72"/>
        <v>83.75</v>
      </c>
      <c r="P166" s="5">
        <f>AVERAGE(P160:P165)</f>
        <v>81.340000000000018</v>
      </c>
      <c r="Q166">
        <f>AVERAGE(Q160:Q164)</f>
        <v>81.34</v>
      </c>
      <c r="R166" s="5">
        <f>AVERAGE(R160:R165)</f>
        <v>82.13</v>
      </c>
      <c r="S166">
        <f>AVERAGE(S160:S164)</f>
        <v>82.13000000000001</v>
      </c>
      <c r="T166" s="5">
        <f>AVERAGE(T160:T165)</f>
        <v>69.040000000000006</v>
      </c>
      <c r="U166">
        <f>AVERAGE(U160:U164)</f>
        <v>69.039999999999992</v>
      </c>
      <c r="V166" s="5">
        <f>AVERAGE(V160:V165)</f>
        <v>58.035000000000004</v>
      </c>
      <c r="W166">
        <f>AVERAGE(W160:W164)</f>
        <v>58.034999999999989</v>
      </c>
    </row>
    <row r="167" spans="1:23" x14ac:dyDescent="0.75">
      <c r="A167" s="7">
        <v>19</v>
      </c>
      <c r="B167">
        <v>20</v>
      </c>
      <c r="C167">
        <v>0.85</v>
      </c>
      <c r="D167">
        <v>85.7</v>
      </c>
      <c r="E167">
        <v>88.1</v>
      </c>
      <c r="F167">
        <v>75.5</v>
      </c>
      <c r="G167">
        <v>74.3</v>
      </c>
      <c r="I167">
        <f t="shared" si="70"/>
        <v>6.0745370193949757</v>
      </c>
      <c r="N167">
        <f t="shared" si="72"/>
        <v>80.900000000000006</v>
      </c>
      <c r="P167" s="5">
        <f>_xlfn.STDEV.P(P160:P165)</f>
        <v>9.1702562668661844</v>
      </c>
      <c r="Q167">
        <f>_xlfn.STDEV.P(Q160:Q164)</f>
        <v>0.84843647048229198</v>
      </c>
      <c r="R167" s="5">
        <f>_xlfn.STDEV.P(R160:R165)</f>
        <v>13.013115179182318</v>
      </c>
      <c r="S167">
        <f>_xlfn.STDEV.P(S160:S164)</f>
        <v>1.8397282408007964</v>
      </c>
      <c r="T167" s="5">
        <f>_xlfn.STDEV.P(T160:T165)</f>
        <v>11.893566888588719</v>
      </c>
      <c r="U167">
        <f>_xlfn.STDEV.P(U160:U164)</f>
        <v>1.6011315443217731</v>
      </c>
      <c r="V167" s="5">
        <f>_xlfn.STDEV.P(V160:V165)</f>
        <v>33.850292096228642</v>
      </c>
      <c r="W167">
        <f>_xlfn.STDEV.P(W160:W164)</f>
        <v>1.1859173664298861</v>
      </c>
    </row>
    <row r="168" spans="1:23" x14ac:dyDescent="0.75">
      <c r="A168" s="7">
        <v>20</v>
      </c>
      <c r="B168">
        <v>50</v>
      </c>
      <c r="C168">
        <v>0</v>
      </c>
      <c r="D168">
        <v>86.7</v>
      </c>
      <c r="E168">
        <v>84.6</v>
      </c>
      <c r="F168">
        <v>79.8</v>
      </c>
      <c r="G168">
        <v>0</v>
      </c>
      <c r="I168">
        <f>_xlfn.STDEV.P(D168:F168)</f>
        <v>2.8879058156387316</v>
      </c>
      <c r="N168">
        <f>AVERAGE(D168:F168)</f>
        <v>83.7</v>
      </c>
      <c r="P168" s="5"/>
      <c r="R168" s="5"/>
      <c r="T168" s="5"/>
      <c r="V168" s="5"/>
    </row>
    <row r="169" spans="1:23" x14ac:dyDescent="0.75">
      <c r="A169" s="7">
        <v>21</v>
      </c>
      <c r="B169">
        <v>50</v>
      </c>
      <c r="C169">
        <v>0.2</v>
      </c>
      <c r="D169">
        <v>86.9</v>
      </c>
      <c r="E169">
        <v>85.5</v>
      </c>
      <c r="F169">
        <v>79.5</v>
      </c>
      <c r="G169">
        <v>0</v>
      </c>
      <c r="I169">
        <f t="shared" ref="I169:I177" si="81">_xlfn.STDEV.P(D169:F169)</f>
        <v>3.209707497922861</v>
      </c>
      <c r="N169">
        <f t="shared" ref="N169:N177" si="82">AVERAGE(D169:F169)</f>
        <v>83.966666666666669</v>
      </c>
      <c r="P169" s="5" cm="1">
        <f t="array" ref="P169">INDEX(LINEST(P160:P165), 1)</f>
        <v>3.3257142857142861</v>
      </c>
      <c r="Q169" s="5" cm="1">
        <f t="array" ref="Q169">INDEX(LINEST(Q160:Q164), 1)</f>
        <v>2.1666666666666848E-2</v>
      </c>
      <c r="R169" s="5" cm="1">
        <f t="array" ref="R169">INDEX(LINEST(R160:R165), 1)</f>
        <v>4.468</v>
      </c>
      <c r="S169" s="5" cm="1">
        <f t="array" ref="S169">INDEX(LINEST(S160:S164), 1)</f>
        <v>-1.0900000000000003</v>
      </c>
      <c r="T169" s="5" cm="1">
        <f t="array" ref="T169">INDEX(LINEST(T160:T165), 1)</f>
        <v>5.3268571428571443</v>
      </c>
      <c r="U169" s="5" cm="1">
        <f t="array" ref="U169">INDEX(LINEST(U160:U164), 1)</f>
        <v>-0.77166666666667094</v>
      </c>
      <c r="V169" s="5" cm="1">
        <f t="array" ref="V169">INDEX(LINEST(V160:V163), 1)</f>
        <v>25.230000000000004</v>
      </c>
      <c r="W169" s="5" cm="1">
        <f t="array" ref="W169">INDEX(LINEST(W160:W164), 1)</f>
        <v>-0.66749999999999809</v>
      </c>
    </row>
    <row r="170" spans="1:23" x14ac:dyDescent="0.75">
      <c r="A170" s="7">
        <v>22</v>
      </c>
      <c r="B170">
        <v>50</v>
      </c>
      <c r="C170">
        <v>0.45</v>
      </c>
      <c r="D170">
        <v>88.2</v>
      </c>
      <c r="E170">
        <v>85.7</v>
      </c>
      <c r="F170">
        <v>78.900000000000006</v>
      </c>
      <c r="G170">
        <v>0</v>
      </c>
      <c r="I170">
        <f t="shared" si="81"/>
        <v>3.9296593010364416</v>
      </c>
      <c r="K170" cm="1">
        <f t="array" ref="K170">INDEX(LINEST(K160:K165),1)</f>
        <v>6.566238095238095</v>
      </c>
      <c r="L170" cm="1">
        <f t="array" ref="L170">INDEX(LINEST(L160:L164),1)</f>
        <v>-0.62318181818181539</v>
      </c>
      <c r="N170">
        <f t="shared" si="82"/>
        <v>84.266666666666666</v>
      </c>
    </row>
    <row r="171" spans="1:23" x14ac:dyDescent="0.75">
      <c r="A171" s="7">
        <v>23</v>
      </c>
      <c r="B171">
        <v>50</v>
      </c>
      <c r="C171">
        <v>0.65</v>
      </c>
      <c r="D171">
        <v>87.9</v>
      </c>
      <c r="E171">
        <v>83.7</v>
      </c>
      <c r="F171">
        <v>77.8</v>
      </c>
      <c r="G171">
        <v>0</v>
      </c>
      <c r="I171">
        <f t="shared" si="81"/>
        <v>4.1427312515081463</v>
      </c>
      <c r="N171">
        <f t="shared" si="82"/>
        <v>83.13333333333334</v>
      </c>
    </row>
    <row r="172" spans="1:23" x14ac:dyDescent="0.75">
      <c r="A172" s="7">
        <v>24</v>
      </c>
      <c r="B172">
        <v>50</v>
      </c>
      <c r="C172">
        <v>0.85</v>
      </c>
      <c r="D172">
        <v>86.3</v>
      </c>
      <c r="E172">
        <v>80.900000000000006</v>
      </c>
      <c r="F172">
        <v>79.599999999999994</v>
      </c>
      <c r="G172">
        <v>0</v>
      </c>
      <c r="I172">
        <f t="shared" si="81"/>
        <v>2.9009576962712766</v>
      </c>
      <c r="N172">
        <f t="shared" si="82"/>
        <v>82.266666666666666</v>
      </c>
    </row>
    <row r="173" spans="1:23" x14ac:dyDescent="0.75">
      <c r="A173" s="7">
        <v>25</v>
      </c>
      <c r="B173">
        <v>100</v>
      </c>
      <c r="C173">
        <v>0</v>
      </c>
      <c r="D173">
        <v>80</v>
      </c>
      <c r="E173">
        <v>87.1</v>
      </c>
      <c r="F173">
        <v>84.6</v>
      </c>
      <c r="G173">
        <v>0</v>
      </c>
      <c r="I173">
        <f t="shared" si="81"/>
        <v>2.9405214956987904</v>
      </c>
      <c r="N173">
        <f t="shared" si="82"/>
        <v>83.899999999999991</v>
      </c>
    </row>
    <row r="174" spans="1:23" x14ac:dyDescent="0.75">
      <c r="A174" s="7">
        <v>26</v>
      </c>
      <c r="B174">
        <v>100</v>
      </c>
      <c r="C174">
        <v>0.2</v>
      </c>
      <c r="D174">
        <v>84.8</v>
      </c>
      <c r="E174">
        <v>88.8</v>
      </c>
      <c r="F174">
        <v>85.6</v>
      </c>
      <c r="G174">
        <v>0</v>
      </c>
      <c r="I174">
        <f t="shared" si="81"/>
        <v>1.7281975195754298</v>
      </c>
      <c r="N174">
        <f t="shared" si="82"/>
        <v>86.399999999999991</v>
      </c>
    </row>
    <row r="175" spans="1:23" x14ac:dyDescent="0.75">
      <c r="A175" s="7">
        <v>27</v>
      </c>
      <c r="B175">
        <v>100</v>
      </c>
      <c r="C175">
        <v>0.45</v>
      </c>
      <c r="D175">
        <v>84.5</v>
      </c>
      <c r="E175">
        <v>89.5</v>
      </c>
      <c r="F175">
        <v>83.7</v>
      </c>
      <c r="G175">
        <v>0</v>
      </c>
      <c r="I175">
        <f t="shared" si="81"/>
        <v>2.5664502073226867</v>
      </c>
      <c r="N175">
        <f t="shared" si="82"/>
        <v>85.899999999999991</v>
      </c>
    </row>
    <row r="176" spans="1:23" x14ac:dyDescent="0.75">
      <c r="A176" s="7">
        <v>28</v>
      </c>
      <c r="B176">
        <v>100</v>
      </c>
      <c r="C176">
        <v>0.65</v>
      </c>
      <c r="D176">
        <v>84.1</v>
      </c>
      <c r="E176">
        <v>87.7</v>
      </c>
      <c r="F176">
        <v>80.599999999999994</v>
      </c>
      <c r="G176">
        <v>0</v>
      </c>
      <c r="I176">
        <f t="shared" si="81"/>
        <v>2.8986586936412921</v>
      </c>
      <c r="N176">
        <f t="shared" si="82"/>
        <v>84.13333333333334</v>
      </c>
    </row>
    <row r="177" spans="1:23" x14ac:dyDescent="0.75">
      <c r="A177" s="7">
        <v>29</v>
      </c>
      <c r="B177">
        <v>100</v>
      </c>
      <c r="C177">
        <v>0.85</v>
      </c>
      <c r="D177">
        <v>82.8</v>
      </c>
      <c r="E177">
        <v>83.1</v>
      </c>
      <c r="F177">
        <v>78</v>
      </c>
      <c r="G177">
        <v>0</v>
      </c>
      <c r="I177">
        <f t="shared" si="81"/>
        <v>2.3366642891095823</v>
      </c>
      <c r="N177">
        <f t="shared" si="82"/>
        <v>81.3</v>
      </c>
    </row>
    <row r="181" spans="1:23" x14ac:dyDescent="0.75">
      <c r="A181" s="7">
        <v>0</v>
      </c>
      <c r="B181" t="s">
        <v>11</v>
      </c>
    </row>
    <row r="183" spans="1:23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7">
        <v>0</v>
      </c>
      <c r="B184">
        <v>0</v>
      </c>
      <c r="C184">
        <v>0</v>
      </c>
      <c r="D184">
        <v>20.2</v>
      </c>
      <c r="E184">
        <v>40.9</v>
      </c>
      <c r="F184">
        <v>23.4</v>
      </c>
      <c r="G184">
        <v>30.9</v>
      </c>
      <c r="I184">
        <f>_xlfn.STDEV.P(D184:G184)</f>
        <v>7.9675906019322955</v>
      </c>
      <c r="J184">
        <v>2</v>
      </c>
      <c r="K184">
        <f>_xlfn.STDEV.P(D184:G188)</f>
        <v>8.6470283913029924</v>
      </c>
      <c r="L184">
        <f>_xlfn.STDEV.P(D184:G184,D189:G189,D194:G194,D199:F199,D204:F204)</f>
        <v>20.330799022391837</v>
      </c>
      <c r="M184">
        <v>0</v>
      </c>
      <c r="N184">
        <f>AVERAGE(D184:G184)</f>
        <v>28.85</v>
      </c>
      <c r="P184" s="5">
        <f>_xlfn.STDEV.P(D184:D188)</f>
        <v>1.0419213022104887</v>
      </c>
      <c r="Q184">
        <f>_xlfn.STDEV.P(D184,D189,D194,D199,D204,D209)</f>
        <v>10.942793163640724</v>
      </c>
      <c r="R184" s="5">
        <f>_xlfn.STDEV.P(E184:E188)</f>
        <v>1.6460862674841799</v>
      </c>
      <c r="S184">
        <f>_xlfn.STDEV.P(E184,E189,E194,E199,E204,E209)</f>
        <v>26.987013337694282</v>
      </c>
      <c r="T184" s="5">
        <f>_xlfn.STDEV.P(F184:F188)</f>
        <v>2.247309502494037</v>
      </c>
      <c r="U184">
        <f>_xlfn.STDEV.P(F184,F189,F194,F199,F204,F209)</f>
        <v>20.86884972606034</v>
      </c>
      <c r="V184" s="5">
        <f>_xlfn.STDEV.P(G184:G188)</f>
        <v>1.3410443691392167</v>
      </c>
      <c r="W184">
        <f>_xlfn.STDEV.P(G184,G189,G194)</f>
        <v>7.3983481639860358</v>
      </c>
    </row>
    <row r="185" spans="1:23" x14ac:dyDescent="0.75">
      <c r="A185" s="7">
        <v>1</v>
      </c>
      <c r="B185">
        <v>0</v>
      </c>
      <c r="C185">
        <v>0.2</v>
      </c>
      <c r="D185">
        <v>21.7</v>
      </c>
      <c r="E185">
        <v>45.4</v>
      </c>
      <c r="F185">
        <v>26.9</v>
      </c>
      <c r="G185">
        <v>32</v>
      </c>
      <c r="I185">
        <f t="shared" ref="I185:I198" si="83">_xlfn.STDEV.P(D185:G185)</f>
        <v>8.8127748184099186</v>
      </c>
      <c r="J185">
        <v>5</v>
      </c>
      <c r="K185">
        <f>_xlfn.STDEV.P(D189:G193)</f>
        <v>13.188362095044251</v>
      </c>
      <c r="L185">
        <f t="shared" ref="L185:L188" si="84">_xlfn.STDEV.P(D185:G185,D190:G190,D195:G195,D200:F200,D205:F205)</f>
        <v>15.443162386835589</v>
      </c>
      <c r="M185">
        <v>0.2</v>
      </c>
      <c r="N185">
        <f t="shared" ref="N185:N198" si="85">AVERAGE(D185:G185)</f>
        <v>31.5</v>
      </c>
      <c r="P185" s="5">
        <f>_xlfn.STDEV.P(D189:D193)</f>
        <v>2.3711600536446276</v>
      </c>
      <c r="Q185">
        <f t="shared" ref="Q185:Q188" si="86">_xlfn.STDEV.P(D185,D190,D195,D200,D205,D210)</f>
        <v>12.350933388030057</v>
      </c>
      <c r="R185" s="5">
        <f>_xlfn.STDEV.P(E189:E193)</f>
        <v>3.6326871596656916</v>
      </c>
      <c r="S185">
        <f t="shared" ref="S185:S188" si="87">_xlfn.STDEV.P(E185,E190,E195,E200,E205,E210)</f>
        <v>24.603475646519716</v>
      </c>
      <c r="T185" s="5">
        <f>_xlfn.STDEV.P(F189:F193)</f>
        <v>3.9866778149230968</v>
      </c>
      <c r="U185">
        <f t="shared" ref="U185:U188" si="88">_xlfn.STDEV.P(F185,F190,F195,F200,F205,F210)</f>
        <v>18.666941962255688</v>
      </c>
      <c r="V185" s="5">
        <f>_xlfn.STDEV.P(G189:G193)</f>
        <v>3.3414966706552316</v>
      </c>
      <c r="W185">
        <f t="shared" ref="W185:W188" si="89">_xlfn.STDEV.P(G185,G190,G195)</f>
        <v>7.1713937898353519</v>
      </c>
    </row>
    <row r="186" spans="1:23" x14ac:dyDescent="0.75">
      <c r="A186" s="7">
        <v>2</v>
      </c>
      <c r="B186">
        <v>0</v>
      </c>
      <c r="C186">
        <v>0.45</v>
      </c>
      <c r="D186">
        <v>22.5</v>
      </c>
      <c r="E186">
        <v>43.6</v>
      </c>
      <c r="F186">
        <v>27</v>
      </c>
      <c r="G186">
        <v>31</v>
      </c>
      <c r="I186">
        <f t="shared" si="83"/>
        <v>7.8582361252382871</v>
      </c>
      <c r="J186">
        <v>10</v>
      </c>
      <c r="K186">
        <f>_xlfn.STDEV.P(D194:G198)</f>
        <v>18.250519855609614</v>
      </c>
      <c r="L186">
        <f t="shared" si="84"/>
        <v>15.898749853796055</v>
      </c>
      <c r="M186">
        <v>0.45</v>
      </c>
      <c r="N186">
        <f t="shared" si="85"/>
        <v>31.024999999999999</v>
      </c>
      <c r="P186" s="5">
        <f>_xlfn.STDEV.P(D194:D198)</f>
        <v>4.6868326191576477</v>
      </c>
      <c r="Q186">
        <f t="shared" si="86"/>
        <v>12.926673543061604</v>
      </c>
      <c r="R186" s="5">
        <f>_xlfn.STDEV.P(E194:E198)</f>
        <v>2.094373414651741</v>
      </c>
      <c r="S186">
        <f t="shared" si="87"/>
        <v>25.339165995220405</v>
      </c>
      <c r="T186" s="5">
        <f>_xlfn.STDEV.P(F194:F198)</f>
        <v>3.4683713757324202</v>
      </c>
      <c r="U186">
        <f t="shared" si="88"/>
        <v>18.964264639930889</v>
      </c>
      <c r="V186" s="5">
        <f>_xlfn.STDEV.P(G194:G198)</f>
        <v>1.0091580649234293</v>
      </c>
      <c r="W186">
        <f t="shared" si="89"/>
        <v>7.3140655968862731</v>
      </c>
    </row>
    <row r="187" spans="1:23" x14ac:dyDescent="0.75">
      <c r="A187" s="7">
        <v>3</v>
      </c>
      <c r="B187">
        <v>0</v>
      </c>
      <c r="C187">
        <v>0.65</v>
      </c>
      <c r="D187">
        <v>23.3</v>
      </c>
      <c r="E187">
        <v>44.4</v>
      </c>
      <c r="F187">
        <v>21.1</v>
      </c>
      <c r="G187">
        <v>30.8</v>
      </c>
      <c r="I187">
        <f t="shared" si="83"/>
        <v>9.1112567739033672</v>
      </c>
      <c r="J187">
        <v>20</v>
      </c>
      <c r="K187">
        <f>_xlfn.STDEV.P(D199:F203)</f>
        <v>15.868915806975902</v>
      </c>
      <c r="L187">
        <f t="shared" si="84"/>
        <v>16.008014967817743</v>
      </c>
      <c r="M187">
        <v>0.65</v>
      </c>
      <c r="N187">
        <f t="shared" si="85"/>
        <v>29.900000000000002</v>
      </c>
      <c r="P187" s="5">
        <f>_xlfn.STDEV.P(D199:D203)</f>
        <v>3.6434050008199979</v>
      </c>
      <c r="Q187">
        <f t="shared" si="86"/>
        <v>13.16101144373874</v>
      </c>
      <c r="R187" s="5">
        <f>_xlfn.STDEV.P(E199:E203)</f>
        <v>2.1000952359357448</v>
      </c>
      <c r="S187">
        <f t="shared" si="87"/>
        <v>25.363868658651693</v>
      </c>
      <c r="T187" s="5">
        <f>_xlfn.STDEV.P(F199:F203)</f>
        <v>4.3773964864974264</v>
      </c>
      <c r="U187">
        <f t="shared" si="88"/>
        <v>18.809343127522784</v>
      </c>
      <c r="V187" s="5"/>
      <c r="W187">
        <f t="shared" si="89"/>
        <v>4.8780688346471122</v>
      </c>
    </row>
    <row r="188" spans="1:23" x14ac:dyDescent="0.75">
      <c r="A188" s="7">
        <v>4</v>
      </c>
      <c r="B188">
        <v>0</v>
      </c>
      <c r="C188">
        <v>0.85</v>
      </c>
      <c r="D188">
        <v>22.4</v>
      </c>
      <c r="E188">
        <v>45.3</v>
      </c>
      <c r="F188">
        <v>23.8</v>
      </c>
      <c r="G188">
        <v>28</v>
      </c>
      <c r="I188">
        <f t="shared" si="83"/>
        <v>9.1409449730320613</v>
      </c>
      <c r="J188">
        <v>50</v>
      </c>
      <c r="K188">
        <f>_xlfn.STDEV.P(D205:F208)</f>
        <v>14.715777153185694</v>
      </c>
      <c r="L188">
        <f t="shared" si="84"/>
        <v>14.8415041998303</v>
      </c>
      <c r="M188">
        <v>0.85</v>
      </c>
      <c r="N188">
        <f t="shared" si="85"/>
        <v>29.874999999999996</v>
      </c>
      <c r="P188" s="5">
        <f>_xlfn.STDEV.P(D204:D208)</f>
        <v>9.1988260120517538</v>
      </c>
      <c r="Q188">
        <f t="shared" si="86"/>
        <v>13.198032260740824</v>
      </c>
      <c r="R188" s="5">
        <f>_xlfn.STDEV.P(E204:E208)</f>
        <v>2.3174123500145623</v>
      </c>
      <c r="S188">
        <f t="shared" si="87"/>
        <v>23.915383240825452</v>
      </c>
      <c r="T188" s="5">
        <f>_xlfn.STDEV.P(F204:F208)</f>
        <v>5.0957236973760507</v>
      </c>
      <c r="U188">
        <f t="shared" si="88"/>
        <v>15.188701941465133</v>
      </c>
      <c r="V188" s="5"/>
      <c r="W188">
        <f t="shared" si="89"/>
        <v>3.8218669085496253</v>
      </c>
    </row>
    <row r="189" spans="1:23" x14ac:dyDescent="0.75">
      <c r="A189" s="7">
        <v>5</v>
      </c>
      <c r="B189">
        <v>5</v>
      </c>
      <c r="C189">
        <v>0</v>
      </c>
      <c r="D189">
        <v>34.200000000000003</v>
      </c>
      <c r="E189">
        <v>72.099999999999994</v>
      </c>
      <c r="F189">
        <v>52</v>
      </c>
      <c r="G189">
        <v>37.4</v>
      </c>
      <c r="I189">
        <f t="shared" si="83"/>
        <v>14.968195449017879</v>
      </c>
      <c r="J189">
        <v>100</v>
      </c>
      <c r="L189">
        <f>AVERAGE((L188-L187), (L187-L186), (L186-L185), (L185-L184))</f>
        <v>-1.3723237056403841</v>
      </c>
      <c r="N189">
        <f t="shared" si="85"/>
        <v>48.925000000000004</v>
      </c>
      <c r="P189" s="5">
        <f>_xlfn.STDEV.P(D209:D213)</f>
        <v>0</v>
      </c>
      <c r="R189" s="5">
        <f>_xlfn.STDEV.P(E209:E213)</f>
        <v>0</v>
      </c>
      <c r="T189" s="5">
        <f>_xlfn.STDEV.P(F209:F213)</f>
        <v>0</v>
      </c>
      <c r="V189" s="5"/>
    </row>
    <row r="190" spans="1:23" x14ac:dyDescent="0.75">
      <c r="A190" s="7">
        <v>6</v>
      </c>
      <c r="B190">
        <v>5</v>
      </c>
      <c r="C190">
        <v>0.2</v>
      </c>
      <c r="D190">
        <v>37</v>
      </c>
      <c r="E190">
        <v>61.51</v>
      </c>
      <c r="F190">
        <v>47.7</v>
      </c>
      <c r="G190">
        <v>36.299999999999997</v>
      </c>
      <c r="I190">
        <f t="shared" si="83"/>
        <v>10.222341647098288</v>
      </c>
      <c r="K190">
        <f>AVERAGE(K184:K189)</f>
        <v>14.134120660423694</v>
      </c>
      <c r="N190">
        <f t="shared" si="85"/>
        <v>45.627499999999998</v>
      </c>
      <c r="P190" s="5">
        <f>AVERAGE(P184:P189)</f>
        <v>3.490357497980753</v>
      </c>
      <c r="Q190">
        <f>AVERAGE(Q184:Q188)</f>
        <v>12.51588875984239</v>
      </c>
      <c r="R190" s="5">
        <f>AVERAGE(R184:R189)</f>
        <v>1.9651090712919865</v>
      </c>
      <c r="S190">
        <f>AVERAGE(S184:S188)</f>
        <v>25.24178137578231</v>
      </c>
      <c r="T190" s="5">
        <f>AVERAGE(T184:T189)</f>
        <v>3.1959131461705055</v>
      </c>
      <c r="U190">
        <f>AVERAGE(U184:U188)</f>
        <v>18.499620279446965</v>
      </c>
      <c r="V190" s="5">
        <f>AVERAGE(V184:V189)</f>
        <v>1.8972330349059592</v>
      </c>
      <c r="W190">
        <f>AVERAGE(W184:W188)</f>
        <v>6.1167486587808799</v>
      </c>
    </row>
    <row r="191" spans="1:23" x14ac:dyDescent="0.75">
      <c r="A191" s="7">
        <v>7</v>
      </c>
      <c r="B191">
        <v>5</v>
      </c>
      <c r="C191">
        <v>0.45</v>
      </c>
      <c r="D191">
        <v>39.6</v>
      </c>
      <c r="E191">
        <v>68.8</v>
      </c>
      <c r="F191">
        <v>49.6</v>
      </c>
      <c r="G191">
        <v>36.9</v>
      </c>
      <c r="I191">
        <f t="shared" si="83"/>
        <v>12.518661070577798</v>
      </c>
      <c r="N191">
        <f t="shared" si="85"/>
        <v>48.725000000000001</v>
      </c>
      <c r="P191" s="5">
        <f>_xlfn.STDEV.P(P184:P189)</f>
        <v>2.9852868990472112</v>
      </c>
      <c r="Q191">
        <f>_xlfn.STDEV.P(Q184:Q188)</f>
        <v>0.84286264606979444</v>
      </c>
      <c r="R191" s="5">
        <f>_xlfn.STDEV.P(R184:R189)</f>
        <v>1.0726364736445497</v>
      </c>
      <c r="S191">
        <f>_xlfn.STDEV.P(S184:S188)</f>
        <v>1.0234246319145466</v>
      </c>
      <c r="T191" s="5">
        <f>_xlfn.STDEV.P(T184:T189)</f>
        <v>1.6742378849697119</v>
      </c>
      <c r="U191">
        <f>_xlfn.STDEV.P(U184:U188)</f>
        <v>1.839306803193635</v>
      </c>
      <c r="V191" s="5">
        <f>_xlfn.STDEV.P(V184:V189)</f>
        <v>1.0301974622670753</v>
      </c>
      <c r="W191">
        <f>_xlfn.STDEV.P(W184:W188)</f>
        <v>1.4825081078182072</v>
      </c>
    </row>
    <row r="192" spans="1:23" x14ac:dyDescent="0.75">
      <c r="A192" s="7">
        <v>8</v>
      </c>
      <c r="B192">
        <v>5</v>
      </c>
      <c r="C192">
        <v>0.65</v>
      </c>
      <c r="D192">
        <v>40.799999999999997</v>
      </c>
      <c r="E192">
        <v>69.2</v>
      </c>
      <c r="F192">
        <v>47.7</v>
      </c>
      <c r="G192">
        <v>33.4</v>
      </c>
      <c r="I192">
        <f t="shared" si="83"/>
        <v>13.363452959471228</v>
      </c>
      <c r="K192" cm="1">
        <f t="array" ref="K192">INDEX(LINEST(K184:K188),1)</f>
        <v>1.4818051235697054</v>
      </c>
      <c r="L192" cm="1">
        <f t="array" ref="L192">INDEX(LINEST(L184:L188),1)</f>
        <v>-1.0413737064140915</v>
      </c>
      <c r="N192">
        <f t="shared" si="85"/>
        <v>47.774999999999999</v>
      </c>
      <c r="P192" s="5"/>
      <c r="R192" s="5"/>
      <c r="T192" s="5"/>
      <c r="V192" s="5"/>
    </row>
    <row r="193" spans="1:23" x14ac:dyDescent="0.75">
      <c r="A193" s="7">
        <v>9</v>
      </c>
      <c r="B193">
        <v>5</v>
      </c>
      <c r="C193">
        <v>0.85</v>
      </c>
      <c r="D193">
        <v>39.6</v>
      </c>
      <c r="E193">
        <v>65.400000000000006</v>
      </c>
      <c r="F193">
        <v>40.1</v>
      </c>
      <c r="G193">
        <v>28.4</v>
      </c>
      <c r="I193">
        <f t="shared" si="83"/>
        <v>13.549238908514393</v>
      </c>
      <c r="N193">
        <f t="shared" si="85"/>
        <v>43.375</v>
      </c>
      <c r="P193" s="5"/>
      <c r="R193" s="5"/>
      <c r="T193" s="5"/>
      <c r="V193" s="5"/>
    </row>
    <row r="194" spans="1:23" x14ac:dyDescent="0.75">
      <c r="A194" s="7">
        <v>10</v>
      </c>
      <c r="B194">
        <v>10</v>
      </c>
      <c r="C194">
        <v>0</v>
      </c>
      <c r="D194">
        <v>22.9</v>
      </c>
      <c r="E194">
        <v>71.5</v>
      </c>
      <c r="F194">
        <v>49.3</v>
      </c>
      <c r="G194">
        <v>19.5</v>
      </c>
      <c r="I194">
        <f t="shared" si="83"/>
        <v>21.14734025829253</v>
      </c>
      <c r="N194">
        <f t="shared" si="85"/>
        <v>40.799999999999997</v>
      </c>
      <c r="P194" s="5"/>
      <c r="R194" s="5"/>
      <c r="T194" s="5"/>
      <c r="V194" s="5"/>
    </row>
    <row r="195" spans="1:23" x14ac:dyDescent="0.75">
      <c r="A195" s="7">
        <v>11</v>
      </c>
      <c r="B195">
        <v>10</v>
      </c>
      <c r="C195">
        <v>0.2</v>
      </c>
      <c r="D195">
        <v>31.1</v>
      </c>
      <c r="E195">
        <v>68</v>
      </c>
      <c r="F195">
        <v>45.9</v>
      </c>
      <c r="G195">
        <v>19.399999999999999</v>
      </c>
      <c r="I195">
        <f t="shared" si="83"/>
        <v>18.148966912747404</v>
      </c>
      <c r="J195" s="2"/>
      <c r="K195" t="s">
        <v>26</v>
      </c>
      <c r="L195" t="s">
        <v>27</v>
      </c>
      <c r="N195">
        <f t="shared" si="85"/>
        <v>41.1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7">
        <v>12</v>
      </c>
      <c r="B196">
        <v>10</v>
      </c>
      <c r="C196">
        <v>0.45</v>
      </c>
      <c r="D196">
        <v>31.3</v>
      </c>
      <c r="E196">
        <v>68.5</v>
      </c>
      <c r="F196">
        <v>46.5</v>
      </c>
      <c r="G196">
        <v>19.3</v>
      </c>
      <c r="I196">
        <f t="shared" si="83"/>
        <v>18.376887658142756</v>
      </c>
      <c r="J196">
        <v>2</v>
      </c>
      <c r="K196">
        <f>AVERAGE(D184:G188)</f>
        <v>30.229999999999997</v>
      </c>
      <c r="L196">
        <f>AVERAGE(D184:G184,D189:G189,D194:G194,D199:F199,D204:F204)</f>
        <v>42.38333333333334</v>
      </c>
      <c r="M196">
        <v>0</v>
      </c>
      <c r="N196">
        <f t="shared" si="85"/>
        <v>41.400000000000006</v>
      </c>
      <c r="P196" s="5">
        <f>AVERAGE(D184:D188)</f>
        <v>22.02</v>
      </c>
      <c r="Q196">
        <f>AVERAGE(D184,D189,D194,D199,D204)</f>
        <v>21.98</v>
      </c>
      <c r="R196" s="5">
        <f>AVERAGE(E184:E188)</f>
        <v>43.92</v>
      </c>
      <c r="S196">
        <f>AVERAGE(E184,E189,E194,E199,E204)</f>
        <v>65.72</v>
      </c>
      <c r="T196" s="5">
        <f>AVERAGE(F184:F188)</f>
        <v>24.44</v>
      </c>
      <c r="U196">
        <f>AVERAGE(F184,F189,F194,F199,F204)</f>
        <v>47.320000000000007</v>
      </c>
      <c r="V196" s="5">
        <f>AVERAGE(G184:G188)</f>
        <v>30.54</v>
      </c>
      <c r="W196">
        <f>AVERAGE(G184,G189,G194)</f>
        <v>29.266666666666666</v>
      </c>
    </row>
    <row r="197" spans="1:23" x14ac:dyDescent="0.75">
      <c r="A197" s="7">
        <v>13</v>
      </c>
      <c r="B197">
        <v>10</v>
      </c>
      <c r="C197">
        <v>0.65</v>
      </c>
      <c r="D197">
        <v>33.9</v>
      </c>
      <c r="E197">
        <v>68.400000000000006</v>
      </c>
      <c r="F197">
        <v>44.6</v>
      </c>
      <c r="G197">
        <v>22</v>
      </c>
      <c r="I197">
        <f t="shared" si="83"/>
        <v>17.096253244497753</v>
      </c>
      <c r="J197">
        <v>5</v>
      </c>
      <c r="K197">
        <f>AVERAGE(D189:G193)</f>
        <v>46.8855</v>
      </c>
      <c r="L197">
        <f t="shared" ref="L197:L200" si="90">AVERAGE(D185:G185,D190:G190,D195:G195,D200:F200,D205:F205)</f>
        <v>43.172777777777782</v>
      </c>
      <c r="M197">
        <v>0.2</v>
      </c>
      <c r="N197">
        <f t="shared" si="85"/>
        <v>42.225000000000001</v>
      </c>
      <c r="P197" s="5">
        <f>AVERAGE(D189:D193)</f>
        <v>38.24</v>
      </c>
      <c r="Q197">
        <f t="shared" ref="Q197:Q200" si="91">AVERAGE(D185,D190,D195,D200,D205)</f>
        <v>30.8</v>
      </c>
      <c r="R197" s="5">
        <f>AVERAGE(E189:E193)</f>
        <v>67.402000000000001</v>
      </c>
      <c r="S197">
        <f t="shared" ref="S197:S200" si="92">AVERAGE(E185,E190,E195,E200,E205)</f>
        <v>62.342000000000006</v>
      </c>
      <c r="T197" s="5">
        <f>AVERAGE(F189:F193)</f>
        <v>47.42</v>
      </c>
      <c r="U197">
        <f t="shared" ref="U197:U200" si="93">AVERAGE(F185,F190,F195,F200,F205)</f>
        <v>44.739999999999995</v>
      </c>
      <c r="V197" s="5">
        <f>AVERAGE(G189:G193)</f>
        <v>34.480000000000004</v>
      </c>
      <c r="W197">
        <f t="shared" ref="W197:W200" si="94">AVERAGE(G185,G190,G195)</f>
        <v>29.233333333333331</v>
      </c>
    </row>
    <row r="198" spans="1:23" x14ac:dyDescent="0.75">
      <c r="A198" s="7">
        <v>14</v>
      </c>
      <c r="B198">
        <v>10</v>
      </c>
      <c r="C198">
        <v>0.85</v>
      </c>
      <c r="D198">
        <v>37</v>
      </c>
      <c r="E198">
        <v>64.900000000000006</v>
      </c>
      <c r="F198">
        <v>38.799999999999997</v>
      </c>
      <c r="G198">
        <v>20.100000000000001</v>
      </c>
      <c r="I198">
        <f t="shared" si="83"/>
        <v>16.017958671441267</v>
      </c>
      <c r="J198">
        <v>10</v>
      </c>
      <c r="K198">
        <f>AVERAGE(D194:G198)</f>
        <v>41.144999999999996</v>
      </c>
      <c r="L198">
        <f t="shared" si="90"/>
        <v>43.955555555555556</v>
      </c>
      <c r="M198">
        <v>0.45</v>
      </c>
      <c r="N198">
        <f t="shared" si="85"/>
        <v>40.199999999999996</v>
      </c>
      <c r="P198" s="5">
        <f>AVERAGE(D194:D198)</f>
        <v>31.24</v>
      </c>
      <c r="Q198">
        <f t="shared" si="91"/>
        <v>31.96</v>
      </c>
      <c r="R198" s="5">
        <f>AVERAGE(E194:E198)</f>
        <v>68.259999999999991</v>
      </c>
      <c r="S198">
        <f t="shared" si="92"/>
        <v>63.48</v>
      </c>
      <c r="T198" s="5">
        <f>AVERAGE(F194:F198)</f>
        <v>45.019999999999996</v>
      </c>
      <c r="U198">
        <f t="shared" si="93"/>
        <v>45.36</v>
      </c>
      <c r="V198" s="5">
        <f>AVERAGE(G194:G198)</f>
        <v>20.060000000000002</v>
      </c>
      <c r="W198">
        <f t="shared" si="94"/>
        <v>29.066666666666666</v>
      </c>
    </row>
    <row r="199" spans="1:23" x14ac:dyDescent="0.75">
      <c r="A199" s="7">
        <v>15</v>
      </c>
      <c r="B199">
        <v>20</v>
      </c>
      <c r="C199">
        <v>0</v>
      </c>
      <c r="D199">
        <v>23.3</v>
      </c>
      <c r="E199">
        <v>71.7</v>
      </c>
      <c r="F199">
        <v>55.7</v>
      </c>
      <c r="G199">
        <v>0</v>
      </c>
      <c r="I199">
        <f>_xlfn.STDEV.P(D199:F199)</f>
        <v>20.133774829596394</v>
      </c>
      <c r="J199">
        <v>20</v>
      </c>
      <c r="K199">
        <f>AVERAGE(D199:G203)</f>
        <v>37.239999999999995</v>
      </c>
      <c r="L199">
        <f t="shared" si="90"/>
        <v>43.411111111111111</v>
      </c>
      <c r="M199">
        <v>0.65</v>
      </c>
      <c r="N199">
        <f>AVERAGEIF(D199:G199, "&lt;&gt;0", D199:G199)</f>
        <v>50.233333333333327</v>
      </c>
      <c r="P199" s="5">
        <f>AVERAGE(D199:D203)</f>
        <v>30.439999999999998</v>
      </c>
      <c r="Q199">
        <f t="shared" si="91"/>
        <v>32.56</v>
      </c>
      <c r="R199" s="5">
        <f>AVERAGE(E199:E203)</f>
        <v>68.34</v>
      </c>
      <c r="S199">
        <f t="shared" si="92"/>
        <v>63.779999999999994</v>
      </c>
      <c r="T199" s="5">
        <f>AVERAGE(F199:F203)</f>
        <v>50.180000000000007</v>
      </c>
      <c r="U199">
        <f t="shared" si="93"/>
        <v>42.7</v>
      </c>
      <c r="V199" s="5"/>
      <c r="W199">
        <f t="shared" si="94"/>
        <v>28.733333333333334</v>
      </c>
    </row>
    <row r="200" spans="1:23" x14ac:dyDescent="0.75">
      <c r="A200" s="7">
        <v>16</v>
      </c>
      <c r="B200">
        <v>20</v>
      </c>
      <c r="C200">
        <v>0.2</v>
      </c>
      <c r="D200">
        <v>32</v>
      </c>
      <c r="E200">
        <v>68.2</v>
      </c>
      <c r="F200">
        <v>51.9</v>
      </c>
      <c r="G200">
        <v>0</v>
      </c>
      <c r="I200">
        <f t="shared" ref="I200:I213" si="95">_xlfn.STDEV.P(D200:F200)</f>
        <v>14.802927638364885</v>
      </c>
      <c r="J200">
        <v>50</v>
      </c>
      <c r="K200">
        <f>AVERAGE(D204:F208)</f>
        <v>48.826666666666668</v>
      </c>
      <c r="L200">
        <f t="shared" si="90"/>
        <v>40.544444444444444</v>
      </c>
      <c r="M200">
        <v>0.85</v>
      </c>
      <c r="N200">
        <f t="shared" ref="N200:N213" si="96">AVERAGEIF(D200:G200, "&lt;&gt;0", D200:G200)</f>
        <v>50.699999999999996</v>
      </c>
      <c r="P200" s="5">
        <f>AVERAGE(D204:D208)</f>
        <v>27.660000000000004</v>
      </c>
      <c r="Q200">
        <f t="shared" si="91"/>
        <v>32.299999999999997</v>
      </c>
      <c r="R200" s="5">
        <f>AVERAGE(E204:E208)</f>
        <v>68.559999999999988</v>
      </c>
      <c r="S200">
        <f t="shared" si="92"/>
        <v>61.160000000000004</v>
      </c>
      <c r="T200" s="5">
        <f>AVERAGE(F204:F208)</f>
        <v>50.260000000000005</v>
      </c>
      <c r="U200">
        <f t="shared" si="93"/>
        <v>37.200000000000003</v>
      </c>
      <c r="V200" s="5"/>
      <c r="W200">
        <f t="shared" si="94"/>
        <v>25.5</v>
      </c>
    </row>
    <row r="201" spans="1:23" x14ac:dyDescent="0.75">
      <c r="A201" s="7">
        <v>17</v>
      </c>
      <c r="B201">
        <v>20</v>
      </c>
      <c r="C201">
        <v>0.45</v>
      </c>
      <c r="D201">
        <v>33.1</v>
      </c>
      <c r="E201">
        <v>68</v>
      </c>
      <c r="F201">
        <v>50.7</v>
      </c>
      <c r="G201">
        <v>0</v>
      </c>
      <c r="I201">
        <f t="shared" si="95"/>
        <v>14.248040800989672</v>
      </c>
      <c r="J201">
        <v>100</v>
      </c>
      <c r="L201">
        <f>AVERAGE((L200-L199), (L199-L198), (L198-L197), (L197-L196))</f>
        <v>-0.45972222222222392</v>
      </c>
      <c r="N201">
        <f t="shared" si="96"/>
        <v>50.6</v>
      </c>
      <c r="P201" s="5"/>
      <c r="R201" s="5"/>
      <c r="T201" s="5"/>
      <c r="V201" s="5"/>
    </row>
    <row r="202" spans="1:23" x14ac:dyDescent="0.75">
      <c r="A202" s="7">
        <v>18</v>
      </c>
      <c r="B202">
        <v>20</v>
      </c>
      <c r="C202">
        <v>0.65</v>
      </c>
      <c r="D202">
        <v>32.799999999999997</v>
      </c>
      <c r="E202">
        <v>68.7</v>
      </c>
      <c r="F202">
        <v>50.3</v>
      </c>
      <c r="G202">
        <v>0</v>
      </c>
      <c r="I202">
        <f t="shared" si="95"/>
        <v>14.657648742778159</v>
      </c>
      <c r="K202">
        <f>AVERAGE(K196:K201)</f>
        <v>40.865433333333328</v>
      </c>
      <c r="N202">
        <f t="shared" si="96"/>
        <v>50.6</v>
      </c>
      <c r="P202" s="5">
        <f>AVERAGE(P196:P201)</f>
        <v>29.919999999999998</v>
      </c>
      <c r="Q202">
        <f>AVERAGE(Q196:Q200)</f>
        <v>29.920000000000005</v>
      </c>
      <c r="R202" s="5">
        <f>AVERAGE(R196:R201)</f>
        <v>63.296399999999991</v>
      </c>
      <c r="S202">
        <f>AVERAGE(S196:S200)</f>
        <v>63.296400000000006</v>
      </c>
      <c r="T202" s="5">
        <f>AVERAGE(T196:T201)</f>
        <v>43.463999999999999</v>
      </c>
      <c r="U202">
        <f>AVERAGE(U196:U200)</f>
        <v>43.463999999999999</v>
      </c>
      <c r="V202" s="5">
        <f>AVERAGE(V196:V201)</f>
        <v>28.360000000000003</v>
      </c>
      <c r="W202">
        <f>AVERAGE(W196:W200)</f>
        <v>28.360000000000003</v>
      </c>
    </row>
    <row r="203" spans="1:23" x14ac:dyDescent="0.75">
      <c r="A203" s="7">
        <v>19</v>
      </c>
      <c r="B203">
        <v>20</v>
      </c>
      <c r="C203">
        <v>0.85</v>
      </c>
      <c r="D203">
        <v>31</v>
      </c>
      <c r="E203">
        <v>65.099999999999994</v>
      </c>
      <c r="F203">
        <v>42.3</v>
      </c>
      <c r="G203">
        <v>0</v>
      </c>
      <c r="I203">
        <f t="shared" si="95"/>
        <v>14.182696812979163</v>
      </c>
      <c r="N203">
        <f t="shared" si="96"/>
        <v>46.133333333333326</v>
      </c>
      <c r="P203" s="5">
        <f>_xlfn.STDEV.P(P196:P201)</f>
        <v>5.2678800290059868</v>
      </c>
      <c r="Q203">
        <f>_xlfn.STDEV.P(Q196:Q200)</f>
        <v>4.0153106978165063</v>
      </c>
      <c r="R203" s="5">
        <f>_xlfn.STDEV.P(R196:R201)</f>
        <v>9.6962006909923719</v>
      </c>
      <c r="S203">
        <f>_xlfn.STDEV.P(S196:S200)</f>
        <v>1.5242374618149208</v>
      </c>
      <c r="T203" s="5">
        <f>_xlfn.STDEV.P(T196:T201)</f>
        <v>9.7084903048826394</v>
      </c>
      <c r="U203">
        <f>_xlfn.STDEV.P(U196:U200)</f>
        <v>3.461592697011016</v>
      </c>
      <c r="V203" s="5">
        <f>_xlfn.STDEV.P(V196:V201)</f>
        <v>6.0854142559620827</v>
      </c>
      <c r="W203">
        <f>_xlfn.STDEV.P(W196:W200)</f>
        <v>1.442436210798322</v>
      </c>
    </row>
    <row r="204" spans="1:23" x14ac:dyDescent="0.75">
      <c r="A204" s="7">
        <v>20</v>
      </c>
      <c r="B204">
        <v>50</v>
      </c>
      <c r="C204">
        <v>0</v>
      </c>
      <c r="D204">
        <v>9.3000000000000007</v>
      </c>
      <c r="E204">
        <v>72.400000000000006</v>
      </c>
      <c r="F204">
        <v>56.2</v>
      </c>
      <c r="G204">
        <v>0</v>
      </c>
      <c r="I204">
        <f t="shared" si="95"/>
        <v>26.757470400286778</v>
      </c>
      <c r="N204">
        <f t="shared" si="96"/>
        <v>45.966666666666669</v>
      </c>
      <c r="P204" s="5"/>
      <c r="R204" s="5"/>
      <c r="T204" s="5"/>
      <c r="V204" s="5"/>
    </row>
    <row r="205" spans="1:23" x14ac:dyDescent="0.75">
      <c r="A205" s="7">
        <v>21</v>
      </c>
      <c r="B205">
        <v>50</v>
      </c>
      <c r="C205">
        <v>0.2</v>
      </c>
      <c r="D205">
        <v>32.200000000000003</v>
      </c>
      <c r="E205">
        <v>68.599999999999994</v>
      </c>
      <c r="F205">
        <v>51.3</v>
      </c>
      <c r="G205">
        <v>0</v>
      </c>
      <c r="I205">
        <f t="shared" si="95"/>
        <v>14.866292969892191</v>
      </c>
      <c r="N205">
        <f t="shared" si="96"/>
        <v>50.699999999999996</v>
      </c>
      <c r="P205" s="5" cm="1">
        <f t="array" ref="P205">INDEX(LINEST(P196:P200), 1)</f>
        <v>0.34800000000000081</v>
      </c>
      <c r="Q205" s="5" cm="1">
        <f t="array" ref="Q205">INDEX(LINEST(Q196:Q200), 1)</f>
        <v>2.2399999999999993</v>
      </c>
      <c r="R205" s="5" cm="1">
        <f t="array" ref="R205">INDEX(LINEST(R196:R200), 1)</f>
        <v>5.0217999999999963</v>
      </c>
      <c r="S205" s="5" cm="1">
        <f t="array" ref="S205">INDEX(LINEST(S196:S200), 1)</f>
        <v>-0.76820000000000022</v>
      </c>
      <c r="T205" s="5" cm="1">
        <f t="array" ref="T205">INDEX(LINEST(T196:T200), 1)</f>
        <v>5.4400000000000013</v>
      </c>
      <c r="U205" s="5" cm="1">
        <f t="array" ref="U205">INDEX(LINEST(U196:U200), 1)</f>
        <v>-2.2279999999999993</v>
      </c>
      <c r="V205" s="5" cm="1">
        <f t="array" ref="V205">INDEX(LINEST(V196:V198), 1)</f>
        <v>-5.2399999999999967</v>
      </c>
      <c r="W205" s="5" cm="1">
        <f t="array" ref="W205">INDEX(LINEST(W196:W200), 1)</f>
        <v>-0.80333333333333257</v>
      </c>
    </row>
    <row r="206" spans="1:23" x14ac:dyDescent="0.75">
      <c r="A206" s="7">
        <v>22</v>
      </c>
      <c r="B206">
        <v>50</v>
      </c>
      <c r="C206">
        <v>0.45</v>
      </c>
      <c r="D206">
        <v>33.299999999999997</v>
      </c>
      <c r="E206">
        <v>68.5</v>
      </c>
      <c r="F206">
        <v>53</v>
      </c>
      <c r="G206">
        <v>0</v>
      </c>
      <c r="I206">
        <f t="shared" si="95"/>
        <v>14.40439747669669</v>
      </c>
      <c r="K206" cm="1">
        <f t="array" ref="K206">INDEX(LINEST(K196:K200),1)</f>
        <v>2.7547833333333336</v>
      </c>
      <c r="L206" cm="1">
        <f t="array" ref="L206">INDEX(LINEST(L196:L200),1)</f>
        <v>-0.34394444444444605</v>
      </c>
      <c r="N206">
        <f t="shared" si="96"/>
        <v>51.6</v>
      </c>
    </row>
    <row r="207" spans="1:23" x14ac:dyDescent="0.75">
      <c r="A207" s="7">
        <v>23</v>
      </c>
      <c r="B207">
        <v>50</v>
      </c>
      <c r="C207">
        <v>0.65</v>
      </c>
      <c r="D207">
        <v>32</v>
      </c>
      <c r="E207">
        <v>68.2</v>
      </c>
      <c r="F207">
        <v>49.8</v>
      </c>
      <c r="G207">
        <v>0</v>
      </c>
      <c r="I207">
        <f t="shared" si="95"/>
        <v>14.779264753926938</v>
      </c>
      <c r="N207">
        <f t="shared" si="96"/>
        <v>50</v>
      </c>
    </row>
    <row r="208" spans="1:23" x14ac:dyDescent="0.75">
      <c r="A208" s="7">
        <v>24</v>
      </c>
      <c r="B208">
        <v>50</v>
      </c>
      <c r="C208">
        <v>0.85</v>
      </c>
      <c r="D208">
        <v>31.5</v>
      </c>
      <c r="E208">
        <v>65.099999999999994</v>
      </c>
      <c r="F208">
        <v>41</v>
      </c>
      <c r="G208">
        <v>0</v>
      </c>
      <c r="I208">
        <f t="shared" si="95"/>
        <v>14.142214190932842</v>
      </c>
      <c r="N208">
        <f t="shared" si="96"/>
        <v>45.866666666666667</v>
      </c>
    </row>
    <row r="209" spans="1:23" x14ac:dyDescent="0.75">
      <c r="A209" s="7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95"/>
        <v>0</v>
      </c>
      <c r="N209" t="e">
        <f t="shared" si="96"/>
        <v>#DIV/0!</v>
      </c>
    </row>
    <row r="210" spans="1:23" x14ac:dyDescent="0.75">
      <c r="A210" s="7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95"/>
        <v>0</v>
      </c>
      <c r="N210" t="e">
        <f t="shared" si="96"/>
        <v>#DIV/0!</v>
      </c>
    </row>
    <row r="211" spans="1:23" x14ac:dyDescent="0.75">
      <c r="A211" s="7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95"/>
        <v>0</v>
      </c>
      <c r="N211" t="e">
        <f t="shared" si="96"/>
        <v>#DIV/0!</v>
      </c>
    </row>
    <row r="212" spans="1:23" x14ac:dyDescent="0.75">
      <c r="A212" s="7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95"/>
        <v>0</v>
      </c>
      <c r="N212" t="e">
        <f t="shared" si="96"/>
        <v>#DIV/0!</v>
      </c>
    </row>
    <row r="213" spans="1:23" x14ac:dyDescent="0.75">
      <c r="A213" s="7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95"/>
        <v>0</v>
      </c>
      <c r="N213" t="e">
        <f t="shared" si="96"/>
        <v>#DIV/0!</v>
      </c>
    </row>
    <row r="217" spans="1:23" x14ac:dyDescent="0.75">
      <c r="A217" s="7">
        <v>0</v>
      </c>
      <c r="B217" t="s">
        <v>12</v>
      </c>
    </row>
    <row r="218" spans="1:23" x14ac:dyDescent="0.75">
      <c r="P218" t="s">
        <v>36</v>
      </c>
    </row>
    <row r="219" spans="1:23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7">
        <v>0</v>
      </c>
      <c r="B220">
        <v>0</v>
      </c>
      <c r="C220">
        <v>0</v>
      </c>
      <c r="D220">
        <v>6.5</v>
      </c>
      <c r="E220">
        <v>5.9</v>
      </c>
      <c r="F220">
        <v>19.7</v>
      </c>
      <c r="G220">
        <v>3.5</v>
      </c>
      <c r="I220">
        <f>_xlfn.STDEV.P(D220:G220)</f>
        <v>6.3356136245828614</v>
      </c>
      <c r="J220">
        <v>2</v>
      </c>
      <c r="K220">
        <f>_xlfn.STDEV.P(D220:G224)</f>
        <v>6.4978765762362709</v>
      </c>
      <c r="L220">
        <f>_xlfn.STDEV.P(D220:G220,D225:G225,D230:F230,D235:F235)</f>
        <v>15.259806147964969</v>
      </c>
      <c r="M220">
        <v>0</v>
      </c>
      <c r="N220">
        <f>AVERAGE(D220:G220)</f>
        <v>8.9</v>
      </c>
      <c r="P220" s="5">
        <f>_xlfn.STDEV.P(D220:D224)</f>
        <v>4.8182984548489713</v>
      </c>
      <c r="Q220">
        <f>_xlfn.STDEV.P(D220,D225,D230)</f>
        <v>2.1296843793284386</v>
      </c>
      <c r="R220" s="5">
        <f>_xlfn.STDEV.P(E220:E224)</f>
        <v>0.74833147735478833</v>
      </c>
      <c r="S220">
        <f>_xlfn.STDEV.P(E220,E225,E230,E235)</f>
        <v>5.0012498437890516</v>
      </c>
      <c r="T220" s="5">
        <f>_xlfn.STDEV.P(F220:F224)</f>
        <v>0.53888774341229895</v>
      </c>
      <c r="U220">
        <f>_xlfn.STDEV.P(F220,F225,F230,F235)</f>
        <v>9.5787525283828217</v>
      </c>
      <c r="V220" s="5">
        <f>_xlfn.STDEV.P(G220:G224)</f>
        <v>0.68234888436927887</v>
      </c>
      <c r="W220">
        <f>_xlfn.STDEV.P(G220,G225)</f>
        <v>12.849999999999998</v>
      </c>
    </row>
    <row r="221" spans="1:23" x14ac:dyDescent="0.75">
      <c r="A221" s="7">
        <v>1</v>
      </c>
      <c r="B221">
        <v>0</v>
      </c>
      <c r="C221">
        <v>0.2</v>
      </c>
      <c r="D221">
        <v>15.7</v>
      </c>
      <c r="E221">
        <v>6.9</v>
      </c>
      <c r="F221">
        <v>19.7</v>
      </c>
      <c r="G221">
        <v>4.5999999999999996</v>
      </c>
      <c r="I221">
        <f t="shared" ref="I221:I249" si="97">_xlfn.STDEV.P(D221:G221)</f>
        <v>6.1936963923008044</v>
      </c>
      <c r="J221">
        <v>5</v>
      </c>
      <c r="K221">
        <f>_xlfn.STDEV.P(D225:G229)</f>
        <v>14.695216908912911</v>
      </c>
      <c r="L221">
        <f t="shared" ref="L221:L224" si="98">_xlfn.STDEV.P(D221:G221,D226:G226,D231:F231,D236:F236)</f>
        <v>13.342467109625135</v>
      </c>
      <c r="M221">
        <v>0.2</v>
      </c>
      <c r="N221">
        <f t="shared" ref="N221:N249" si="99">AVERAGE(D221:G221)</f>
        <v>11.725</v>
      </c>
      <c r="P221" s="5">
        <f>_xlfn.STDEV.P(D225:D229)</f>
        <v>0.535163526410386</v>
      </c>
      <c r="Q221">
        <f t="shared" ref="Q221:Q224" si="100">_xlfn.STDEV.P(D221,D226,D231)</f>
        <v>6.4565212511589136</v>
      </c>
      <c r="R221" s="5">
        <f>_xlfn.STDEV.P(E225:E229)</f>
        <v>0.66151341634164884</v>
      </c>
      <c r="S221">
        <f t="shared" ref="S221:S224" si="101">_xlfn.STDEV.P(E221,E226,E231,E236)</f>
        <v>4.372928080817239</v>
      </c>
      <c r="T221" s="5">
        <f>_xlfn.STDEV.P(F225:F229)</f>
        <v>1.6057397049335236</v>
      </c>
      <c r="U221">
        <f t="shared" ref="U221:U224" si="102">_xlfn.STDEV.P(F221,F226,F231,F236)</f>
        <v>8.0232085227793881</v>
      </c>
      <c r="V221" s="5">
        <f>_xlfn.STDEV.P(G225:G229)</f>
        <v>1.1791522378386936</v>
      </c>
      <c r="W221">
        <f t="shared" ref="W221:W224" si="103">_xlfn.STDEV.P(G221,G226)</f>
        <v>11.75</v>
      </c>
    </row>
    <row r="222" spans="1:23" x14ac:dyDescent="0.75">
      <c r="A222" s="7">
        <v>2</v>
      </c>
      <c r="B222">
        <v>0</v>
      </c>
      <c r="C222">
        <v>0.45</v>
      </c>
      <c r="D222">
        <v>19.2</v>
      </c>
      <c r="E222">
        <v>7.9</v>
      </c>
      <c r="F222">
        <v>18.8</v>
      </c>
      <c r="G222">
        <v>4</v>
      </c>
      <c r="I222">
        <f t="shared" si="97"/>
        <v>6.6705977992980481</v>
      </c>
      <c r="J222">
        <v>10</v>
      </c>
      <c r="K222">
        <f>_xlfn.STDEV.P(D230:G234)</f>
        <v>13.888164025529079</v>
      </c>
      <c r="L222">
        <f t="shared" si="98"/>
        <v>14.001845723813318</v>
      </c>
      <c r="M222">
        <v>0.45</v>
      </c>
      <c r="N222">
        <f t="shared" si="99"/>
        <v>12.475000000000001</v>
      </c>
      <c r="P222" s="5">
        <f>_xlfn.STDEV.P(D230:D234)</f>
        <v>0.20591260281974091</v>
      </c>
      <c r="Q222">
        <f t="shared" si="100"/>
        <v>8.2082614210047886</v>
      </c>
      <c r="R222" s="5">
        <f>_xlfn.STDEV.P(E230:E234)</f>
        <v>1.3120975573485341</v>
      </c>
      <c r="S222">
        <f t="shared" si="101"/>
        <v>4.1076148797081711</v>
      </c>
      <c r="T222" s="5">
        <f>_xlfn.STDEV.P(F230:F234)</f>
        <v>1.4880860190190628</v>
      </c>
      <c r="U222">
        <f t="shared" si="102"/>
        <v>9.3131627280961808</v>
      </c>
      <c r="V222" s="5"/>
      <c r="W222">
        <f t="shared" si="103"/>
        <v>11.3</v>
      </c>
    </row>
    <row r="223" spans="1:23" x14ac:dyDescent="0.75">
      <c r="A223" s="7">
        <v>3</v>
      </c>
      <c r="B223">
        <v>0</v>
      </c>
      <c r="C223">
        <v>0.65</v>
      </c>
      <c r="D223">
        <v>8.9</v>
      </c>
      <c r="E223">
        <v>7.9</v>
      </c>
      <c r="F223">
        <v>19.600000000000001</v>
      </c>
      <c r="G223">
        <v>2.6</v>
      </c>
      <c r="I223">
        <f t="shared" si="97"/>
        <v>6.1702917273010671</v>
      </c>
      <c r="J223">
        <v>20</v>
      </c>
      <c r="K223">
        <f>_xlfn.STDEV.P(E235:F239)</f>
        <v>12.151806450071527</v>
      </c>
      <c r="L223">
        <f t="shared" si="98"/>
        <v>13.571114658023651</v>
      </c>
      <c r="M223">
        <v>0.65</v>
      </c>
      <c r="N223">
        <f t="shared" si="99"/>
        <v>9.7500000000000018</v>
      </c>
      <c r="P223" s="5"/>
      <c r="Q223">
        <f t="shared" si="100"/>
        <v>3.2714251057027455</v>
      </c>
      <c r="R223" s="5">
        <f>_xlfn.STDEV.P(E235:E239)</f>
        <v>0.91956511460581136</v>
      </c>
      <c r="S223">
        <f t="shared" si="101"/>
        <v>3.2344821842143436</v>
      </c>
      <c r="T223" s="5">
        <f>_xlfn.STDEV.P(F235:F239)</f>
        <v>1.6230834852218801</v>
      </c>
      <c r="U223">
        <f t="shared" si="102"/>
        <v>8.0502717345441202</v>
      </c>
      <c r="V223" s="5"/>
      <c r="W223">
        <f t="shared" si="103"/>
        <v>11.599999999999998</v>
      </c>
    </row>
    <row r="224" spans="1:23" x14ac:dyDescent="0.75">
      <c r="A224" s="7">
        <v>4</v>
      </c>
      <c r="B224">
        <v>0</v>
      </c>
      <c r="C224">
        <v>0.85</v>
      </c>
      <c r="D224">
        <v>8.6999999999999993</v>
      </c>
      <c r="E224">
        <v>7.4</v>
      </c>
      <c r="F224">
        <v>20.5</v>
      </c>
      <c r="G224">
        <v>3.2</v>
      </c>
      <c r="I224">
        <f t="shared" si="97"/>
        <v>6.4212537716555005</v>
      </c>
      <c r="J224">
        <v>50</v>
      </c>
      <c r="L224">
        <f t="shared" si="98"/>
        <v>13.583425148890477</v>
      </c>
      <c r="M224">
        <v>0.85</v>
      </c>
      <c r="N224">
        <f t="shared" si="99"/>
        <v>9.9500000000000011</v>
      </c>
      <c r="P224" s="5"/>
      <c r="Q224">
        <f t="shared" si="100"/>
        <v>2.98477618740315</v>
      </c>
      <c r="R224" s="5"/>
      <c r="S224">
        <f t="shared" si="101"/>
        <v>3.614208073700238</v>
      </c>
      <c r="T224" s="5"/>
      <c r="U224">
        <f t="shared" si="102"/>
        <v>8.0219620417950299</v>
      </c>
      <c r="V224" s="5"/>
      <c r="W224">
        <f t="shared" si="103"/>
        <v>12.200000000000001</v>
      </c>
    </row>
    <row r="225" spans="1:23" x14ac:dyDescent="0.75">
      <c r="A225" s="7">
        <v>5</v>
      </c>
      <c r="B225">
        <v>5</v>
      </c>
      <c r="C225">
        <v>0</v>
      </c>
      <c r="D225">
        <v>2.5</v>
      </c>
      <c r="E225">
        <v>7.7</v>
      </c>
      <c r="F225">
        <v>42.6</v>
      </c>
      <c r="G225">
        <v>29.2</v>
      </c>
      <c r="I225">
        <f t="shared" si="97"/>
        <v>16.216812263820533</v>
      </c>
      <c r="J225">
        <v>100</v>
      </c>
      <c r="L225">
        <f>AVERAGE((L224-L223), (L223-L222), (L222-L221), (L221-L220))</f>
        <v>-0.41909524976862311</v>
      </c>
      <c r="N225">
        <f t="shared" si="99"/>
        <v>20.5</v>
      </c>
      <c r="P225" s="5"/>
      <c r="R225" s="5"/>
      <c r="T225" s="5"/>
      <c r="V225" s="5"/>
    </row>
    <row r="226" spans="1:23" x14ac:dyDescent="0.75">
      <c r="A226" s="7">
        <v>6</v>
      </c>
      <c r="B226">
        <v>5</v>
      </c>
      <c r="C226">
        <v>0.2</v>
      </c>
      <c r="D226">
        <v>2.7</v>
      </c>
      <c r="E226">
        <v>9.6999999999999993</v>
      </c>
      <c r="F226">
        <v>39.4</v>
      </c>
      <c r="G226">
        <v>28.1</v>
      </c>
      <c r="I226">
        <f t="shared" si="97"/>
        <v>14.554616965073313</v>
      </c>
      <c r="K226">
        <f>AVERAGE(K220:K225)</f>
        <v>11.808265990187447</v>
      </c>
      <c r="N226">
        <f t="shared" si="99"/>
        <v>19.975000000000001</v>
      </c>
      <c r="P226" s="5">
        <f>AVERAGE(P220:P225)</f>
        <v>1.8531248613596996</v>
      </c>
      <c r="Q226">
        <f>AVERAGE(Q220:Q224)</f>
        <v>4.6101336689196071</v>
      </c>
      <c r="R226" s="5">
        <f>AVERAGE(R220:R225)</f>
        <v>0.91037689141269573</v>
      </c>
      <c r="S226">
        <f>AVERAGE(S220:S224)</f>
        <v>4.0660966124458087</v>
      </c>
      <c r="T226" s="5">
        <f>AVERAGE(T220:T225)</f>
        <v>1.3139492381466913</v>
      </c>
      <c r="U226">
        <f>AVERAGE(U220:U224)</f>
        <v>8.5974715111195081</v>
      </c>
      <c r="V226" s="5">
        <f>AVERAGE(V220:V225)</f>
        <v>0.93075056110398624</v>
      </c>
      <c r="W226">
        <f>AVERAGE(W220:W224)</f>
        <v>11.940000000000001</v>
      </c>
    </row>
    <row r="227" spans="1:23" x14ac:dyDescent="0.75">
      <c r="A227" s="7">
        <v>7</v>
      </c>
      <c r="B227">
        <v>5</v>
      </c>
      <c r="C227">
        <v>0.45</v>
      </c>
      <c r="D227">
        <v>2.7</v>
      </c>
      <c r="E227">
        <v>9.1999999999999993</v>
      </c>
      <c r="F227">
        <v>39.9</v>
      </c>
      <c r="G227">
        <v>26.6</v>
      </c>
      <c r="I227">
        <f t="shared" si="97"/>
        <v>14.618994493466365</v>
      </c>
      <c r="N227">
        <f t="shared" si="99"/>
        <v>19.600000000000001</v>
      </c>
      <c r="P227" s="5">
        <f>_xlfn.STDEV.P(P220:P225)</f>
        <v>2.1009985518503473</v>
      </c>
      <c r="Q227">
        <f>_xlfn.STDEV.P(Q220:Q224)</f>
        <v>2.321302507746807</v>
      </c>
      <c r="R227" s="5">
        <f>_xlfn.STDEV.P(R220:R225)</f>
        <v>0.24982777183842855</v>
      </c>
      <c r="S227">
        <f>_xlfn.STDEV.P(S220:S224)</f>
        <v>0.61092825950082108</v>
      </c>
      <c r="T227" s="5">
        <f>_xlfn.STDEV.P(T220:T225)</f>
        <v>0.45048573736993175</v>
      </c>
      <c r="U227">
        <f>_xlfn.STDEV.P(U220:U224)</f>
        <v>0.69793166964144793</v>
      </c>
      <c r="V227" s="5">
        <f>_xlfn.STDEV.P(V220:V225)</f>
        <v>0.24840167673470731</v>
      </c>
      <c r="W227">
        <f>_xlfn.STDEV.P(W220:W224)</f>
        <v>0.53981478305063069</v>
      </c>
    </row>
    <row r="228" spans="1:23" x14ac:dyDescent="0.75">
      <c r="A228" s="7">
        <v>8</v>
      </c>
      <c r="B228">
        <v>5</v>
      </c>
      <c r="C228">
        <v>0.65</v>
      </c>
      <c r="D228">
        <v>2.9</v>
      </c>
      <c r="E228">
        <v>8.8000000000000007</v>
      </c>
      <c r="F228">
        <v>37.700000000000003</v>
      </c>
      <c r="G228">
        <v>25.8</v>
      </c>
      <c r="I228">
        <f t="shared" si="97"/>
        <v>13.77515880126251</v>
      </c>
      <c r="K228" cm="1">
        <f t="array" ref="K228">INDEX(LINEST(K220:K223),1)</f>
        <v>1.6154736738121935</v>
      </c>
      <c r="L228" cm="1">
        <f t="array" ref="L228">INDEX(LINEST(L220:L224),1)</f>
        <v>-0.3124114449750468</v>
      </c>
      <c r="N228">
        <f t="shared" si="99"/>
        <v>18.8</v>
      </c>
      <c r="P228" s="5"/>
      <c r="R228" s="5"/>
      <c r="T228" s="5"/>
      <c r="V228" s="5"/>
    </row>
    <row r="229" spans="1:23" x14ac:dyDescent="0.75">
      <c r="A229" s="7">
        <v>9</v>
      </c>
      <c r="B229">
        <v>5</v>
      </c>
      <c r="C229">
        <v>0.85</v>
      </c>
      <c r="D229">
        <v>4</v>
      </c>
      <c r="E229">
        <v>9</v>
      </c>
      <c r="F229">
        <v>39.1</v>
      </c>
      <c r="G229">
        <v>27.6</v>
      </c>
      <c r="I229">
        <f t="shared" si="97"/>
        <v>14.138135485275278</v>
      </c>
      <c r="N229">
        <f t="shared" si="99"/>
        <v>19.925000000000001</v>
      </c>
      <c r="P229" s="5"/>
      <c r="R229" s="5"/>
      <c r="T229" s="5"/>
      <c r="V229" s="5"/>
    </row>
    <row r="230" spans="1:23" x14ac:dyDescent="0.75">
      <c r="A230" s="7">
        <v>10</v>
      </c>
      <c r="B230">
        <v>10</v>
      </c>
      <c r="C230">
        <v>0</v>
      </c>
      <c r="D230">
        <v>1.6</v>
      </c>
      <c r="E230">
        <v>5.6</v>
      </c>
      <c r="F230">
        <v>36.700000000000003</v>
      </c>
      <c r="G230">
        <v>0</v>
      </c>
      <c r="I230">
        <f t="shared" si="97"/>
        <v>14.99172688518571</v>
      </c>
      <c r="N230">
        <f t="shared" si="99"/>
        <v>10.975000000000001</v>
      </c>
      <c r="P230" s="5" t="s">
        <v>35</v>
      </c>
      <c r="R230" s="5"/>
      <c r="T230" s="5"/>
      <c r="V230" s="5"/>
    </row>
    <row r="231" spans="1:23" x14ac:dyDescent="0.75">
      <c r="A231" s="7">
        <v>11</v>
      </c>
      <c r="B231">
        <v>10</v>
      </c>
      <c r="C231">
        <v>0.2</v>
      </c>
      <c r="D231">
        <v>1.4</v>
      </c>
      <c r="E231">
        <v>9.1999999999999993</v>
      </c>
      <c r="F231">
        <v>33.1</v>
      </c>
      <c r="G231">
        <v>0</v>
      </c>
      <c r="I231">
        <f t="shared" si="97"/>
        <v>13.27391709330746</v>
      </c>
      <c r="J231" s="2"/>
      <c r="K231" t="s">
        <v>26</v>
      </c>
      <c r="L231" t="s">
        <v>27</v>
      </c>
      <c r="N231">
        <f t="shared" si="99"/>
        <v>10.925000000000001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7">
        <v>12</v>
      </c>
      <c r="B232">
        <v>10</v>
      </c>
      <c r="C232">
        <v>0.45</v>
      </c>
      <c r="D232">
        <v>1</v>
      </c>
      <c r="E232">
        <v>7.8</v>
      </c>
      <c r="F232">
        <v>34.299999999999997</v>
      </c>
      <c r="G232">
        <v>0</v>
      </c>
      <c r="I232">
        <f t="shared" si="97"/>
        <v>13.909776238315265</v>
      </c>
      <c r="J232">
        <v>2</v>
      </c>
      <c r="K232">
        <f>AVERAGE(D220:G224)</f>
        <v>10.559999999999999</v>
      </c>
      <c r="L232">
        <f>AVERAGE(D220:G220,D225:G225,D230:F230,D235:F235)</f>
        <v>15.921428571428573</v>
      </c>
      <c r="M232">
        <v>0</v>
      </c>
      <c r="N232">
        <f t="shared" si="99"/>
        <v>10.774999999999999</v>
      </c>
      <c r="P232" s="5">
        <f>AVERAGE(D220:D224)</f>
        <v>11.8</v>
      </c>
      <c r="Q232">
        <f>AVERAGE(D220,D225,D230)</f>
        <v>3.5333333333333332</v>
      </c>
      <c r="R232" s="5">
        <f>AVERAGE(E220:E224)</f>
        <v>7.2</v>
      </c>
      <c r="S232">
        <f>AVERAGE(E220,E225,E230,E235)</f>
        <v>9.25</v>
      </c>
      <c r="T232" s="5">
        <f>AVERAGE(F220:F224)</f>
        <v>19.660000000000004</v>
      </c>
      <c r="U232">
        <f>AVERAGE(F220,F225,F230,F235)</f>
        <v>35.65</v>
      </c>
      <c r="V232" s="5">
        <f>AVERAGE(G220:G224)</f>
        <v>3.5799999999999996</v>
      </c>
      <c r="W232">
        <f>AVERAGE(G220,G225)</f>
        <v>16.350000000000001</v>
      </c>
    </row>
    <row r="233" spans="1:23" x14ac:dyDescent="0.75">
      <c r="A233" s="7">
        <v>13</v>
      </c>
      <c r="B233">
        <v>10</v>
      </c>
      <c r="C233">
        <v>0.65</v>
      </c>
      <c r="D233">
        <v>1.3</v>
      </c>
      <c r="E233">
        <v>8.4</v>
      </c>
      <c r="F233">
        <v>35.1</v>
      </c>
      <c r="G233">
        <v>0</v>
      </c>
      <c r="I233">
        <f t="shared" si="97"/>
        <v>14.164215474215293</v>
      </c>
      <c r="J233">
        <v>5</v>
      </c>
      <c r="K233">
        <f>AVERAGE(D225:G229)</f>
        <v>19.760000000000002</v>
      </c>
      <c r="L233">
        <f t="shared" ref="L233:L236" si="104">AVERAGE(D221:G221,D226:G226,D231:F231,D236:F236)</f>
        <v>16.3</v>
      </c>
      <c r="M233">
        <v>0.2</v>
      </c>
      <c r="N233">
        <f t="shared" si="99"/>
        <v>11.200000000000001</v>
      </c>
      <c r="P233" s="5">
        <f>AVERAGE(D225:D229)</f>
        <v>2.96</v>
      </c>
      <c r="Q233">
        <f t="shared" ref="Q233:Q236" si="105">AVERAGE(D221,D226,D231)</f>
        <v>6.5999999999999988</v>
      </c>
      <c r="R233" s="5">
        <f>AVERAGE(E225:E229)</f>
        <v>8.879999999999999</v>
      </c>
      <c r="S233">
        <f t="shared" ref="S233:S236" si="106">AVERAGE(E221,E226,E231,E236)</f>
        <v>11.05</v>
      </c>
      <c r="T233" s="5">
        <f>AVERAGE(F225:F229)</f>
        <v>39.74</v>
      </c>
      <c r="U233">
        <f t="shared" ref="U233:U236" si="107">AVERAGE(F221,F226,F231,F236)</f>
        <v>32.875</v>
      </c>
      <c r="V233" s="5">
        <f>AVERAGE(G225:G229)</f>
        <v>27.46</v>
      </c>
      <c r="W233">
        <f t="shared" ref="W233:W236" si="108">AVERAGE(G221,G226)</f>
        <v>16.350000000000001</v>
      </c>
    </row>
    <row r="234" spans="1:23" x14ac:dyDescent="0.75">
      <c r="A234" s="7">
        <v>14</v>
      </c>
      <c r="B234">
        <v>10</v>
      </c>
      <c r="C234">
        <v>0.85</v>
      </c>
      <c r="D234">
        <v>1.5</v>
      </c>
      <c r="E234">
        <v>9.1</v>
      </c>
      <c r="F234">
        <v>32.5</v>
      </c>
      <c r="G234">
        <v>0</v>
      </c>
      <c r="I234">
        <f t="shared" si="97"/>
        <v>13.00872303494851</v>
      </c>
      <c r="J234">
        <v>10</v>
      </c>
      <c r="K234">
        <f>AVERAGE(E230:F234)</f>
        <v>21.18</v>
      </c>
      <c r="L234">
        <f t="shared" si="104"/>
        <v>16.578571428571429</v>
      </c>
      <c r="M234">
        <v>0.45</v>
      </c>
      <c r="N234">
        <f t="shared" si="99"/>
        <v>10.775</v>
      </c>
      <c r="P234" s="5">
        <f>AVERAGE(D230:D234)</f>
        <v>1.3599999999999999</v>
      </c>
      <c r="Q234">
        <f t="shared" si="105"/>
        <v>7.6333333333333329</v>
      </c>
      <c r="R234" s="5">
        <f>AVERAGE(E230:E234)</f>
        <v>8.02</v>
      </c>
      <c r="S234">
        <f t="shared" si="106"/>
        <v>10.65</v>
      </c>
      <c r="T234" s="5">
        <f>AVERAGE(F230:F234)</f>
        <v>34.340000000000003</v>
      </c>
      <c r="U234">
        <f t="shared" si="107"/>
        <v>34</v>
      </c>
      <c r="V234" s="5"/>
      <c r="W234">
        <f t="shared" si="108"/>
        <v>15.3</v>
      </c>
    </row>
    <row r="235" spans="1:23" x14ac:dyDescent="0.75">
      <c r="A235" s="7">
        <v>15</v>
      </c>
      <c r="B235">
        <v>20</v>
      </c>
      <c r="C235">
        <v>0</v>
      </c>
      <c r="D235">
        <v>0</v>
      </c>
      <c r="E235">
        <v>17.8</v>
      </c>
      <c r="F235">
        <v>43.6</v>
      </c>
      <c r="G235">
        <v>0</v>
      </c>
      <c r="I235">
        <f t="shared" si="97"/>
        <v>17.855741373575054</v>
      </c>
      <c r="J235">
        <v>20</v>
      </c>
      <c r="K235">
        <f>AVERAGE(E235:F239)</f>
        <v>29.360000000000003</v>
      </c>
      <c r="L235">
        <f t="shared" si="104"/>
        <v>15.364285714285716</v>
      </c>
      <c r="M235">
        <v>0.65</v>
      </c>
      <c r="N235">
        <f t="shared" si="99"/>
        <v>15.350000000000001</v>
      </c>
      <c r="P235" s="5"/>
      <c r="Q235">
        <f t="shared" si="105"/>
        <v>4.3666666666666671</v>
      </c>
      <c r="R235" s="5">
        <f>AVERAGE(E235:E239)</f>
        <v>17.28</v>
      </c>
      <c r="S235">
        <f t="shared" si="106"/>
        <v>10.225000000000001</v>
      </c>
      <c r="T235" s="5">
        <f>AVERAGE(F235:F239)</f>
        <v>41.44</v>
      </c>
      <c r="U235">
        <f t="shared" si="107"/>
        <v>33.174999999999997</v>
      </c>
      <c r="V235" s="5"/>
      <c r="W235">
        <f t="shared" si="108"/>
        <v>14.200000000000001</v>
      </c>
    </row>
    <row r="236" spans="1:23" x14ac:dyDescent="0.75">
      <c r="A236" s="7">
        <v>16</v>
      </c>
      <c r="B236">
        <v>20</v>
      </c>
      <c r="C236">
        <v>0.2</v>
      </c>
      <c r="D236">
        <v>0</v>
      </c>
      <c r="E236">
        <v>18.399999999999999</v>
      </c>
      <c r="F236">
        <v>39.299999999999997</v>
      </c>
      <c r="G236">
        <v>0</v>
      </c>
      <c r="I236">
        <f t="shared" si="97"/>
        <v>16.207463558496745</v>
      </c>
      <c r="J236">
        <v>50</v>
      </c>
      <c r="K236">
        <f>AVERAGE(D240:F244)</f>
        <v>0</v>
      </c>
      <c r="L236">
        <f t="shared" si="104"/>
        <v>15.735714285714284</v>
      </c>
      <c r="M236">
        <v>0.85</v>
      </c>
      <c r="N236">
        <f t="shared" si="99"/>
        <v>14.424999999999999</v>
      </c>
      <c r="P236" s="5"/>
      <c r="Q236">
        <f t="shared" si="105"/>
        <v>4.7333333333333334</v>
      </c>
      <c r="R236" s="5"/>
      <c r="S236">
        <f t="shared" si="106"/>
        <v>10.55</v>
      </c>
      <c r="T236" s="5"/>
      <c r="U236">
        <f t="shared" si="107"/>
        <v>33.274999999999999</v>
      </c>
      <c r="V236" s="5"/>
      <c r="W236">
        <f t="shared" si="108"/>
        <v>15.4</v>
      </c>
    </row>
    <row r="237" spans="1:23" x14ac:dyDescent="0.75">
      <c r="A237" s="7">
        <v>17</v>
      </c>
      <c r="B237">
        <v>20</v>
      </c>
      <c r="C237">
        <v>0.45</v>
      </c>
      <c r="D237">
        <v>0</v>
      </c>
      <c r="E237">
        <v>17.7</v>
      </c>
      <c r="F237">
        <v>43</v>
      </c>
      <c r="G237">
        <v>0</v>
      </c>
      <c r="I237">
        <f t="shared" si="97"/>
        <v>17.615103604577524</v>
      </c>
      <c r="J237">
        <v>100</v>
      </c>
      <c r="K237">
        <f>AVERAGE(D245:F249)</f>
        <v>0</v>
      </c>
      <c r="L237">
        <f>AVERAGE((L236-L235), (L235-L234), (L234-L233), (L233-L232))</f>
        <v>-4.6428571428572152E-2</v>
      </c>
      <c r="N237">
        <f t="shared" si="99"/>
        <v>15.175000000000001</v>
      </c>
      <c r="P237" s="5"/>
      <c r="R237" s="5"/>
      <c r="T237" s="5"/>
      <c r="V237" s="5"/>
    </row>
    <row r="238" spans="1:23" x14ac:dyDescent="0.75">
      <c r="A238" s="7">
        <v>18</v>
      </c>
      <c r="B238">
        <v>20</v>
      </c>
      <c r="C238">
        <v>0.65</v>
      </c>
      <c r="D238">
        <v>0</v>
      </c>
      <c r="E238">
        <v>15.8</v>
      </c>
      <c r="F238">
        <v>40.299999999999997</v>
      </c>
      <c r="G238">
        <v>0</v>
      </c>
      <c r="I238">
        <f t="shared" si="97"/>
        <v>16.484291765192701</v>
      </c>
      <c r="K238">
        <f>AVERAGE(K232:K237)</f>
        <v>13.476666666666667</v>
      </c>
      <c r="N238">
        <f t="shared" si="99"/>
        <v>14.024999999999999</v>
      </c>
      <c r="P238" s="5">
        <f>AVERAGE(P232:P237)</f>
        <v>5.373333333333334</v>
      </c>
      <c r="Q238">
        <f>AVERAGE(Q232:Q236)</f>
        <v>5.3733333333333331</v>
      </c>
      <c r="R238" s="5">
        <f>AVERAGE(R232:R237)</f>
        <v>10.344999999999999</v>
      </c>
      <c r="S238">
        <f>AVERAGE(S232:S236)</f>
        <v>10.345000000000002</v>
      </c>
      <c r="T238" s="5">
        <f>AVERAGE(T232:T237)</f>
        <v>33.795000000000002</v>
      </c>
      <c r="U238">
        <f>AVERAGE(U232:U236)</f>
        <v>33.795000000000002</v>
      </c>
      <c r="V238" s="5">
        <f>AVERAGE(V232:V237)</f>
        <v>15.52</v>
      </c>
      <c r="W238">
        <f>AVERAGE(W232:W236)</f>
        <v>15.520000000000001</v>
      </c>
    </row>
    <row r="239" spans="1:23" x14ac:dyDescent="0.75">
      <c r="A239" s="7">
        <v>19</v>
      </c>
      <c r="B239">
        <v>20</v>
      </c>
      <c r="C239">
        <v>0.85</v>
      </c>
      <c r="D239">
        <v>0</v>
      </c>
      <c r="E239">
        <v>16.7</v>
      </c>
      <c r="F239">
        <v>41</v>
      </c>
      <c r="G239">
        <v>0</v>
      </c>
      <c r="I239">
        <f t="shared" si="97"/>
        <v>16.78963594006731</v>
      </c>
      <c r="N239">
        <f t="shared" si="99"/>
        <v>14.425000000000001</v>
      </c>
      <c r="P239" s="5">
        <f>_xlfn.STDEV.P(P232:P237)</f>
        <v>4.5910444224477818</v>
      </c>
      <c r="Q239">
        <f>_xlfn.STDEV.P(Q232:Q236)</f>
        <v>1.5113496543744525</v>
      </c>
      <c r="R239" s="5">
        <f>_xlfn.STDEV.P(R232:R237)</f>
        <v>4.0477493746525406</v>
      </c>
      <c r="S239">
        <f>_xlfn.STDEV.P(S232:S236)</f>
        <v>0.60753600716336165</v>
      </c>
      <c r="T239" s="5">
        <f>_xlfn.STDEV.P(T232:T237)</f>
        <v>8.5715269934825464</v>
      </c>
      <c r="U239">
        <f>_xlfn.STDEV.P(U232:U236)</f>
        <v>0.99842375773015335</v>
      </c>
      <c r="V239" s="5">
        <f>_xlfn.STDEV.P(V232:V237)</f>
        <v>11.940000000000001</v>
      </c>
      <c r="W239">
        <f>_xlfn.STDEV.P(W232:W236)</f>
        <v>0.79787217021274792</v>
      </c>
    </row>
    <row r="240" spans="1:23" x14ac:dyDescent="0.75">
      <c r="A240" s="7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7"/>
        <v>0</v>
      </c>
      <c r="N240">
        <f t="shared" si="99"/>
        <v>0</v>
      </c>
      <c r="P240" s="5"/>
      <c r="R240" s="5"/>
      <c r="T240" s="5"/>
      <c r="V240" s="5"/>
    </row>
    <row r="241" spans="1:25" x14ac:dyDescent="0.75">
      <c r="A241" s="7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7"/>
        <v>0</v>
      </c>
      <c r="N241">
        <f t="shared" si="99"/>
        <v>0</v>
      </c>
      <c r="P241" s="5" cm="1">
        <f t="array" ref="P241">INDEX(LINEST(P232:P234), 1)</f>
        <v>-5.2200000000000015</v>
      </c>
      <c r="Q241" s="5" cm="1">
        <f t="array" ref="Q241">INDEX(LINEST(Q232:Q236), 1)</f>
        <v>1.6666666666666927E-2</v>
      </c>
      <c r="R241" s="5" cm="1">
        <f t="array" ref="R241">INDEX(LINEST(R232:R235), 1)</f>
        <v>2.9380000000000002</v>
      </c>
      <c r="S241" s="5" cm="1">
        <f t="array" ref="S241">INDEX(LINEST(S232:S236), 1)</f>
        <v>0.17750000000000021</v>
      </c>
      <c r="T241" s="5" cm="1">
        <f t="array" ref="T241">INDEX(LINEST(T232:T235), 1)</f>
        <v>5.993999999999998</v>
      </c>
      <c r="U241" s="5" cm="1">
        <f t="array" ref="U241">INDEX(LINEST(U232:U236), 1)</f>
        <v>-0.44500000000000034</v>
      </c>
      <c r="V241" s="5" cm="1">
        <f t="array" ref="V241">INDEX(LINEST(V232:V233), 1)</f>
        <v>23.880000000000003</v>
      </c>
      <c r="W241" s="5" cm="1">
        <f t="array" ref="W241">INDEX(LINEST(W232:W236), 1)</f>
        <v>-0.40500000000000019</v>
      </c>
      <c r="Y241" t="s">
        <v>37</v>
      </c>
    </row>
    <row r="242" spans="1:25" x14ac:dyDescent="0.75">
      <c r="A242" s="7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7"/>
        <v>0</v>
      </c>
      <c r="K242" cm="1">
        <f t="array" ref="K242">INDEX(LINEST(K232:K237),1)</f>
        <v>-2.9685714285714284</v>
      </c>
      <c r="L242" cm="1">
        <f t="array" ref="L242">INDEX(LINEST(L232:L236),1)</f>
        <v>-0.1307142857142862</v>
      </c>
      <c r="N242">
        <f t="shared" si="99"/>
        <v>0</v>
      </c>
    </row>
    <row r="243" spans="1:25" x14ac:dyDescent="0.75">
      <c r="A243" s="7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7"/>
        <v>0</v>
      </c>
      <c r="N243">
        <f t="shared" si="99"/>
        <v>0</v>
      </c>
    </row>
    <row r="244" spans="1:25" x14ac:dyDescent="0.75">
      <c r="A244" s="7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7"/>
        <v>0</v>
      </c>
      <c r="N244">
        <f t="shared" si="99"/>
        <v>0</v>
      </c>
    </row>
    <row r="245" spans="1:25" x14ac:dyDescent="0.75">
      <c r="A245" s="7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7"/>
        <v>0</v>
      </c>
      <c r="N245">
        <f t="shared" si="99"/>
        <v>0</v>
      </c>
    </row>
    <row r="246" spans="1:25" x14ac:dyDescent="0.75">
      <c r="A246" s="7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7"/>
        <v>0</v>
      </c>
      <c r="N246">
        <f t="shared" si="99"/>
        <v>0</v>
      </c>
    </row>
    <row r="247" spans="1:25" x14ac:dyDescent="0.75">
      <c r="A247" s="7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7"/>
        <v>0</v>
      </c>
      <c r="N247">
        <f t="shared" si="99"/>
        <v>0</v>
      </c>
    </row>
    <row r="248" spans="1:25" x14ac:dyDescent="0.75">
      <c r="A248" s="7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7"/>
        <v>0</v>
      </c>
      <c r="N248">
        <f t="shared" si="99"/>
        <v>0</v>
      </c>
    </row>
    <row r="249" spans="1:25" x14ac:dyDescent="0.75">
      <c r="A249" s="7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7"/>
        <v>0</v>
      </c>
      <c r="N249">
        <f t="shared" si="99"/>
        <v>0</v>
      </c>
    </row>
  </sheetData>
  <conditionalFormatting sqref="D1:D1048576">
    <cfRule type="top10" dxfId="18" priority="1" rank="1"/>
  </conditionalFormatting>
  <conditionalFormatting sqref="E1:E1048576">
    <cfRule type="top10" dxfId="17" priority="2" rank="1"/>
  </conditionalFormatting>
  <conditionalFormatting sqref="F1:F1048576">
    <cfRule type="top10" dxfId="16" priority="3" rank="1"/>
  </conditionalFormatting>
  <conditionalFormatting sqref="G1:G1048576">
    <cfRule type="top10" dxfId="15" priority="4" rank="1"/>
  </conditionalFormatting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49"/>
  <sheetViews>
    <sheetView workbookViewId="0"/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63</v>
      </c>
      <c r="F4">
        <v>27.9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59.5</v>
      </c>
      <c r="F5">
        <v>24.2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57.7</v>
      </c>
      <c r="F6">
        <v>25.6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52.3</v>
      </c>
      <c r="F7">
        <v>25.1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46.2</v>
      </c>
      <c r="F8">
        <v>25.1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88.9</v>
      </c>
      <c r="E9">
        <v>12.1</v>
      </c>
      <c r="F9">
        <v>4.0999999999999996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84.6</v>
      </c>
      <c r="E10">
        <v>8.8000000000000007</v>
      </c>
      <c r="F10">
        <v>5.3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86.9</v>
      </c>
      <c r="E11">
        <v>11.2</v>
      </c>
      <c r="F11">
        <v>8.8000000000000007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85.8</v>
      </c>
      <c r="E12">
        <v>11.4</v>
      </c>
      <c r="F12">
        <v>9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83.6</v>
      </c>
      <c r="E13">
        <v>9.5</v>
      </c>
      <c r="F13">
        <v>9.5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75.3</v>
      </c>
      <c r="E14">
        <v>1.2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65.599999999999994</v>
      </c>
      <c r="E15">
        <v>0.9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68</v>
      </c>
      <c r="E16">
        <v>1.3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69</v>
      </c>
      <c r="E17">
        <v>1.3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67.7</v>
      </c>
      <c r="E18">
        <v>0.6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50.3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42.8</v>
      </c>
      <c r="E20">
        <v>0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44.8</v>
      </c>
      <c r="E21">
        <v>0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44.1</v>
      </c>
      <c r="E22">
        <v>0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40.700000000000003</v>
      </c>
      <c r="E23">
        <v>0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17.5</v>
      </c>
      <c r="E24">
        <v>0</v>
      </c>
      <c r="F24">
        <v>0</v>
      </c>
      <c r="G24">
        <v>100</v>
      </c>
    </row>
    <row r="25" spans="1:7" x14ac:dyDescent="0.75">
      <c r="A25" s="1">
        <v>21</v>
      </c>
      <c r="B25">
        <v>50</v>
      </c>
      <c r="C25">
        <v>0.2</v>
      </c>
      <c r="D25">
        <v>16</v>
      </c>
      <c r="E25">
        <v>0</v>
      </c>
      <c r="F25">
        <v>0</v>
      </c>
      <c r="G25">
        <v>100</v>
      </c>
    </row>
    <row r="26" spans="1:7" x14ac:dyDescent="0.75">
      <c r="A26" s="1">
        <v>22</v>
      </c>
      <c r="B26">
        <v>50</v>
      </c>
      <c r="C26">
        <v>0.45</v>
      </c>
      <c r="D26">
        <v>17.600000000000001</v>
      </c>
      <c r="E26">
        <v>0</v>
      </c>
      <c r="F26">
        <v>0</v>
      </c>
      <c r="G26">
        <v>100</v>
      </c>
    </row>
    <row r="27" spans="1:7" x14ac:dyDescent="0.75">
      <c r="A27" s="1">
        <v>23</v>
      </c>
      <c r="B27">
        <v>50</v>
      </c>
      <c r="C27">
        <v>0.65</v>
      </c>
      <c r="D27">
        <v>15.4</v>
      </c>
      <c r="E27">
        <v>0</v>
      </c>
      <c r="F27">
        <v>0</v>
      </c>
      <c r="G27">
        <v>100</v>
      </c>
    </row>
    <row r="28" spans="1:7" x14ac:dyDescent="0.75">
      <c r="A28" s="1">
        <v>24</v>
      </c>
      <c r="B28">
        <v>50</v>
      </c>
      <c r="C28">
        <v>0.85</v>
      </c>
      <c r="D28">
        <v>11.9</v>
      </c>
      <c r="E28">
        <v>0</v>
      </c>
      <c r="F28">
        <v>0</v>
      </c>
      <c r="G28">
        <v>100</v>
      </c>
    </row>
    <row r="29" spans="1:7" x14ac:dyDescent="0.75">
      <c r="A29" s="1">
        <v>25</v>
      </c>
      <c r="B29">
        <v>100</v>
      </c>
      <c r="C29">
        <v>0</v>
      </c>
      <c r="D29">
        <v>4.2</v>
      </c>
      <c r="E29">
        <v>0</v>
      </c>
      <c r="F29">
        <v>0</v>
      </c>
      <c r="G29">
        <v>100</v>
      </c>
    </row>
    <row r="30" spans="1:7" x14ac:dyDescent="0.75">
      <c r="A30" s="1">
        <v>26</v>
      </c>
      <c r="B30">
        <v>100</v>
      </c>
      <c r="C30">
        <v>0.2</v>
      </c>
      <c r="D30">
        <v>3.6</v>
      </c>
      <c r="E30">
        <v>0</v>
      </c>
      <c r="F30">
        <v>0</v>
      </c>
      <c r="G30">
        <v>100</v>
      </c>
    </row>
    <row r="31" spans="1:7" x14ac:dyDescent="0.75">
      <c r="A31" s="1">
        <v>27</v>
      </c>
      <c r="B31">
        <v>100</v>
      </c>
      <c r="C31">
        <v>0.45</v>
      </c>
      <c r="D31">
        <v>3.9</v>
      </c>
      <c r="E31">
        <v>0</v>
      </c>
      <c r="F31">
        <v>0</v>
      </c>
      <c r="G31">
        <v>100</v>
      </c>
    </row>
    <row r="32" spans="1:7" x14ac:dyDescent="0.75">
      <c r="A32" s="1">
        <v>28</v>
      </c>
      <c r="B32">
        <v>100</v>
      </c>
      <c r="C32">
        <v>0.65</v>
      </c>
      <c r="D32">
        <v>3.5</v>
      </c>
      <c r="E32">
        <v>0</v>
      </c>
      <c r="F32">
        <v>0</v>
      </c>
      <c r="G32">
        <v>100</v>
      </c>
    </row>
    <row r="33" spans="1:7" x14ac:dyDescent="0.75">
      <c r="A33" s="1">
        <v>29</v>
      </c>
      <c r="B33">
        <v>100</v>
      </c>
      <c r="C33">
        <v>0.85</v>
      </c>
      <c r="D33">
        <v>4.9000000000000004</v>
      </c>
      <c r="E33">
        <v>0</v>
      </c>
      <c r="F33">
        <v>0</v>
      </c>
      <c r="G33">
        <v>100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</v>
      </c>
      <c r="E40">
        <v>0</v>
      </c>
      <c r="F40">
        <v>6.8</v>
      </c>
      <c r="G40">
        <v>54.8</v>
      </c>
    </row>
    <row r="41" spans="1:7" x14ac:dyDescent="0.75">
      <c r="A41" s="1">
        <v>1</v>
      </c>
      <c r="B41">
        <v>0</v>
      </c>
      <c r="C41">
        <v>0.2</v>
      </c>
      <c r="D41">
        <v>0</v>
      </c>
      <c r="E41">
        <v>0</v>
      </c>
      <c r="F41">
        <v>10.4</v>
      </c>
      <c r="G41">
        <v>51.6</v>
      </c>
    </row>
    <row r="42" spans="1:7" x14ac:dyDescent="0.75">
      <c r="A42" s="1">
        <v>2</v>
      </c>
      <c r="B42">
        <v>0</v>
      </c>
      <c r="C42">
        <v>0.45</v>
      </c>
      <c r="D42">
        <v>0</v>
      </c>
      <c r="E42">
        <v>0</v>
      </c>
      <c r="F42">
        <v>11.3</v>
      </c>
      <c r="G42">
        <v>53.2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0</v>
      </c>
      <c r="F43">
        <v>12.5</v>
      </c>
      <c r="G43">
        <v>50.7</v>
      </c>
    </row>
    <row r="44" spans="1:7" x14ac:dyDescent="0.75">
      <c r="A44" s="1">
        <v>4</v>
      </c>
      <c r="B44">
        <v>0</v>
      </c>
      <c r="C44">
        <v>0.85</v>
      </c>
      <c r="D44">
        <v>0</v>
      </c>
      <c r="E44">
        <v>0</v>
      </c>
      <c r="F44">
        <v>15.1</v>
      </c>
      <c r="G44">
        <v>47.8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13.8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</v>
      </c>
      <c r="E46">
        <v>0</v>
      </c>
      <c r="F46">
        <v>9.6999999999999993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</v>
      </c>
      <c r="E47">
        <v>0</v>
      </c>
      <c r="F47">
        <v>11.4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11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0.1</v>
      </c>
      <c r="E49">
        <v>0</v>
      </c>
      <c r="F49">
        <v>13.3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0.4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0.4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100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100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100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100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100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100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100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100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100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100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0.4</v>
      </c>
      <c r="E76">
        <v>0</v>
      </c>
      <c r="F76">
        <v>0</v>
      </c>
      <c r="G76">
        <v>65.3</v>
      </c>
    </row>
    <row r="77" spans="1:7" x14ac:dyDescent="0.75">
      <c r="A77" s="1">
        <v>1</v>
      </c>
      <c r="B77">
        <v>0</v>
      </c>
      <c r="C77">
        <v>0.2</v>
      </c>
      <c r="D77">
        <v>0.2</v>
      </c>
      <c r="E77">
        <v>0</v>
      </c>
      <c r="F77">
        <v>33.200000000000003</v>
      </c>
      <c r="G77">
        <v>56.4</v>
      </c>
    </row>
    <row r="78" spans="1:7" x14ac:dyDescent="0.75">
      <c r="A78" s="1">
        <v>2</v>
      </c>
      <c r="B78">
        <v>0</v>
      </c>
      <c r="C78">
        <v>0.45</v>
      </c>
      <c r="D78">
        <v>0</v>
      </c>
      <c r="E78">
        <v>0</v>
      </c>
      <c r="F78">
        <v>36</v>
      </c>
      <c r="G78">
        <v>58.1</v>
      </c>
    </row>
    <row r="79" spans="1:7" x14ac:dyDescent="0.75">
      <c r="A79" s="1">
        <v>3</v>
      </c>
      <c r="B79">
        <v>0</v>
      </c>
      <c r="C79">
        <v>0.65</v>
      </c>
      <c r="D79">
        <v>0</v>
      </c>
      <c r="E79">
        <v>0</v>
      </c>
      <c r="F79">
        <v>40.6</v>
      </c>
      <c r="G79">
        <v>56.7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40.6</v>
      </c>
      <c r="G80">
        <v>52.5</v>
      </c>
    </row>
    <row r="81" spans="1:7" x14ac:dyDescent="0.75">
      <c r="A81" s="1">
        <v>5</v>
      </c>
      <c r="B81">
        <v>5</v>
      </c>
      <c r="C81">
        <v>0</v>
      </c>
      <c r="D81">
        <v>0.1</v>
      </c>
      <c r="E81">
        <v>0</v>
      </c>
      <c r="F81">
        <v>9.5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0.1</v>
      </c>
      <c r="E82">
        <v>0</v>
      </c>
      <c r="F82">
        <v>9.3000000000000007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0.2</v>
      </c>
      <c r="E83">
        <v>0</v>
      </c>
      <c r="F83">
        <v>9.1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</v>
      </c>
      <c r="E84">
        <v>0</v>
      </c>
      <c r="F84">
        <v>12.1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</v>
      </c>
      <c r="E85">
        <v>0</v>
      </c>
      <c r="F85">
        <v>12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0.4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0.2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0.2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1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0.8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0.9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1.3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0.8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100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100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100</v>
      </c>
    </row>
    <row r="99" spans="1:7" x14ac:dyDescent="0.75">
      <c r="A99" s="1">
        <v>23</v>
      </c>
      <c r="B99">
        <v>50</v>
      </c>
      <c r="C99">
        <v>0.65</v>
      </c>
      <c r="D99">
        <v>0.21</v>
      </c>
      <c r="E99">
        <v>0</v>
      </c>
      <c r="F99">
        <v>0</v>
      </c>
      <c r="G99">
        <v>100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100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100</v>
      </c>
    </row>
    <row r="102" spans="1:7" x14ac:dyDescent="0.75">
      <c r="A102" s="1">
        <v>26</v>
      </c>
      <c r="B102">
        <v>100</v>
      </c>
      <c r="C102">
        <v>0.2</v>
      </c>
      <c r="D102">
        <v>0.1</v>
      </c>
      <c r="E102">
        <v>0</v>
      </c>
      <c r="F102">
        <v>0</v>
      </c>
      <c r="G102">
        <v>100</v>
      </c>
    </row>
    <row r="103" spans="1:7" x14ac:dyDescent="0.75">
      <c r="A103" s="1">
        <v>27</v>
      </c>
      <c r="B103">
        <v>100</v>
      </c>
      <c r="C103">
        <v>0.45</v>
      </c>
      <c r="D103">
        <v>0.2</v>
      </c>
      <c r="E103">
        <v>0</v>
      </c>
      <c r="F103">
        <v>0</v>
      </c>
      <c r="G103">
        <v>100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100</v>
      </c>
    </row>
    <row r="105" spans="1:7" x14ac:dyDescent="0.75">
      <c r="A105" s="1">
        <v>29</v>
      </c>
      <c r="B105">
        <v>100</v>
      </c>
      <c r="C105">
        <v>0.85</v>
      </c>
      <c r="D105">
        <v>0.1</v>
      </c>
      <c r="E105">
        <v>0</v>
      </c>
      <c r="F105">
        <v>0</v>
      </c>
      <c r="G105">
        <v>100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30</v>
      </c>
      <c r="E117">
        <v>21</v>
      </c>
      <c r="F117">
        <v>19.2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24.7</v>
      </c>
      <c r="E118">
        <v>16.600000000000001</v>
      </c>
      <c r="F118">
        <v>18.8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26.7</v>
      </c>
      <c r="E119">
        <v>16.8</v>
      </c>
      <c r="F119">
        <v>15.7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24.7</v>
      </c>
      <c r="E120">
        <v>15.2</v>
      </c>
      <c r="F120">
        <v>19.899999999999999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19.3</v>
      </c>
      <c r="E121">
        <v>12.8</v>
      </c>
      <c r="F121">
        <v>19.100000000000001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22.7</v>
      </c>
      <c r="E122">
        <v>11.7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19.399999999999999</v>
      </c>
      <c r="E123">
        <v>9.4</v>
      </c>
      <c r="F123">
        <v>0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19.8</v>
      </c>
      <c r="E124">
        <v>10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20.6</v>
      </c>
      <c r="E125">
        <v>9.3000000000000007</v>
      </c>
      <c r="F125">
        <v>0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15.7</v>
      </c>
      <c r="E126">
        <v>7.3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46.8</v>
      </c>
      <c r="E127">
        <v>0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43.2</v>
      </c>
      <c r="E128">
        <v>0.1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44.6</v>
      </c>
      <c r="E129">
        <v>0.5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43.7</v>
      </c>
      <c r="E130">
        <v>0.3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42.7</v>
      </c>
      <c r="E131">
        <v>0.2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75.900000000000006</v>
      </c>
      <c r="E132">
        <v>0</v>
      </c>
      <c r="F132">
        <v>0</v>
      </c>
      <c r="G132">
        <v>100</v>
      </c>
    </row>
    <row r="133" spans="1:7" x14ac:dyDescent="0.75">
      <c r="A133" s="1">
        <v>21</v>
      </c>
      <c r="B133">
        <v>50</v>
      </c>
      <c r="C133">
        <v>0.2</v>
      </c>
      <c r="D133">
        <v>75.900000000000006</v>
      </c>
      <c r="E133">
        <v>0</v>
      </c>
      <c r="F133">
        <v>0</v>
      </c>
      <c r="G133">
        <v>100</v>
      </c>
    </row>
    <row r="134" spans="1:7" x14ac:dyDescent="0.75">
      <c r="A134" s="1">
        <v>22</v>
      </c>
      <c r="B134">
        <v>50</v>
      </c>
      <c r="C134">
        <v>0.45</v>
      </c>
      <c r="D134">
        <v>75.8</v>
      </c>
      <c r="E134">
        <v>0</v>
      </c>
      <c r="F134">
        <v>0</v>
      </c>
      <c r="G134">
        <v>100</v>
      </c>
    </row>
    <row r="135" spans="1:7" x14ac:dyDescent="0.75">
      <c r="A135" s="1">
        <v>23</v>
      </c>
      <c r="B135">
        <v>50</v>
      </c>
      <c r="C135">
        <v>0.65</v>
      </c>
      <c r="D135">
        <v>75.900000000000006</v>
      </c>
      <c r="E135">
        <v>0</v>
      </c>
      <c r="F135">
        <v>0</v>
      </c>
      <c r="G135">
        <v>100</v>
      </c>
    </row>
    <row r="136" spans="1:7" x14ac:dyDescent="0.75">
      <c r="A136" s="1">
        <v>24</v>
      </c>
      <c r="B136">
        <v>50</v>
      </c>
      <c r="C136">
        <v>0.85</v>
      </c>
      <c r="D136">
        <v>75.3</v>
      </c>
      <c r="E136">
        <v>0</v>
      </c>
      <c r="F136">
        <v>0</v>
      </c>
      <c r="G136">
        <v>100</v>
      </c>
    </row>
    <row r="137" spans="1:7" x14ac:dyDescent="0.75">
      <c r="A137" s="1">
        <v>25</v>
      </c>
      <c r="B137">
        <v>100</v>
      </c>
      <c r="C137">
        <v>0</v>
      </c>
      <c r="D137">
        <v>87.6</v>
      </c>
      <c r="E137">
        <v>0</v>
      </c>
      <c r="F137">
        <v>0</v>
      </c>
      <c r="G137">
        <v>100</v>
      </c>
    </row>
    <row r="138" spans="1:7" x14ac:dyDescent="0.75">
      <c r="A138" s="1">
        <v>26</v>
      </c>
      <c r="B138">
        <v>100</v>
      </c>
      <c r="C138">
        <v>0.2</v>
      </c>
      <c r="D138">
        <v>87.9</v>
      </c>
      <c r="E138">
        <v>0</v>
      </c>
      <c r="F138">
        <v>0</v>
      </c>
      <c r="G138">
        <v>100</v>
      </c>
    </row>
    <row r="139" spans="1:7" x14ac:dyDescent="0.75">
      <c r="A139" s="1">
        <v>27</v>
      </c>
      <c r="B139">
        <v>100</v>
      </c>
      <c r="C139">
        <v>0.45</v>
      </c>
      <c r="D139">
        <v>87.9</v>
      </c>
      <c r="E139">
        <v>0</v>
      </c>
      <c r="F139">
        <v>0</v>
      </c>
      <c r="G139">
        <v>100</v>
      </c>
    </row>
    <row r="140" spans="1:7" x14ac:dyDescent="0.75">
      <c r="A140" s="1">
        <v>28</v>
      </c>
      <c r="B140">
        <v>100</v>
      </c>
      <c r="C140">
        <v>0.65</v>
      </c>
      <c r="D140">
        <v>88.2</v>
      </c>
      <c r="E140">
        <v>0</v>
      </c>
      <c r="F140">
        <v>0</v>
      </c>
      <c r="G140">
        <v>100</v>
      </c>
    </row>
    <row r="141" spans="1:7" x14ac:dyDescent="0.75">
      <c r="A141" s="1">
        <v>29</v>
      </c>
      <c r="B141">
        <v>100</v>
      </c>
      <c r="C141">
        <v>0.85</v>
      </c>
      <c r="D141">
        <v>88.5</v>
      </c>
      <c r="E141">
        <v>0</v>
      </c>
      <c r="F141">
        <v>0</v>
      </c>
      <c r="G141">
        <v>100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29.6</v>
      </c>
      <c r="E148">
        <v>38.9</v>
      </c>
      <c r="F148">
        <v>5.2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31.1</v>
      </c>
      <c r="E149">
        <v>42.3</v>
      </c>
      <c r="F149">
        <v>11.3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26.3</v>
      </c>
      <c r="E150">
        <v>42.5</v>
      </c>
      <c r="F150">
        <v>10.6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31.3</v>
      </c>
      <c r="E151">
        <v>43.5</v>
      </c>
      <c r="F151">
        <v>9.3000000000000007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31.1</v>
      </c>
      <c r="E152">
        <v>46.6</v>
      </c>
      <c r="F152">
        <v>8.9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0.1</v>
      </c>
      <c r="E153">
        <v>0</v>
      </c>
      <c r="F153">
        <v>14.4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0.1</v>
      </c>
      <c r="E154">
        <v>0</v>
      </c>
      <c r="F154">
        <v>13.6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10.1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10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8.9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0.2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0.2</v>
      </c>
      <c r="E159">
        <v>0</v>
      </c>
      <c r="F159">
        <v>0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0.2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0.3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0.8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0.4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0.1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0.1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0.4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0.1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0.6</v>
      </c>
      <c r="E168">
        <v>0</v>
      </c>
      <c r="F168">
        <v>0</v>
      </c>
      <c r="G168">
        <v>100</v>
      </c>
    </row>
    <row r="169" spans="1:7" x14ac:dyDescent="0.75">
      <c r="A169" s="1">
        <v>21</v>
      </c>
      <c r="B169">
        <v>50</v>
      </c>
      <c r="C169">
        <v>0.2</v>
      </c>
      <c r="D169">
        <v>0.2</v>
      </c>
      <c r="E169">
        <v>0</v>
      </c>
      <c r="F169">
        <v>0</v>
      </c>
      <c r="G169">
        <v>100</v>
      </c>
    </row>
    <row r="170" spans="1:7" x14ac:dyDescent="0.75">
      <c r="A170" s="1">
        <v>22</v>
      </c>
      <c r="B170">
        <v>50</v>
      </c>
      <c r="C170">
        <v>0.45</v>
      </c>
      <c r="D170">
        <v>0.3</v>
      </c>
      <c r="E170">
        <v>0</v>
      </c>
      <c r="F170">
        <v>0</v>
      </c>
      <c r="G170">
        <v>100</v>
      </c>
    </row>
    <row r="171" spans="1:7" x14ac:dyDescent="0.75">
      <c r="A171" s="1">
        <v>23</v>
      </c>
      <c r="B171">
        <v>50</v>
      </c>
      <c r="C171">
        <v>0.65</v>
      </c>
      <c r="D171">
        <v>0.2</v>
      </c>
      <c r="E171">
        <v>0</v>
      </c>
      <c r="F171">
        <v>0</v>
      </c>
      <c r="G171">
        <v>100</v>
      </c>
    </row>
    <row r="172" spans="1:7" x14ac:dyDescent="0.75">
      <c r="A172" s="1">
        <v>24</v>
      </c>
      <c r="B172">
        <v>50</v>
      </c>
      <c r="C172">
        <v>0.85</v>
      </c>
      <c r="D172">
        <v>0.1</v>
      </c>
      <c r="E172">
        <v>0</v>
      </c>
      <c r="F172">
        <v>0</v>
      </c>
      <c r="G172">
        <v>100</v>
      </c>
    </row>
    <row r="173" spans="1:7" x14ac:dyDescent="0.75">
      <c r="A173" s="1">
        <v>25</v>
      </c>
      <c r="B173">
        <v>100</v>
      </c>
      <c r="C173">
        <v>0</v>
      </c>
      <c r="D173">
        <v>0.7</v>
      </c>
      <c r="E173">
        <v>0</v>
      </c>
      <c r="F173">
        <v>0</v>
      </c>
      <c r="G173">
        <v>100</v>
      </c>
    </row>
    <row r="174" spans="1:7" x14ac:dyDescent="0.7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100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100</v>
      </c>
    </row>
    <row r="176" spans="1:7" x14ac:dyDescent="0.75">
      <c r="A176" s="1">
        <v>28</v>
      </c>
      <c r="B176">
        <v>100</v>
      </c>
      <c r="C176">
        <v>0.65</v>
      </c>
      <c r="D176">
        <v>0.7</v>
      </c>
      <c r="E176">
        <v>0</v>
      </c>
      <c r="F176">
        <v>0</v>
      </c>
      <c r="G176">
        <v>100</v>
      </c>
    </row>
    <row r="177" spans="1:7" x14ac:dyDescent="0.75">
      <c r="A177" s="1">
        <v>29</v>
      </c>
      <c r="B177">
        <v>100</v>
      </c>
      <c r="C177">
        <v>0.85</v>
      </c>
      <c r="D177">
        <v>0.4</v>
      </c>
      <c r="E177">
        <v>0</v>
      </c>
      <c r="F177">
        <v>0</v>
      </c>
      <c r="G177">
        <v>100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57.7</v>
      </c>
      <c r="E184">
        <v>50.6</v>
      </c>
      <c r="F184">
        <v>57.2</v>
      </c>
      <c r="G184">
        <v>56.4</v>
      </c>
    </row>
    <row r="185" spans="1:7" x14ac:dyDescent="0.75">
      <c r="A185" s="1">
        <v>1</v>
      </c>
      <c r="B185">
        <v>0</v>
      </c>
      <c r="C185">
        <v>0.2</v>
      </c>
      <c r="D185">
        <v>56.1</v>
      </c>
      <c r="E185">
        <v>43.9</v>
      </c>
      <c r="F185">
        <v>53.1</v>
      </c>
      <c r="G185">
        <v>53.7</v>
      </c>
    </row>
    <row r="186" spans="1:7" x14ac:dyDescent="0.75">
      <c r="A186" s="1">
        <v>2</v>
      </c>
      <c r="B186">
        <v>0</v>
      </c>
      <c r="C186">
        <v>0.45</v>
      </c>
      <c r="D186">
        <v>55.1</v>
      </c>
      <c r="E186">
        <v>46.9</v>
      </c>
      <c r="F186">
        <v>49.2</v>
      </c>
      <c r="G186">
        <v>55.1</v>
      </c>
    </row>
    <row r="187" spans="1:7" x14ac:dyDescent="0.75">
      <c r="A187" s="1">
        <v>3</v>
      </c>
      <c r="B187">
        <v>0</v>
      </c>
      <c r="C187">
        <v>0.65</v>
      </c>
      <c r="D187">
        <v>52.9</v>
      </c>
      <c r="E187">
        <v>41.2</v>
      </c>
      <c r="F187">
        <v>57.2</v>
      </c>
      <c r="G187">
        <v>53.5</v>
      </c>
    </row>
    <row r="188" spans="1:7" x14ac:dyDescent="0.75">
      <c r="A188" s="1">
        <v>4</v>
      </c>
      <c r="B188">
        <v>0</v>
      </c>
      <c r="C188">
        <v>0.85</v>
      </c>
      <c r="D188">
        <v>52.4</v>
      </c>
      <c r="E188">
        <v>36.799999999999997</v>
      </c>
      <c r="F188">
        <v>55.6</v>
      </c>
      <c r="G188">
        <v>52.6</v>
      </c>
    </row>
    <row r="189" spans="1:7" x14ac:dyDescent="0.75">
      <c r="A189" s="1">
        <v>5</v>
      </c>
      <c r="B189">
        <v>5</v>
      </c>
      <c r="C189">
        <v>0</v>
      </c>
      <c r="D189">
        <v>45.5</v>
      </c>
      <c r="E189">
        <v>19.600000000000001</v>
      </c>
      <c r="F189">
        <v>21.5</v>
      </c>
      <c r="G189">
        <v>35.299999999999997</v>
      </c>
    </row>
    <row r="190" spans="1:7" x14ac:dyDescent="0.75">
      <c r="A190" s="1">
        <v>6</v>
      </c>
      <c r="B190">
        <v>5</v>
      </c>
      <c r="C190">
        <v>0.2</v>
      </c>
      <c r="D190">
        <v>42.7</v>
      </c>
      <c r="E190">
        <v>25.63</v>
      </c>
      <c r="F190">
        <v>28.2</v>
      </c>
      <c r="G190">
        <v>38.799999999999997</v>
      </c>
    </row>
    <row r="191" spans="1:7" x14ac:dyDescent="0.75">
      <c r="A191" s="1">
        <v>7</v>
      </c>
      <c r="B191">
        <v>5</v>
      </c>
      <c r="C191">
        <v>0.45</v>
      </c>
      <c r="D191">
        <v>42.5</v>
      </c>
      <c r="E191">
        <v>25.7</v>
      </c>
      <c r="F191">
        <v>27</v>
      </c>
      <c r="G191">
        <v>40.299999999999997</v>
      </c>
    </row>
    <row r="192" spans="1:7" x14ac:dyDescent="0.75">
      <c r="A192" s="1">
        <v>8</v>
      </c>
      <c r="B192">
        <v>5</v>
      </c>
      <c r="C192">
        <v>0.65</v>
      </c>
      <c r="D192">
        <v>40.4</v>
      </c>
      <c r="E192">
        <v>25.3</v>
      </c>
      <c r="F192">
        <v>26.2</v>
      </c>
      <c r="G192">
        <v>40.799999999999997</v>
      </c>
    </row>
    <row r="193" spans="1:7" x14ac:dyDescent="0.75">
      <c r="A193" s="1">
        <v>9</v>
      </c>
      <c r="B193">
        <v>5</v>
      </c>
      <c r="C193">
        <v>0.85</v>
      </c>
      <c r="D193">
        <v>41</v>
      </c>
      <c r="E193">
        <v>29.3</v>
      </c>
      <c r="F193">
        <v>27.9</v>
      </c>
      <c r="G193">
        <v>40.299999999999997</v>
      </c>
    </row>
    <row r="194" spans="1:7" x14ac:dyDescent="0.75">
      <c r="A194" s="1">
        <v>10</v>
      </c>
      <c r="B194">
        <v>10</v>
      </c>
      <c r="C194">
        <v>0</v>
      </c>
      <c r="D194">
        <v>60.7</v>
      </c>
      <c r="E194">
        <v>19.5</v>
      </c>
      <c r="F194">
        <v>23.7</v>
      </c>
      <c r="G194">
        <v>66.400000000000006</v>
      </c>
    </row>
    <row r="195" spans="1:7" x14ac:dyDescent="0.75">
      <c r="A195" s="1">
        <v>11</v>
      </c>
      <c r="B195">
        <v>10</v>
      </c>
      <c r="C195">
        <v>0.2</v>
      </c>
      <c r="D195">
        <v>46.9</v>
      </c>
      <c r="E195">
        <v>26.2</v>
      </c>
      <c r="F195">
        <v>29.7</v>
      </c>
      <c r="G195">
        <v>65.8</v>
      </c>
    </row>
    <row r="196" spans="1:7" x14ac:dyDescent="0.75">
      <c r="A196" s="1">
        <v>12</v>
      </c>
      <c r="B196">
        <v>10</v>
      </c>
      <c r="C196">
        <v>0.45</v>
      </c>
      <c r="D196">
        <v>46.5</v>
      </c>
      <c r="E196">
        <v>25.7</v>
      </c>
      <c r="F196">
        <v>27.8</v>
      </c>
      <c r="G196">
        <v>67.900000000000006</v>
      </c>
    </row>
    <row r="197" spans="1:7" x14ac:dyDescent="0.75">
      <c r="A197" s="1">
        <v>13</v>
      </c>
      <c r="B197">
        <v>10</v>
      </c>
      <c r="C197">
        <v>0.65</v>
      </c>
      <c r="D197">
        <v>45.5</v>
      </c>
      <c r="E197">
        <v>25.6</v>
      </c>
      <c r="F197">
        <v>27</v>
      </c>
      <c r="G197">
        <v>62.7</v>
      </c>
    </row>
    <row r="198" spans="1:7" x14ac:dyDescent="0.75">
      <c r="A198" s="1">
        <v>14</v>
      </c>
      <c r="B198">
        <v>10</v>
      </c>
      <c r="C198">
        <v>0.85</v>
      </c>
      <c r="D198">
        <v>41.3</v>
      </c>
      <c r="E198">
        <v>29.3</v>
      </c>
      <c r="F198">
        <v>28.3</v>
      </c>
      <c r="G198">
        <v>61.3</v>
      </c>
    </row>
    <row r="199" spans="1:7" x14ac:dyDescent="0.75">
      <c r="A199" s="1">
        <v>15</v>
      </c>
      <c r="B199">
        <v>20</v>
      </c>
      <c r="C199">
        <v>0</v>
      </c>
      <c r="D199">
        <v>58.6</v>
      </c>
      <c r="E199">
        <v>19.5</v>
      </c>
      <c r="F199">
        <v>22.1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50.5</v>
      </c>
      <c r="E200">
        <v>26.2</v>
      </c>
      <c r="F200">
        <v>28.1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49.5</v>
      </c>
      <c r="E201">
        <v>26</v>
      </c>
      <c r="F201">
        <v>27.7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49.6</v>
      </c>
      <c r="E202">
        <v>25.5</v>
      </c>
      <c r="F202">
        <v>25.7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52.4</v>
      </c>
      <c r="E203">
        <v>29.3</v>
      </c>
      <c r="F203">
        <v>28.8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80.8</v>
      </c>
      <c r="E204">
        <v>19.2</v>
      </c>
      <c r="F204">
        <v>21.2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52.5</v>
      </c>
      <c r="E205">
        <v>25.6</v>
      </c>
      <c r="F205">
        <v>26.8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51.7</v>
      </c>
      <c r="E206">
        <v>25.2</v>
      </c>
      <c r="F206">
        <v>26.9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52.1</v>
      </c>
      <c r="E207">
        <v>25.7</v>
      </c>
      <c r="F207">
        <v>24.9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52.5</v>
      </c>
      <c r="E208">
        <v>29.2</v>
      </c>
      <c r="F208">
        <v>26.4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83.1</v>
      </c>
      <c r="E220">
        <v>84.3</v>
      </c>
      <c r="F220">
        <v>58.5</v>
      </c>
      <c r="G220">
        <v>92.1</v>
      </c>
    </row>
    <row r="221" spans="1:7" x14ac:dyDescent="0.75">
      <c r="A221" s="1">
        <v>1</v>
      </c>
      <c r="B221">
        <v>0</v>
      </c>
      <c r="C221">
        <v>0.2</v>
      </c>
      <c r="D221">
        <v>66.3</v>
      </c>
      <c r="E221">
        <v>81.2</v>
      </c>
      <c r="F221">
        <v>59.1</v>
      </c>
      <c r="G221">
        <v>90.7</v>
      </c>
    </row>
    <row r="222" spans="1:7" x14ac:dyDescent="0.75">
      <c r="A222" s="1">
        <v>2</v>
      </c>
      <c r="B222">
        <v>0</v>
      </c>
      <c r="C222">
        <v>0.45</v>
      </c>
      <c r="D222">
        <v>60.1</v>
      </c>
      <c r="E222">
        <v>79.099999999999994</v>
      </c>
      <c r="F222">
        <v>60.4</v>
      </c>
      <c r="G222">
        <v>90.1</v>
      </c>
    </row>
    <row r="223" spans="1:7" x14ac:dyDescent="0.75">
      <c r="A223" s="1">
        <v>3</v>
      </c>
      <c r="B223">
        <v>0</v>
      </c>
      <c r="C223">
        <v>0.65</v>
      </c>
      <c r="D223">
        <v>77.400000000000006</v>
      </c>
      <c r="E223">
        <v>80.400000000000006</v>
      </c>
      <c r="F223">
        <v>59.6</v>
      </c>
      <c r="G223">
        <v>92.4</v>
      </c>
    </row>
    <row r="224" spans="1:7" x14ac:dyDescent="0.75">
      <c r="A224" s="1">
        <v>4</v>
      </c>
      <c r="B224">
        <v>0</v>
      </c>
      <c r="C224">
        <v>0.85</v>
      </c>
      <c r="D224">
        <v>74</v>
      </c>
      <c r="E224">
        <v>79.900000000000006</v>
      </c>
      <c r="F224">
        <v>57.5</v>
      </c>
      <c r="G224">
        <v>92.2</v>
      </c>
    </row>
    <row r="225" spans="1:7" x14ac:dyDescent="0.75">
      <c r="A225" s="1">
        <v>5</v>
      </c>
      <c r="B225">
        <v>5</v>
      </c>
      <c r="C225">
        <v>0</v>
      </c>
      <c r="D225">
        <v>94.4</v>
      </c>
      <c r="E225">
        <v>76.2</v>
      </c>
      <c r="F225">
        <v>31.3</v>
      </c>
      <c r="G225">
        <v>46.7</v>
      </c>
    </row>
    <row r="226" spans="1:7" x14ac:dyDescent="0.75">
      <c r="A226" s="1">
        <v>6</v>
      </c>
      <c r="B226">
        <v>5</v>
      </c>
      <c r="C226">
        <v>0.2</v>
      </c>
      <c r="D226">
        <v>94.3</v>
      </c>
      <c r="E226">
        <v>71.8</v>
      </c>
      <c r="F226">
        <v>35.5</v>
      </c>
      <c r="G226">
        <v>48.7</v>
      </c>
    </row>
    <row r="227" spans="1:7" x14ac:dyDescent="0.75">
      <c r="A227" s="1">
        <v>7</v>
      </c>
      <c r="B227">
        <v>5</v>
      </c>
      <c r="C227">
        <v>0.45</v>
      </c>
      <c r="D227">
        <v>93.5</v>
      </c>
      <c r="E227">
        <v>70.599999999999994</v>
      </c>
      <c r="F227">
        <v>34</v>
      </c>
      <c r="G227">
        <v>50.3</v>
      </c>
    </row>
    <row r="228" spans="1:7" x14ac:dyDescent="0.75">
      <c r="A228" s="1">
        <v>8</v>
      </c>
      <c r="B228">
        <v>5</v>
      </c>
      <c r="C228">
        <v>0.65</v>
      </c>
      <c r="D228">
        <v>93.2</v>
      </c>
      <c r="E228">
        <v>72.8</v>
      </c>
      <c r="F228">
        <v>33.5</v>
      </c>
      <c r="G228">
        <v>50.1</v>
      </c>
    </row>
    <row r="229" spans="1:7" x14ac:dyDescent="0.75">
      <c r="A229" s="1">
        <v>9</v>
      </c>
      <c r="B229">
        <v>5</v>
      </c>
      <c r="C229">
        <v>0.85</v>
      </c>
      <c r="D229">
        <v>92.3</v>
      </c>
      <c r="E229">
        <v>70.900000000000006</v>
      </c>
      <c r="F229">
        <v>36.1</v>
      </c>
      <c r="G229">
        <v>49.3</v>
      </c>
    </row>
    <row r="230" spans="1:7" x14ac:dyDescent="0.75">
      <c r="A230" s="1">
        <v>10</v>
      </c>
      <c r="B230">
        <v>10</v>
      </c>
      <c r="C230">
        <v>0</v>
      </c>
      <c r="D230">
        <v>97.5</v>
      </c>
      <c r="E230">
        <v>74.599999999999994</v>
      </c>
      <c r="F230">
        <v>43.7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97.4</v>
      </c>
      <c r="E231">
        <v>70.5</v>
      </c>
      <c r="F231">
        <v>45.4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97.5</v>
      </c>
      <c r="E232">
        <v>71.599999999999994</v>
      </c>
      <c r="F232">
        <v>44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97.2</v>
      </c>
      <c r="E233">
        <v>69.5</v>
      </c>
      <c r="F233">
        <v>41.4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97</v>
      </c>
      <c r="E234">
        <v>68.5</v>
      </c>
      <c r="F234">
        <v>44.2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100</v>
      </c>
      <c r="E235">
        <v>57.3</v>
      </c>
      <c r="F235">
        <v>29.5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100</v>
      </c>
      <c r="E236">
        <v>56</v>
      </c>
      <c r="F236">
        <v>33.299999999999997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100</v>
      </c>
      <c r="E237">
        <v>58.9</v>
      </c>
      <c r="F237">
        <v>28.2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100</v>
      </c>
      <c r="E238">
        <v>59.8</v>
      </c>
      <c r="F238">
        <v>29.8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100</v>
      </c>
      <c r="E239">
        <v>58.8</v>
      </c>
      <c r="F239">
        <v>30.9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65A2-1FD7-42E7-99EE-A0D1387AB7A3}">
  <dimension ref="A1"/>
  <sheetViews>
    <sheetView topLeftCell="A112" zoomScale="61" workbookViewId="0"/>
  </sheetViews>
  <sheetFormatPr defaultRowHeight="14.75" x14ac:dyDescent="0.7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A5B68-4799-4F33-8626-5EAAB0B40E89}">
  <dimension ref="A1"/>
  <sheetViews>
    <sheetView workbookViewId="0"/>
  </sheetViews>
  <sheetFormatPr defaultRowHeight="14.75" x14ac:dyDescent="0.7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AL250"/>
  <sheetViews>
    <sheetView zoomScale="95" workbookViewId="0">
      <selection activeCell="D1" sqref="D1:D1048576"/>
    </sheetView>
  </sheetViews>
  <sheetFormatPr defaultRowHeight="14.75" x14ac:dyDescent="0.75"/>
  <cols>
    <col min="4" max="4" width="15.453125" customWidth="1"/>
    <col min="5" max="5" width="15.1796875" customWidth="1"/>
    <col min="6" max="6" width="14.6328125" customWidth="1"/>
    <col min="7" max="7" width="18.453125" customWidth="1"/>
    <col min="11" max="11" width="11.453125" bestFit="1" customWidth="1"/>
    <col min="12" max="12" width="35.58984375" bestFit="1" customWidth="1"/>
    <col min="14" max="14" width="11.453125" bestFit="1" customWidth="1"/>
    <col min="15" max="15" width="11.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13</v>
      </c>
      <c r="R1">
        <f>_xlfn.STDEV.P(R22,R58,R94,R130,R166,R202,R238)</f>
        <v>11.291189115557261</v>
      </c>
    </row>
    <row r="2" spans="1:38" x14ac:dyDescent="0.75">
      <c r="R2">
        <f>AVERAGE(R22,R58,R94,R130,R166,R202,R238)</f>
        <v>48.104297902494331</v>
      </c>
      <c r="AB2" t="s">
        <v>46</v>
      </c>
      <c r="AI2" s="8" t="s">
        <v>44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  <c r="J3" s="2"/>
      <c r="K3" s="2" t="s">
        <v>26</v>
      </c>
      <c r="L3" s="2" t="s">
        <v>27</v>
      </c>
      <c r="N3" s="3" t="s">
        <v>28</v>
      </c>
      <c r="O3" s="3" t="s">
        <v>29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F3" s="2"/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8.8666666666666671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39.155555555555559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38.211111111111109</v>
      </c>
      <c r="H4" t="str">
        <f t="shared" ref="H4:H33" si="0">B4&amp;" (δ="&amp;C4&amp;")"</f>
        <v>2 (δ=0)</v>
      </c>
      <c r="J4">
        <v>2</v>
      </c>
      <c r="K4">
        <f>_xlfn.STDEV.P(D4:G8)</f>
        <v>17.229742050045651</v>
      </c>
      <c r="L4">
        <f>_xlfn.STDEV.P(D4:G4,D9:G9,D14:G14,D19:G19,D24:G24,D29:G29)</f>
        <v>18.638693686407112</v>
      </c>
      <c r="M4">
        <v>0</v>
      </c>
      <c r="N4">
        <f>AVERAGE(D4:G4)</f>
        <v>21.558333333333334</v>
      </c>
      <c r="O4">
        <f>_xlfn.STDEV.P(D4:G4)</f>
        <v>17.412763828175081</v>
      </c>
      <c r="P4" s="5">
        <f>_xlfn.STDEV.P(D4:D8)</f>
        <v>0</v>
      </c>
      <c r="Q4">
        <f>_xlfn.STDEV.P(D4,D9,D14,D19,D24,D29)</f>
        <v>22.583033188406809</v>
      </c>
      <c r="R4" s="5">
        <f>_xlfn.STDEV.P(E4:E8)</f>
        <v>0.51975302777044363</v>
      </c>
      <c r="S4">
        <f>_xlfn.STDEV.P(E4,E9,E14,E19,E24,E29)</f>
        <v>19.982841147575048</v>
      </c>
      <c r="T4" s="5">
        <f>_xlfn.STDEV.P(F4:F8)</f>
        <v>0.66222967930178833</v>
      </c>
      <c r="U4">
        <f>_xlfn.STDEV.P(F4,F9,F14,F19,F24,F29)</f>
        <v>8.4144702345332689</v>
      </c>
      <c r="V4" s="5">
        <f>_xlfn.STDEV.P(G4:G8)</f>
        <v>0.63725491536785339</v>
      </c>
      <c r="W4">
        <f>_xlfn.STDEV.P(G4,G9,G14,G19,G24,G29)</f>
        <v>6.6429789753808697</v>
      </c>
      <c r="AA4" t="s">
        <v>34</v>
      </c>
      <c r="AB4">
        <f>AVERAGE(P25,P61,P97,P169,P205)</f>
        <v>5.7553884126984141</v>
      </c>
      <c r="AC4">
        <f>AVERAGE(R25,R61,R97,R169,R205)</f>
        <v>3.514234625850341</v>
      </c>
      <c r="AD4">
        <f>AVERAGE(T25,T61,T97,T169,T205)</f>
        <v>4.0255746031746025</v>
      </c>
      <c r="AE4">
        <f>AVERAGE(V25,V61,V97,V169,V205)</f>
        <v>7.3346492063492077</v>
      </c>
      <c r="AF4">
        <f>AVERAGE(AB4:AE4)</f>
        <v>5.157461712018141</v>
      </c>
      <c r="AH4" t="s">
        <v>40</v>
      </c>
      <c r="AI4">
        <f>AVERAGE(K26,K62,K98,K134,K170,K206,K242)</f>
        <v>5.3608090702947848</v>
      </c>
      <c r="AJ4">
        <f>AVERAGE(K12,K48,K84,K120,K156,K192,K228)</f>
        <v>-1.7588666894486167</v>
      </c>
      <c r="AK4">
        <f>AVERAGE(K26,K62,K98,K170,K206)</f>
        <v>5.2061103174603174</v>
      </c>
      <c r="AL4">
        <f>AVERAGE(K12,K48,K84,K156,K192)</f>
        <v>-2.5662365683596078</v>
      </c>
    </row>
    <row r="5" spans="1:38" x14ac:dyDescent="0.7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8.466666666666665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39.122222222222227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38.588888888888881</v>
      </c>
      <c r="H5" t="str">
        <f t="shared" si="0"/>
        <v>2 (δ=0.2)</v>
      </c>
      <c r="J5">
        <v>5</v>
      </c>
      <c r="K5">
        <f>_xlfn.STDEV.P(D9:G13)</f>
        <v>16.104479823029678</v>
      </c>
      <c r="L5">
        <f>_xlfn.STDEV.P(D5:G5,D10:G10,D15:G15,D20:G20,D25:G25,D30:G30)</f>
        <v>18.671477887656284</v>
      </c>
      <c r="M5">
        <v>0.2</v>
      </c>
      <c r="N5">
        <f t="shared" ref="N5:N33" si="1">AVERAGE(D5:G5)</f>
        <v>21.544444444444444</v>
      </c>
      <c r="O5">
        <f t="shared" ref="O5:O33" si="2">_xlfn.STDEV.P(D5:G5)</f>
        <v>17.569026125893991</v>
      </c>
      <c r="P5" s="5">
        <f>_xlfn.STDEV.P(D9:D13)</f>
        <v>0.48956518878906624</v>
      </c>
      <c r="Q5">
        <f t="shared" ref="Q5:Q8" si="3">_xlfn.STDEV.P(D5,D10,D15,D20,D25,D30)</f>
        <v>22.765007331723904</v>
      </c>
      <c r="R5" s="5">
        <f>_xlfn.STDEV.P(E9:E13)</f>
        <v>1.5225968719815166</v>
      </c>
      <c r="S5">
        <f t="shared" ref="S5:S8" si="4">_xlfn.STDEV.P(E5,E10,E15,E20,E25,E30)</f>
        <v>20.41552604523585</v>
      </c>
      <c r="T5" s="5">
        <f>_xlfn.STDEV.P(F9:F13)</f>
        <v>1.2730715263138639</v>
      </c>
      <c r="U5">
        <f t="shared" ref="U5:U8" si="5">_xlfn.STDEV.P(F5,F10,F15,F20,F25,F30)</f>
        <v>9.055428310853296</v>
      </c>
      <c r="V5" s="5">
        <f>_xlfn.STDEV.P(G9:G13)</f>
        <v>0.33322961349292091</v>
      </c>
      <c r="W5">
        <f t="shared" ref="W5:W8" si="6">_xlfn.STDEV.P(G5,G10,G15,G20,G25,G30)</f>
        <v>7.0424422923697563</v>
      </c>
      <c r="AA5" t="s">
        <v>33</v>
      </c>
      <c r="AB5">
        <f>AVERAGE(Q25,Q61,Q97,Q169,Q205)</f>
        <v>-0.43979206349206412</v>
      </c>
      <c r="AC5">
        <f>AVERAGE(S25,S61,S97,S169,S205)</f>
        <v>-1.205518783068783</v>
      </c>
      <c r="AD5">
        <f>AVERAGE(U25,U61,U97,U169,U205)</f>
        <v>-0.67131679894179896</v>
      </c>
      <c r="AE5">
        <f>AVERAGE(W25,W61,W97,W169,W205)</f>
        <v>-0.29083333333333267</v>
      </c>
      <c r="AF5">
        <f>AVERAGE(AB5:AE5)</f>
        <v>-0.65186524470899465</v>
      </c>
      <c r="AH5" t="s">
        <v>29</v>
      </c>
      <c r="AI5">
        <f>_xlfn.STDEV.P(K26,K62,K98,K134,K170,K206,K242)</f>
        <v>3.1328397793049318</v>
      </c>
      <c r="AJ5">
        <f>_xlfn.STDEV.P(K12,K48,K84,K120,K156,K192,K228)</f>
        <v>1.3572420788571171</v>
      </c>
      <c r="AK5">
        <f>_xlfn.STDEV.P(K26,K62,K98,K170,K206)</f>
        <v>1.6170824384705058</v>
      </c>
      <c r="AL5">
        <f>_xlfn.STDEV.P(K12,K48,K84,K156,K192)</f>
        <v>0.51378858913103065</v>
      </c>
    </row>
    <row r="6" spans="1:38" x14ac:dyDescent="0.7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8.2444444444444471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38.366666666666667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37.644444444444439</v>
      </c>
      <c r="H6" t="str">
        <f t="shared" si="0"/>
        <v>2 (δ=0.45)</v>
      </c>
      <c r="J6">
        <v>10</v>
      </c>
      <c r="K6">
        <f>_xlfn.STDEV.P(D14:G18)</f>
        <v>14.731086838534505</v>
      </c>
      <c r="L6">
        <f t="shared" ref="L6:L8" si="7">_xlfn.STDEV.P(D6:G6,D11:G11,D16:G16,D21:G21,D26:G26,D31:G31)</f>
        <v>18.784956115943881</v>
      </c>
      <c r="M6">
        <v>0.45</v>
      </c>
      <c r="N6">
        <f t="shared" si="1"/>
        <v>21.06388888888889</v>
      </c>
      <c r="O6">
        <f t="shared" si="2"/>
        <v>17.192487547950112</v>
      </c>
      <c r="P6" s="5">
        <f>_xlfn.STDEV.P(D14:D18)</f>
        <v>0.98104001252387241</v>
      </c>
      <c r="Q6">
        <f t="shared" si="3"/>
        <v>23.018161756385133</v>
      </c>
      <c r="R6" s="5">
        <f>_xlfn.STDEV.P(E14:E18)</f>
        <v>0.99938252541195072</v>
      </c>
      <c r="S6">
        <f t="shared" si="4"/>
        <v>20.288898016305588</v>
      </c>
      <c r="T6" s="5">
        <f>_xlfn.STDEV.P(F14:F18)</f>
        <v>1.2239906398415625</v>
      </c>
      <c r="U6">
        <f t="shared" si="5"/>
        <v>9.134717423887091</v>
      </c>
      <c r="V6" s="5">
        <f>_xlfn.STDEV.P(G14:G18)</f>
        <v>0.52430318248175256</v>
      </c>
      <c r="W6">
        <f t="shared" si="6"/>
        <v>7.2234955548923487</v>
      </c>
      <c r="AI6" s="8" t="s">
        <v>45</v>
      </c>
    </row>
    <row r="7" spans="1:38" x14ac:dyDescent="0.7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8.2888888888888879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37.922222222222224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36.777777777777779</v>
      </c>
      <c r="H7" t="str">
        <f t="shared" si="0"/>
        <v>2 (δ=0.65)</v>
      </c>
      <c r="J7">
        <v>20</v>
      </c>
      <c r="K7">
        <f>_xlfn.STDEV.P(D19:G23)</f>
        <v>6.3538960927668748</v>
      </c>
      <c r="L7">
        <f t="shared" si="7"/>
        <v>18.605614596833188</v>
      </c>
      <c r="M7">
        <v>0.65</v>
      </c>
      <c r="N7">
        <f t="shared" si="1"/>
        <v>20.74722222222222</v>
      </c>
      <c r="O7">
        <f t="shared" si="2"/>
        <v>16.864286493967587</v>
      </c>
      <c r="P7" s="5">
        <f>_xlfn.STDEV.P(D19:D23)</f>
        <v>1.1855722247083884</v>
      </c>
      <c r="Q7">
        <f t="shared" si="3"/>
        <v>22.578095100214675</v>
      </c>
      <c r="R7" s="5">
        <f>_xlfn.STDEV.P(E19:E23)</f>
        <v>0.36437668746829932</v>
      </c>
      <c r="S7">
        <f t="shared" si="4"/>
        <v>20.013849289291802</v>
      </c>
      <c r="T7" s="5">
        <f>_xlfn.STDEV.P(F19:F23)</f>
        <v>1.0089818850923173</v>
      </c>
      <c r="U7">
        <f t="shared" si="5"/>
        <v>9.1636291263577192</v>
      </c>
      <c r="V7" s="5">
        <f>_xlfn.STDEV.P(G19:G23)</f>
        <v>0.78360988026213918</v>
      </c>
      <c r="W7">
        <f t="shared" si="6"/>
        <v>7.2420759764243448</v>
      </c>
      <c r="AA7" t="s">
        <v>38</v>
      </c>
      <c r="AB7">
        <f>AVERAGE(D34,D70,D106,D142,D178,D214,D250)</f>
        <v>0.86516524943310669</v>
      </c>
      <c r="AC7">
        <f t="shared" ref="AC7:AE7" si="8">AVERAGE(E34,E70,E106,E142,E178,E214,E250)</f>
        <v>0.68742252456538167</v>
      </c>
      <c r="AD7">
        <f t="shared" si="8"/>
        <v>0.63138699924414188</v>
      </c>
      <c r="AE7">
        <f t="shared" si="8"/>
        <v>1.3797255291005293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7.2888888888888879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37.466666666666669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37.344444444444449</v>
      </c>
      <c r="H8" t="str">
        <f t="shared" si="0"/>
        <v>2 (δ=0.85)</v>
      </c>
      <c r="J8">
        <v>50</v>
      </c>
      <c r="K8">
        <f>_xlfn.STDEV.P(D25:G28)</f>
        <v>3.50044813168785</v>
      </c>
      <c r="L8">
        <f t="shared" si="7"/>
        <v>18.42180992903209</v>
      </c>
      <c r="M8">
        <v>0.85</v>
      </c>
      <c r="N8">
        <f t="shared" si="1"/>
        <v>20.525000000000002</v>
      </c>
      <c r="O8">
        <f t="shared" si="2"/>
        <v>17.076182559415003</v>
      </c>
      <c r="P8" s="5">
        <f>_xlfn.STDEV.P(D24:D28)</f>
        <v>1.0405407248157095</v>
      </c>
      <c r="Q8">
        <f t="shared" si="3"/>
        <v>21.98043044852243</v>
      </c>
      <c r="R8" s="5">
        <f>_xlfn.STDEV.P(E24:E28)</f>
        <v>0.7494892417218445</v>
      </c>
      <c r="S8">
        <f t="shared" si="4"/>
        <v>20.233101892900748</v>
      </c>
      <c r="T8" s="5">
        <f>_xlfn.STDEV.P(F24:F28)</f>
        <v>0.78153378796338657</v>
      </c>
      <c r="U8">
        <f t="shared" si="5"/>
        <v>9.0814408871668686</v>
      </c>
      <c r="V8" s="5">
        <f>_xlfn.STDEV.P(G24:G28)</f>
        <v>0.7145977889694306</v>
      </c>
      <c r="W8">
        <f t="shared" si="6"/>
        <v>6.6302441586174199</v>
      </c>
      <c r="AH8" t="s">
        <v>40</v>
      </c>
      <c r="AI8">
        <f>AVERAGE(L26,L62,L98,L134,L170,L206,L242)</f>
        <v>-0.51573066749024299</v>
      </c>
      <c r="AJ8">
        <f>AVERAGE(L12,L48,L84,L120,L156,L192,L228)</f>
        <v>-0.18533972933357254</v>
      </c>
      <c r="AK8">
        <f>AVERAGE(L26,L62,L98,L170,L206)</f>
        <v>-0.6403733137099078</v>
      </c>
      <c r="AL8">
        <f>AVERAGE(L12,L48,L84,L156,L192)</f>
        <v>-0.20547990154378545</v>
      </c>
    </row>
    <row r="9" spans="1:38" x14ac:dyDescent="0.7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5.8777777777777773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28.188888888888886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44.088888888888889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46.633333333333333</v>
      </c>
      <c r="H9" t="str">
        <f t="shared" si="0"/>
        <v>5 (δ=0)</v>
      </c>
      <c r="J9">
        <v>100</v>
      </c>
      <c r="K9">
        <f>_xlfn.STDEV.P(D29:G33)</f>
        <v>3.510995278305066</v>
      </c>
      <c r="L9">
        <f>AVERAGE((L8-L7), (L7-L6), (L6-L5), (L5-L4))</f>
        <v>-5.4220939343755603E-2</v>
      </c>
      <c r="N9">
        <f t="shared" si="1"/>
        <v>31.197222222222223</v>
      </c>
      <c r="O9">
        <f t="shared" si="2"/>
        <v>16.237248320595803</v>
      </c>
      <c r="P9" s="5">
        <f>_xlfn.STDEV.P(D29:D33)</f>
        <v>0.75246029795597524</v>
      </c>
      <c r="R9" s="5">
        <f>_xlfn.STDEV.P(E29:E33)</f>
        <v>1.1843853226853946</v>
      </c>
      <c r="T9" s="5">
        <f>_xlfn.STDEV.P(F29:F33)</f>
        <v>0.75589534842978123</v>
      </c>
      <c r="V9" s="5">
        <f>_xlfn.STDEV.P(G29:G33)</f>
        <v>0.98922318007616339</v>
      </c>
      <c r="AH9" t="s">
        <v>29</v>
      </c>
      <c r="AI9">
        <f>_xlfn.STDEV.P(L26,L62,L98,L134,L170,L206,L242)</f>
        <v>0.3523458269619435</v>
      </c>
      <c r="AJ9">
        <f>_xlfn.STDEV.P(L12,L48,L84,L120,L156,L192,L228)</f>
        <v>0.18792777767282412</v>
      </c>
      <c r="AK9">
        <f>_xlfn.STDEV.P(L26,L62,L98,L170,L206)</f>
        <v>0.34137871496684907</v>
      </c>
      <c r="AL9">
        <f>_xlfn.STDEV.P(L12,L48,L84,L156,L192)</f>
        <v>0.2145751779078183</v>
      </c>
    </row>
    <row r="10" spans="1:38" x14ac:dyDescent="0.7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6.4555555555555566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26.144444444444442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43.533333333333331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46.488888888888894</v>
      </c>
      <c r="H10" t="str">
        <f t="shared" si="0"/>
        <v>5 (δ=0.2)</v>
      </c>
      <c r="K10" s="6">
        <f>AVERAGE(K4:K9)</f>
        <v>10.238441369061603</v>
      </c>
      <c r="N10">
        <f t="shared" si="1"/>
        <v>30.655555555555555</v>
      </c>
      <c r="O10">
        <f t="shared" si="2"/>
        <v>15.988446831971066</v>
      </c>
      <c r="P10" s="5">
        <f>AVERAGE(P4:P9)</f>
        <v>0.7415297414655021</v>
      </c>
      <c r="Q10">
        <f>AVERAGE(Q4:Q8)</f>
        <v>22.584945565050592</v>
      </c>
      <c r="R10" s="5">
        <f>AVERAGE(R4:R9)</f>
        <v>0.88999727950657492</v>
      </c>
      <c r="S10">
        <f>AVERAGE(S4:S8)</f>
        <v>20.186843278261808</v>
      </c>
      <c r="T10" s="5">
        <f>AVERAGE(T4:T9)</f>
        <v>0.95095047782378328</v>
      </c>
      <c r="U10">
        <f>AVERAGE(U4:U8)</f>
        <v>8.9699371965596484</v>
      </c>
      <c r="V10" s="5">
        <f>AVERAGE(V4:V9)</f>
        <v>0.66370309344170997</v>
      </c>
      <c r="W10">
        <f>AVERAGE(W4:W8)</f>
        <v>6.956247391536948</v>
      </c>
    </row>
    <row r="11" spans="1:38" ht="15.5" thickBot="1" x14ac:dyDescent="0.9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5.3555555555555561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24.87777777777778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42.033333333333339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46.6</v>
      </c>
      <c r="H11" t="str">
        <f t="shared" si="0"/>
        <v>5 (δ=0.45)</v>
      </c>
      <c r="N11">
        <f t="shared" si="1"/>
        <v>29.716666666666669</v>
      </c>
      <c r="O11">
        <f t="shared" si="2"/>
        <v>16.229801311700768</v>
      </c>
      <c r="P11" s="5">
        <f>_xlfn.STDEV.P(P4:P9)</f>
        <v>0.39946181197947267</v>
      </c>
      <c r="Q11">
        <f>_xlfn.STDEV.P(Q4:Q8)</f>
        <v>0.34222437681026557</v>
      </c>
      <c r="R11" s="5">
        <f>_xlfn.STDEV.P(R4:R9)</f>
        <v>0.39410489673612004</v>
      </c>
      <c r="S11">
        <f>_xlfn.STDEV.P(S4:S8)</f>
        <v>0.16516332912659237</v>
      </c>
      <c r="T11" s="5">
        <f>_xlfn.STDEV.P(T4:T9)</f>
        <v>0.23515553788572716</v>
      </c>
      <c r="U11">
        <f>_xlfn.STDEV.P(U4:U8)</f>
        <v>0.28034066295562615</v>
      </c>
      <c r="V11" s="5">
        <f>_xlfn.STDEV.P(V4:V9)</f>
        <v>0.20505113045672896</v>
      </c>
      <c r="W11">
        <f>_xlfn.STDEV.P(W4:W8)</f>
        <v>0.27017191938470081</v>
      </c>
    </row>
    <row r="12" spans="1:38" x14ac:dyDescent="0.7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5.0777777777777784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24.799999999999997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41.655555555555551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45.844444444444449</v>
      </c>
      <c r="H12" t="str">
        <f t="shared" si="0"/>
        <v>5 (δ=0.65)</v>
      </c>
      <c r="K12" s="9" cm="1">
        <f t="array" ref="K12">INDEX(LINEST(K4:K9),1)</f>
        <v>-3.2795148479570297</v>
      </c>
      <c r="L12" s="10" cm="1">
        <f t="array" ref="L12">INDEX(LINEST(L4:L8),1)</f>
        <v>-4.9963080557314028E-2</v>
      </c>
      <c r="N12">
        <f t="shared" si="1"/>
        <v>29.344444444444445</v>
      </c>
      <c r="O12">
        <f t="shared" si="2"/>
        <v>16.072776231954109</v>
      </c>
      <c r="P12" s="5"/>
      <c r="R12" s="5"/>
      <c r="T12" s="5"/>
      <c r="V12" s="5"/>
    </row>
    <row r="13" spans="1:38" x14ac:dyDescent="0.7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5.3555555555555561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23.744444444444444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40.588888888888889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45.966666666666669</v>
      </c>
      <c r="H13" t="str">
        <f t="shared" si="0"/>
        <v>5 (δ=0.85)</v>
      </c>
      <c r="K13" s="11">
        <f>AVERAGE('Hamiltonian Accuracy'!K12, 'MazeSolve Accuracy'!K12, 'MazeComplete Accuracy'!K12, 'Vending_Machine_Sum Accuracy'!K12, 'Vending_Machine Accuracy'!K12, 'Stack Accuracy'!K12, 'Reversal Accuracy'!K12, 'Pattern_Matching Accuracy'!K12, 'PARITY Accuracy'!K12)</f>
        <v>-2.6820628740754837</v>
      </c>
      <c r="L13" s="11">
        <f>AVERAGE('Hamiltonian Accuracy'!L12, 'MazeSolve Accuracy'!L12, 'MazeComplete Accuracy'!L12, 'Vending_Machine_Sum Accuracy'!L12, 'Vending_Machine Accuracy'!L12, 'Stack Accuracy'!L12, 'Reversal Accuracy'!L12, 'Pattern_Matching Accuracy'!L12, 'PARITY Accuracy'!L12)</f>
        <v>-0.10091115057301912</v>
      </c>
      <c r="N13">
        <f t="shared" si="1"/>
        <v>28.913888888888891</v>
      </c>
      <c r="O13">
        <f t="shared" si="2"/>
        <v>15.880971949529044</v>
      </c>
      <c r="P13" s="5"/>
      <c r="R13" s="5"/>
      <c r="T13" s="5"/>
      <c r="V13" s="5"/>
    </row>
    <row r="14" spans="1:38" ht="15.5" thickBot="1" x14ac:dyDescent="0.9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10.788888888888888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42.655555555555559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49.444444444444443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47.088888888888889</v>
      </c>
      <c r="H14" t="str">
        <f t="shared" si="0"/>
        <v>10 (δ=0)</v>
      </c>
      <c r="K14" s="12">
        <f>_xlfn.STDEV.P('Hamiltonian Accuracy'!K12, 'MazeSolve Accuracy'!K12, 'MazeComplete Accuracy'!K12, 'Vending_Machine_Sum Accuracy'!K12, 'Vending_Machine Accuracy'!K12, 'Stack Accuracy'!K12, 'Reversal Accuracy'!K12, 'Pattern_Matching Accuracy'!K12, 'PARITY Accuracy'!K12)</f>
        <v>2.5422178258740837</v>
      </c>
      <c r="L14" s="13" t="s">
        <v>29</v>
      </c>
      <c r="N14">
        <f t="shared" si="1"/>
        <v>37.49444444444444</v>
      </c>
      <c r="O14">
        <f t="shared" si="2"/>
        <v>15.609929769457898</v>
      </c>
      <c r="P14" s="5"/>
      <c r="R14" s="5"/>
      <c r="T14" s="5"/>
      <c r="V14" s="5"/>
    </row>
    <row r="15" spans="1:38" x14ac:dyDescent="0.7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13.633333333333333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40.844444444444449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47.8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47.233333333333334</v>
      </c>
      <c r="H15" t="str">
        <f t="shared" si="0"/>
        <v>10 (δ=0.2)</v>
      </c>
      <c r="J15" s="2"/>
      <c r="K15" s="2" t="s">
        <v>26</v>
      </c>
      <c r="L15" s="2" t="s">
        <v>27</v>
      </c>
      <c r="N15">
        <f t="shared" si="1"/>
        <v>37.37777777777778</v>
      </c>
      <c r="O15">
        <f t="shared" si="2"/>
        <v>13.978296669400661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</row>
    <row r="16" spans="1:38" x14ac:dyDescent="0.7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12.28888888888889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40.866666666666674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47.888888888888886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</v>
      </c>
      <c r="H16" t="str">
        <f t="shared" si="0"/>
        <v>10 (δ=0.45)</v>
      </c>
      <c r="J16">
        <v>2</v>
      </c>
      <c r="K16">
        <f>AVERAGE(D4:G8)</f>
        <v>21.087777777777774</v>
      </c>
      <c r="L16">
        <f>AVERAGE(D4:G4,D9:G9,D14:G14,D19:G19,D24:G24,D29:G29)</f>
        <v>43.055208333333333</v>
      </c>
      <c r="M16">
        <v>0</v>
      </c>
      <c r="N16">
        <f t="shared" si="1"/>
        <v>37.386111111111113</v>
      </c>
      <c r="O16">
        <f t="shared" si="2"/>
        <v>14.797057963754687</v>
      </c>
      <c r="P16" s="5">
        <f>AVERAGE(D4:D8)</f>
        <v>0</v>
      </c>
      <c r="Q16">
        <f>AVERAGE(D4,D9,D14,D19,D24,D29)</f>
        <v>27.252777777777776</v>
      </c>
      <c r="R16" s="5">
        <f>AVERAGE(E4:E8)</f>
        <v>8.2311111111111099</v>
      </c>
      <c r="S16">
        <f>AVERAGE(E4,E9,E14,E19,E24,E29)</f>
        <v>43.75</v>
      </c>
      <c r="T16" s="5">
        <f>AVERAGE(F4:F8)</f>
        <v>38.406666666666666</v>
      </c>
      <c r="U16">
        <f>AVERAGE(F4,F9,F14,F19,F24,F29)</f>
        <v>51.331481481481482</v>
      </c>
      <c r="V16" s="5">
        <f>AVERAGE(G4:G8)</f>
        <v>37.713333333333331</v>
      </c>
      <c r="W16">
        <f>AVERAGE(G4,G9,G14,G19,G24,G29)</f>
        <v>49.886574074074076</v>
      </c>
    </row>
    <row r="17" spans="1:23" x14ac:dyDescent="0.7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11.577777777777776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39.799999999999997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46.666666666666657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47.466666666666661</v>
      </c>
      <c r="H17" t="str">
        <f t="shared" si="0"/>
        <v>10 (δ=0.65)</v>
      </c>
      <c r="J17">
        <v>5</v>
      </c>
      <c r="K17">
        <f>AVERAGE(D9:G13)</f>
        <v>29.965555555555557</v>
      </c>
      <c r="L17">
        <f t="shared" ref="L17:L20" si="9">AVERAGE(D5:G5,D10:G10,D15:G15,D20:G20,D25:G25,D30:G30)</f>
        <v>43.262662037037039</v>
      </c>
      <c r="M17">
        <v>0.2</v>
      </c>
      <c r="N17">
        <f t="shared" si="1"/>
        <v>36.377777777777773</v>
      </c>
      <c r="O17">
        <f t="shared" si="2"/>
        <v>14.625117916587</v>
      </c>
      <c r="P17" s="5">
        <f>AVERAGE(D9:D13)</f>
        <v>5.6244444444444452</v>
      </c>
      <c r="Q17">
        <f t="shared" ref="Q17:Q20" si="10">AVERAGE(D5,D10,D15,D20,D25,D30)</f>
        <v>28.542314814814816</v>
      </c>
      <c r="R17" s="5">
        <f>AVERAGE(E9:E13)</f>
        <v>25.551111111111108</v>
      </c>
      <c r="S17">
        <f t="shared" ref="S17:S20" si="11">AVERAGE(E5,E10,E15,E20,E25,E30)</f>
        <v>43.088888888888881</v>
      </c>
      <c r="T17" s="5">
        <f>AVERAGE(F9:F13)</f>
        <v>42.38000000000001</v>
      </c>
      <c r="U17">
        <f t="shared" ref="U17:U20" si="12">AVERAGE(F5,F10,F15,F20,F25,F30)</f>
        <v>51.044444444444451</v>
      </c>
      <c r="V17" s="5">
        <f>AVERAGE(G9:G13)</f>
        <v>46.306666666666665</v>
      </c>
      <c r="W17">
        <f t="shared" ref="W17:W20" si="13">AVERAGE(G5,G10,G15,G20,G25,G30)</f>
        <v>50.375</v>
      </c>
    </row>
    <row r="18" spans="1:23" x14ac:dyDescent="0.7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11.333333333333334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40.055555555555557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45.833333333333329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47.133333333333333</v>
      </c>
      <c r="H18" t="str">
        <f t="shared" si="0"/>
        <v>10 (δ=0.85)</v>
      </c>
      <c r="J18">
        <v>10</v>
      </c>
      <c r="K18">
        <f>AVERAGE(D14:G18)</f>
        <v>36.945000000000007</v>
      </c>
      <c r="L18">
        <f t="shared" si="9"/>
        <v>42.803721064814816</v>
      </c>
      <c r="M18">
        <v>0.45</v>
      </c>
      <c r="N18">
        <f t="shared" si="1"/>
        <v>36.088888888888889</v>
      </c>
      <c r="O18">
        <f t="shared" si="2"/>
        <v>14.538792297900169</v>
      </c>
      <c r="P18" s="5">
        <f>AVERAGE(D14:D18)</f>
        <v>11.924444444444443</v>
      </c>
      <c r="Q18">
        <f t="shared" si="10"/>
        <v>27.996365740740742</v>
      </c>
      <c r="R18" s="5">
        <f>AVERAGE(E14:E18)</f>
        <v>40.844444444444449</v>
      </c>
      <c r="S18">
        <f t="shared" si="11"/>
        <v>42.444444444444443</v>
      </c>
      <c r="T18" s="5">
        <f>AVERAGE(F14:F18)</f>
        <v>47.526666666666664</v>
      </c>
      <c r="U18">
        <f t="shared" si="12"/>
        <v>50.409259259259251</v>
      </c>
      <c r="V18" s="5">
        <f>AVERAGE(G14:G18)</f>
        <v>47.484444444444442</v>
      </c>
      <c r="W18">
        <f t="shared" si="13"/>
        <v>50.364814814814821</v>
      </c>
    </row>
    <row r="19" spans="1:23" x14ac:dyDescent="0.75">
      <c r="A19" s="1">
        <v>15</v>
      </c>
      <c r="B19">
        <v>20</v>
      </c>
      <c r="C19">
        <v>0</v>
      </c>
      <c r="D19">
        <f>(SUM(SUMIF('PARITY Accuracy'!D19,"&lt;&gt;0"), SUMIF('Pattern_Matching Accuracy'!D19,"&lt;&gt;0"), SUMIF('Reversal Accuracy'!D19,"&lt;&gt;0"), SUMIF('Stack Accuracy'!D19,"&lt;&gt;0"), SUMIF('Vending_Machine Accuracy'!D19,"&lt;&gt;0"), SUMIF('Vending_Machine_Sum Accuracy'!D19,"&lt;&gt;0"), SUMIF('MazeComplete Accuracy'!D19,"&lt;&gt;0"), SUMIF('MazeSolve Accuracy'!D19,"&lt;&gt;0"), SUMIF('Hamiltonian Accuracy'!D19,"&lt;&gt;0")))/SUM(IF('PARITY Accuracy'!D19&lt;&gt;0,1,0), IF('Pattern_Matching Accuracy'!D19&lt;&gt;0,1,0), IF('Reversal Accuracy'!D19&lt;&gt;0,1,0), IF('Stack Accuracy'!D19&lt;&gt;0,1,0), IF('Vending_Machine Accuracy'!D19&lt;&gt;0,1,0), IF('Vending_Machine_Sum Accuracy'!D19&lt;&gt;0,1,0), IF('MazeComplete Accuracy'!D19&lt;&gt;0,1,0), IF('MazeSolve Accuracy'!D19&lt;&gt;0,1,0), IF('Hamiltonian Accuracy'!D19&lt;&gt;0,1,0))</f>
        <v>38.337499999999999</v>
      </c>
      <c r="E19">
        <f>(SUM(SUMIF('PARITY Accuracy'!E19,"&lt;&gt;0"), SUMIF('Pattern_Matching Accuracy'!E19,"&lt;&gt;0"), SUMIF('Reversal Accuracy'!E19,"&lt;&gt;0"), SUMIF('Stack Accuracy'!E19,"&lt;&gt;0"), SUMIF('Vending_Machine Accuracy'!E19,"&lt;&gt;0"), SUMIF('Vending_Machine_Sum Accuracy'!E19,"&lt;&gt;0"), SUMIF('MazeComplete Accuracy'!E19,"&lt;&gt;0"), SUMIF('MazeSolve Accuracy'!E19,"&lt;&gt;0"), SUMIF('Hamiltonian Accuracy'!E19,"&lt;&gt;0")))/SUM(IF('PARITY Accuracy'!E19&lt;&gt;0,1,0), IF('Pattern_Matching Accuracy'!E19&lt;&gt;0,1,0), IF('Reversal Accuracy'!E19&lt;&gt;0,1,0), IF('Stack Accuracy'!E19&lt;&gt;0,1,0), IF('Vending_Machine Accuracy'!E19&lt;&gt;0,1,0), IF('Vending_Machine_Sum Accuracy'!E19&lt;&gt;0,1,0), IF('MazeComplete Accuracy'!E19&lt;&gt;0,1,0), IF('MazeSolve Accuracy'!E19&lt;&gt;0,1,0), IF('Hamiltonian Accuracy'!E19&lt;&gt;0,1,0))</f>
        <v>55.333333333333336</v>
      </c>
      <c r="F19">
        <f>(SUM(SUMIF('PARITY Accuracy'!F19,"&lt;&gt;0"), SUMIF('Pattern_Matching Accuracy'!F19,"&lt;&gt;0"), SUMIF('Reversal Accuracy'!F19,"&lt;&gt;0"), SUMIF('Stack Accuracy'!F19,"&lt;&gt;0"), SUMIF('Vending_Machine Accuracy'!F19,"&lt;&gt;0"), SUMIF('Vending_Machine_Sum Accuracy'!F19,"&lt;&gt;0"), SUMIF('MazeComplete Accuracy'!F19,"&lt;&gt;0"), SUMIF('MazeSolve Accuracy'!F19,"&lt;&gt;0"), SUMIF('Hamiltonian Accuracy'!F19,"&lt;&gt;0")))/SUM(IF('PARITY Accuracy'!F19&lt;&gt;0,1,0), IF('Pattern_Matching Accuracy'!F19&lt;&gt;0,1,0), IF('Reversal Accuracy'!F19&lt;&gt;0,1,0), IF('Stack Accuracy'!F19&lt;&gt;0,1,0), IF('Vending_Machine Accuracy'!F19&lt;&gt;0,1,0), IF('Vending_Machine_Sum Accuracy'!F19&lt;&gt;0,1,0), IF('MazeComplete Accuracy'!F19&lt;&gt;0,1,0), IF('MazeSolve Accuracy'!F19&lt;&gt;0,1,0), IF('Hamiltonian Accuracy'!F19&lt;&gt;0,1,0))</f>
        <v>52.400000000000006</v>
      </c>
      <c r="G19">
        <f>(SUM(SUMIF('PARITY Accuracy'!G19,"&lt;&gt;0"), SUMIF('Pattern_Matching Accuracy'!G19,"&lt;&gt;0"), SUMIF('Reversal Accuracy'!G19,"&lt;&gt;0"), SUMIF('Stack Accuracy'!G19,"&lt;&gt;0"), SUMIF('Vending_Machine Accuracy'!G19,"&lt;&gt;0"), SUMIF('Vending_Machine_Sum Accuracy'!G19,"&lt;&gt;0"), SUMIF('MazeComplete Accuracy'!G19,"&lt;&gt;0"), SUMIF('MazeSolve Accuracy'!G19,"&lt;&gt;0"), SUMIF('Hamiltonian Accuracy'!G19,"&lt;&gt;0")))/SUM(IF('PARITY Accuracy'!G19&lt;&gt;0,1,0), IF('Pattern_Matching Accuracy'!G19&lt;&gt;0,1,0), IF('Reversal Accuracy'!G19&lt;&gt;0,1,0), IF('Stack Accuracy'!G19&lt;&gt;0,1,0), IF('Vending_Machine Accuracy'!G19&lt;&gt;0,1,0), IF('Vending_Machine_Sum Accuracy'!G19&lt;&gt;0,1,0), IF('MazeComplete Accuracy'!G19&lt;&gt;0,1,0), IF('MazeSolve Accuracy'!G19&lt;&gt;0,1,0), IF('Hamiltonian Accuracy'!G19&lt;&gt;0,1,0))</f>
        <v>54.111111111111114</v>
      </c>
      <c r="H19" t="str">
        <f t="shared" si="0"/>
        <v>20 (δ=0)</v>
      </c>
      <c r="J19">
        <v>20</v>
      </c>
      <c r="K19">
        <f>AVERAGE(D19:G23)</f>
        <v>49.362541666666665</v>
      </c>
      <c r="L19">
        <f t="shared" si="9"/>
        <v>42.192175925925916</v>
      </c>
      <c r="M19">
        <v>0.65</v>
      </c>
      <c r="N19">
        <f t="shared" si="1"/>
        <v>50.04548611111111</v>
      </c>
      <c r="O19">
        <f t="shared" si="2"/>
        <v>6.8394317987156583</v>
      </c>
      <c r="P19" s="5">
        <f>AVERAGE(D19:D23)</f>
        <v>38.843500000000006</v>
      </c>
      <c r="Q19">
        <f t="shared" si="10"/>
        <v>27.270509259259256</v>
      </c>
      <c r="R19" s="5">
        <f>AVERAGE(E19:E23)</f>
        <v>55.117777777777768</v>
      </c>
      <c r="S19">
        <f t="shared" si="11"/>
        <v>41.937777777777775</v>
      </c>
      <c r="T19" s="5">
        <f>AVERAGE(F19:F23)</f>
        <v>50.480000000000004</v>
      </c>
      <c r="U19">
        <f t="shared" si="12"/>
        <v>49.94444444444445</v>
      </c>
      <c r="V19" s="5">
        <f>AVERAGE(G19:G23)</f>
        <v>53.008888888888897</v>
      </c>
      <c r="W19">
        <f t="shared" si="13"/>
        <v>49.615972222222219</v>
      </c>
    </row>
    <row r="20" spans="1:23" x14ac:dyDescent="0.75">
      <c r="A20" s="1">
        <v>16</v>
      </c>
      <c r="B20">
        <v>20</v>
      </c>
      <c r="C20">
        <v>0.2</v>
      </c>
      <c r="D20">
        <f>(SUM(SUMIF('PARITY Accuracy'!D20,"&lt;&gt;0"), SUMIF('Pattern_Matching Accuracy'!D20,"&lt;&gt;0"), SUMIF('Reversal Accuracy'!D20,"&lt;&gt;0"), SUMIF('Stack Accuracy'!D20,"&lt;&gt;0"), SUMIF('Vending_Machine Accuracy'!D20,"&lt;&gt;0"), SUMIF('Vending_Machine_Sum Accuracy'!D20,"&lt;&gt;0"), SUMIF('MazeComplete Accuracy'!D20,"&lt;&gt;0"), SUMIF('MazeSolve Accuracy'!D20,"&lt;&gt;0"), SUMIF('Hamiltonian Accuracy'!D20,"&lt;&gt;0")))/SUM(IF('PARITY Accuracy'!D20&lt;&gt;0,1,0), IF('Pattern_Matching Accuracy'!D20&lt;&gt;0,1,0), IF('Reversal Accuracy'!D20&lt;&gt;0,1,0), IF('Stack Accuracy'!D20&lt;&gt;0,1,0), IF('Vending_Machine Accuracy'!D20&lt;&gt;0,1,0), IF('Vending_Machine_Sum Accuracy'!D20&lt;&gt;0,1,0), IF('MazeComplete Accuracy'!D20&lt;&gt;0,1,0), IF('MazeSolve Accuracy'!D20&lt;&gt;0,1,0), IF('Hamiltonian Accuracy'!D20&lt;&gt;0,1,0))</f>
        <v>40.4375</v>
      </c>
      <c r="E20">
        <f>(SUM(SUMIF('PARITY Accuracy'!E20,"&lt;&gt;0"), SUMIF('Pattern_Matching Accuracy'!E20,"&lt;&gt;0"), SUMIF('Reversal Accuracy'!E20,"&lt;&gt;0"), SUMIF('Stack Accuracy'!E20,"&lt;&gt;0"), SUMIF('Vending_Machine Accuracy'!E20,"&lt;&gt;0"), SUMIF('Vending_Machine_Sum Accuracy'!E20,"&lt;&gt;0"), SUMIF('MazeComplete Accuracy'!E20,"&lt;&gt;0"), SUMIF('MazeSolve Accuracy'!E20,"&lt;&gt;0"), SUMIF('Hamiltonian Accuracy'!E20,"&lt;&gt;0")))/SUM(IF('PARITY Accuracy'!E20&lt;&gt;0,1,0), IF('Pattern_Matching Accuracy'!E20&lt;&gt;0,1,0), IF('Reversal Accuracy'!E20&lt;&gt;0,1,0), IF('Stack Accuracy'!E20&lt;&gt;0,1,0), IF('Vending_Machine Accuracy'!E20&lt;&gt;0,1,0), IF('Vending_Machine_Sum Accuracy'!E20&lt;&gt;0,1,0), IF('MazeComplete Accuracy'!E20&lt;&gt;0,1,0), IF('MazeSolve Accuracy'!E20&lt;&gt;0,1,0), IF('Hamiltonian Accuracy'!E20&lt;&gt;0,1,0))</f>
        <v>55.611111111111107</v>
      </c>
      <c r="F20">
        <f>(SUM(SUMIF('PARITY Accuracy'!F20,"&lt;&gt;0"), SUMIF('Pattern_Matching Accuracy'!F20,"&lt;&gt;0"), SUMIF('Reversal Accuracy'!F20,"&lt;&gt;0"), SUMIF('Stack Accuracy'!F20,"&lt;&gt;0"), SUMIF('Vending_Machine Accuracy'!F20,"&lt;&gt;0"), SUMIF('Vending_Machine_Sum Accuracy'!F20,"&lt;&gt;0"), SUMIF('MazeComplete Accuracy'!F20,"&lt;&gt;0"), SUMIF('MazeSolve Accuracy'!F20,"&lt;&gt;0"), SUMIF('Hamiltonian Accuracy'!F20,"&lt;&gt;0")))/SUM(IF('PARITY Accuracy'!F20&lt;&gt;0,1,0), IF('Pattern_Matching Accuracy'!F20&lt;&gt;0,1,0), IF('Reversal Accuracy'!F20&lt;&gt;0,1,0), IF('Stack Accuracy'!F20&lt;&gt;0,1,0), IF('Vending_Machine Accuracy'!F20&lt;&gt;0,1,0), IF('Vending_Machine_Sum Accuracy'!F20&lt;&gt;0,1,0), IF('MazeComplete Accuracy'!F20&lt;&gt;0,1,0), IF('MazeSolve Accuracy'!F20&lt;&gt;0,1,0), IF('Hamiltonian Accuracy'!F20&lt;&gt;0,1,0))</f>
        <v>50.233333333333334</v>
      </c>
      <c r="G20">
        <f>(SUM(SUMIF('PARITY Accuracy'!G20,"&lt;&gt;0"), SUMIF('Pattern_Matching Accuracy'!G20,"&lt;&gt;0"), SUMIF('Reversal Accuracy'!G20,"&lt;&gt;0"), SUMIF('Stack Accuracy'!G20,"&lt;&gt;0"), SUMIF('Vending_Machine Accuracy'!G20,"&lt;&gt;0"), SUMIF('Vending_Machine_Sum Accuracy'!G20,"&lt;&gt;0"), SUMIF('MazeComplete Accuracy'!G20,"&lt;&gt;0"), SUMIF('MazeSolve Accuracy'!G20,"&lt;&gt;0"), SUMIF('Hamiltonian Accuracy'!G20,"&lt;&gt;0")))/SUM(IF('PARITY Accuracy'!G20&lt;&gt;0,1,0), IF('Pattern_Matching Accuracy'!G20&lt;&gt;0,1,0), IF('Reversal Accuracy'!G20&lt;&gt;0,1,0), IF('Stack Accuracy'!G20&lt;&gt;0,1,0), IF('Vending_Machine Accuracy'!G20&lt;&gt;0,1,0), IF('Vending_Machine_Sum Accuracy'!G20&lt;&gt;0,1,0), IF('MazeComplete Accuracy'!G20&lt;&gt;0,1,0), IF('MazeSolve Accuracy'!G20&lt;&gt;0,1,0), IF('Hamiltonian Accuracy'!G20&lt;&gt;0,1,0))</f>
        <v>53.488888888888894</v>
      </c>
      <c r="H20" t="str">
        <f t="shared" si="0"/>
        <v>20 (δ=0.2)</v>
      </c>
      <c r="J20">
        <v>50</v>
      </c>
      <c r="K20">
        <f>AVERAGE(D24:G28)</f>
        <v>57.781486111111107</v>
      </c>
      <c r="L20">
        <f t="shared" si="9"/>
        <v>41.581481481481482</v>
      </c>
      <c r="M20">
        <v>0.85</v>
      </c>
      <c r="N20">
        <f t="shared" si="1"/>
        <v>49.942708333333329</v>
      </c>
      <c r="O20">
        <f t="shared" si="2"/>
        <v>5.8124787082280109</v>
      </c>
      <c r="P20" s="5">
        <f>AVERAGE(D24:D28)</f>
        <v>52.657500000000006</v>
      </c>
      <c r="Q20">
        <f t="shared" si="10"/>
        <v>26.602314814814818</v>
      </c>
      <c r="R20" s="5">
        <f>AVERAGE(E24:E28)</f>
        <v>61.949555555555563</v>
      </c>
      <c r="S20">
        <f t="shared" si="11"/>
        <v>41.453703703703702</v>
      </c>
      <c r="T20" s="5">
        <f>AVERAGE(F24:F28)</f>
        <v>59.628888888888888</v>
      </c>
      <c r="U20">
        <f t="shared" si="12"/>
        <v>49.124074074074066</v>
      </c>
      <c r="V20" s="5">
        <f>AVERAGE(G24:G28)</f>
        <v>56.89</v>
      </c>
      <c r="W20">
        <f t="shared" si="13"/>
        <v>49.145833333333336</v>
      </c>
    </row>
    <row r="21" spans="1:23" x14ac:dyDescent="0.75">
      <c r="A21" s="1">
        <v>17</v>
      </c>
      <c r="B21">
        <v>20</v>
      </c>
      <c r="C21">
        <v>0.45</v>
      </c>
      <c r="D21">
        <f>(SUM(SUMIF('PARITY Accuracy'!D21,"&lt;&gt;0"), SUMIF('Pattern_Matching Accuracy'!D21,"&lt;&gt;0"), SUMIF('Reversal Accuracy'!D21,"&lt;&gt;0"), SUMIF('Stack Accuracy'!D21,"&lt;&gt;0"), SUMIF('Vending_Machine Accuracy'!D21,"&lt;&gt;0"), SUMIF('Vending_Machine_Sum Accuracy'!D21,"&lt;&gt;0"), SUMIF('MazeComplete Accuracy'!D21,"&lt;&gt;0"), SUMIF('MazeSolve Accuracy'!D21,"&lt;&gt;0"), SUMIF('Hamiltonian Accuracy'!D21,"&lt;&gt;0")))/SUM(IF('PARITY Accuracy'!D21&lt;&gt;0,1,0), IF('Pattern_Matching Accuracy'!D21&lt;&gt;0,1,0), IF('Reversal Accuracy'!D21&lt;&gt;0,1,0), IF('Stack Accuracy'!D21&lt;&gt;0,1,0), IF('Vending_Machine Accuracy'!D21&lt;&gt;0,1,0), IF('Vending_Machine_Sum Accuracy'!D21&lt;&gt;0,1,0), IF('MazeComplete Accuracy'!D21&lt;&gt;0,1,0), IF('MazeSolve Accuracy'!D21&lt;&gt;0,1,0), IF('Hamiltonian Accuracy'!D21&lt;&gt;0,1,0))</f>
        <v>39.675000000000004</v>
      </c>
      <c r="E21">
        <f>(SUM(SUMIF('PARITY Accuracy'!E21,"&lt;&gt;0"), SUMIF('Pattern_Matching Accuracy'!E21,"&lt;&gt;0"), SUMIF('Reversal Accuracy'!E21,"&lt;&gt;0"), SUMIF('Stack Accuracy'!E21,"&lt;&gt;0"), SUMIF('Vending_Machine Accuracy'!E21,"&lt;&gt;0"), SUMIF('Vending_Machine_Sum Accuracy'!E21,"&lt;&gt;0"), SUMIF('MazeComplete Accuracy'!E21,"&lt;&gt;0"), SUMIF('MazeSolve Accuracy'!E21,"&lt;&gt;0"), SUMIF('Hamiltonian Accuracy'!E21,"&lt;&gt;0")))/SUM(IF('PARITY Accuracy'!E21&lt;&gt;0,1,0), IF('Pattern_Matching Accuracy'!E21&lt;&gt;0,1,0), IF('Reversal Accuracy'!E21&lt;&gt;0,1,0), IF('Stack Accuracy'!E21&lt;&gt;0,1,0), IF('Vending_Machine Accuracy'!E21&lt;&gt;0,1,0), IF('Vending_Machine_Sum Accuracy'!E21&lt;&gt;0,1,0), IF('MazeComplete Accuracy'!E21&lt;&gt;0,1,0), IF('MazeSolve Accuracy'!E21&lt;&gt;0,1,0), IF('Hamiltonian Accuracy'!E21&lt;&gt;0,1,0))</f>
        <v>55.166666666666657</v>
      </c>
      <c r="F21">
        <f>(SUM(SUMIF('PARITY Accuracy'!F21,"&lt;&gt;0"), SUMIF('Pattern_Matching Accuracy'!F21,"&lt;&gt;0"), SUMIF('Reversal Accuracy'!F21,"&lt;&gt;0"), SUMIF('Stack Accuracy'!F21,"&lt;&gt;0"), SUMIF('Vending_Machine Accuracy'!F21,"&lt;&gt;0"), SUMIF('Vending_Machine_Sum Accuracy'!F21,"&lt;&gt;0"), SUMIF('MazeComplete Accuracy'!F21,"&lt;&gt;0"), SUMIF('MazeSolve Accuracy'!F21,"&lt;&gt;0"), SUMIF('Hamiltonian Accuracy'!F21,"&lt;&gt;0")))/SUM(IF('PARITY Accuracy'!F21&lt;&gt;0,1,0), IF('Pattern_Matching Accuracy'!F21&lt;&gt;0,1,0), IF('Reversal Accuracy'!F21&lt;&gt;0,1,0), IF('Stack Accuracy'!F21&lt;&gt;0,1,0), IF('Vending_Machine Accuracy'!F21&lt;&gt;0,1,0), IF('Vending_Machine_Sum Accuracy'!F21&lt;&gt;0,1,0), IF('MazeComplete Accuracy'!F21&lt;&gt;0,1,0), IF('MazeSolve Accuracy'!F21&lt;&gt;0,1,0), IF('Hamiltonian Accuracy'!F21&lt;&gt;0,1,0))</f>
        <v>50.166666666666664</v>
      </c>
      <c r="G21">
        <f>(SUM(SUMIF('PARITY Accuracy'!G21,"&lt;&gt;0"), SUMIF('Pattern_Matching Accuracy'!G21,"&lt;&gt;0"), SUMIF('Reversal Accuracy'!G21,"&lt;&gt;0"), SUMIF('Stack Accuracy'!G21,"&lt;&gt;0"), SUMIF('Vending_Machine Accuracy'!G21,"&lt;&gt;0"), SUMIF('Vending_Machine_Sum Accuracy'!G21,"&lt;&gt;0"), SUMIF('MazeComplete Accuracy'!G21,"&lt;&gt;0"), SUMIF('MazeSolve Accuracy'!G21,"&lt;&gt;0"), SUMIF('Hamiltonian Accuracy'!G21,"&lt;&gt;0")))/SUM(IF('PARITY Accuracy'!G21&lt;&gt;0,1,0), IF('Pattern_Matching Accuracy'!G21&lt;&gt;0,1,0), IF('Reversal Accuracy'!G21&lt;&gt;0,1,0), IF('Stack Accuracy'!G21&lt;&gt;0,1,0), IF('Vending_Machine Accuracy'!G21&lt;&gt;0,1,0), IF('Vending_Machine_Sum Accuracy'!G21&lt;&gt;0,1,0), IF('MazeComplete Accuracy'!G21&lt;&gt;0,1,0), IF('MazeSolve Accuracy'!G21&lt;&gt;0,1,0), IF('Hamiltonian Accuracy'!G21&lt;&gt;0,1,0))</f>
        <v>52.844444444444449</v>
      </c>
      <c r="H21" t="str">
        <f t="shared" si="0"/>
        <v>20 (δ=0.45)</v>
      </c>
      <c r="J21">
        <v>100</v>
      </c>
      <c r="K21">
        <f>AVERAGE(D29:G33)</f>
        <v>60.331937499999967</v>
      </c>
      <c r="L21">
        <f>AVERAGE((L20-L19), (L19-L18), (L18-L17), (L17-L16))</f>
        <v>-0.36843171296296262</v>
      </c>
      <c r="N21">
        <f t="shared" si="1"/>
        <v>49.46319444444444</v>
      </c>
      <c r="O21">
        <f t="shared" si="2"/>
        <v>5.9216988821168153</v>
      </c>
      <c r="P21" s="5">
        <f>AVERAGE(D29:D33)</f>
        <v>56.147250000000007</v>
      </c>
      <c r="R21" s="5">
        <f>AVERAGE(E29:E33)</f>
        <v>63.515777777777771</v>
      </c>
      <c r="T21" s="5">
        <f>AVERAGE(F29:F33)</f>
        <v>63.802222222222227</v>
      </c>
      <c r="V21" s="5">
        <f>AVERAGE(G29:G33)</f>
        <v>57.862499999999997</v>
      </c>
    </row>
    <row r="22" spans="1:23" x14ac:dyDescent="0.75">
      <c r="A22" s="1">
        <v>18</v>
      </c>
      <c r="B22">
        <v>20</v>
      </c>
      <c r="C22">
        <v>0.65</v>
      </c>
      <c r="D22">
        <f>(SUM(SUMIF('PARITY Accuracy'!D22,"&lt;&gt;0"), SUMIF('Pattern_Matching Accuracy'!D22,"&lt;&gt;0"), SUMIF('Reversal Accuracy'!D22,"&lt;&gt;0"), SUMIF('Stack Accuracy'!D22,"&lt;&gt;0"), SUMIF('Vending_Machine Accuracy'!D22,"&lt;&gt;0"), SUMIF('Vending_Machine_Sum Accuracy'!D22,"&lt;&gt;0"), SUMIF('MazeComplete Accuracy'!D22,"&lt;&gt;0"), SUMIF('MazeSolve Accuracy'!D22,"&lt;&gt;0"), SUMIF('Hamiltonian Accuracy'!D22,"&lt;&gt;0")))/SUM(IF('PARITY Accuracy'!D22&lt;&gt;0,1,0), IF('Pattern_Matching Accuracy'!D22&lt;&gt;0,1,0), IF('Reversal Accuracy'!D22&lt;&gt;0,1,0), IF('Stack Accuracy'!D22&lt;&gt;0,1,0), IF('Vending_Machine Accuracy'!D22&lt;&gt;0,1,0), IF('Vending_Machine_Sum Accuracy'!D22&lt;&gt;0,1,0), IF('MazeComplete Accuracy'!D22&lt;&gt;0,1,0), IF('MazeSolve Accuracy'!D22&lt;&gt;0,1,0), IF('Hamiltonian Accuracy'!D22&lt;&gt;0,1,0))</f>
        <v>38.805</v>
      </c>
      <c r="E22">
        <f>(SUM(SUMIF('PARITY Accuracy'!E22,"&lt;&gt;0"), SUMIF('Pattern_Matching Accuracy'!E22,"&lt;&gt;0"), SUMIF('Reversal Accuracy'!E22,"&lt;&gt;0"), SUMIF('Stack Accuracy'!E22,"&lt;&gt;0"), SUMIF('Vending_Machine Accuracy'!E22,"&lt;&gt;0"), SUMIF('Vending_Machine_Sum Accuracy'!E22,"&lt;&gt;0"), SUMIF('MazeComplete Accuracy'!E22,"&lt;&gt;0"), SUMIF('MazeSolve Accuracy'!E22,"&lt;&gt;0"), SUMIF('Hamiltonian Accuracy'!E22,"&lt;&gt;0")))/SUM(IF('PARITY Accuracy'!E22&lt;&gt;0,1,0), IF('Pattern_Matching Accuracy'!E22&lt;&gt;0,1,0), IF('Reversal Accuracy'!E22&lt;&gt;0,1,0), IF('Stack Accuracy'!E22&lt;&gt;0,1,0), IF('Vending_Machine Accuracy'!E22&lt;&gt;0,1,0), IF('Vending_Machine_Sum Accuracy'!E22&lt;&gt;0,1,0), IF('MazeComplete Accuracy'!E22&lt;&gt;0,1,0), IF('MazeSolve Accuracy'!E22&lt;&gt;0,1,0), IF('Hamiltonian Accuracy'!E22&lt;&gt;0,1,0))</f>
        <v>54.533333333333331</v>
      </c>
      <c r="F22">
        <f>(SUM(SUMIF('PARITY Accuracy'!F22,"&lt;&gt;0"), SUMIF('Pattern_Matching Accuracy'!F22,"&lt;&gt;0"), SUMIF('Reversal Accuracy'!F22,"&lt;&gt;0"), SUMIF('Stack Accuracy'!F22,"&lt;&gt;0"), SUMIF('Vending_Machine Accuracy'!F22,"&lt;&gt;0"), SUMIF('Vending_Machine_Sum Accuracy'!F22,"&lt;&gt;0"), SUMIF('MazeComplete Accuracy'!F22,"&lt;&gt;0"), SUMIF('MazeSolve Accuracy'!F22,"&lt;&gt;0"), SUMIF('Hamiltonian Accuracy'!F22,"&lt;&gt;0")))/SUM(IF('PARITY Accuracy'!F22&lt;&gt;0,1,0), IF('Pattern_Matching Accuracy'!F22&lt;&gt;0,1,0), IF('Reversal Accuracy'!F22&lt;&gt;0,1,0), IF('Stack Accuracy'!F22&lt;&gt;0,1,0), IF('Vending_Machine Accuracy'!F22&lt;&gt;0,1,0), IF('Vending_Machine_Sum Accuracy'!F22&lt;&gt;0,1,0), IF('MazeComplete Accuracy'!F22&lt;&gt;0,1,0), IF('MazeSolve Accuracy'!F22&lt;&gt;0,1,0), IF('Hamiltonian Accuracy'!F22&lt;&gt;0,1,0))</f>
        <v>50.2</v>
      </c>
      <c r="G22">
        <f>(SUM(SUMIF('PARITY Accuracy'!G22,"&lt;&gt;0"), SUMIF('Pattern_Matching Accuracy'!G22,"&lt;&gt;0"), SUMIF('Reversal Accuracy'!G22,"&lt;&gt;0"), SUMIF('Stack Accuracy'!G22,"&lt;&gt;0"), SUMIF('Vending_Machine Accuracy'!G22,"&lt;&gt;0"), SUMIF('Vending_Machine_Sum Accuracy'!G22,"&lt;&gt;0"), SUMIF('MazeComplete Accuracy'!G22,"&lt;&gt;0"), SUMIF('MazeSolve Accuracy'!G22,"&lt;&gt;0"), SUMIF('Hamiltonian Accuracy'!G22,"&lt;&gt;0")))/SUM(IF('PARITY Accuracy'!G22&lt;&gt;0,1,0), IF('Pattern_Matching Accuracy'!G22&lt;&gt;0,1,0), IF('Reversal Accuracy'!G22&lt;&gt;0,1,0), IF('Stack Accuracy'!G22&lt;&gt;0,1,0), IF('Vending_Machine Accuracy'!G22&lt;&gt;0,1,0), IF('Vending_Machine_Sum Accuracy'!G22&lt;&gt;0,1,0), IF('MazeComplete Accuracy'!G22&lt;&gt;0,1,0), IF('MazeSolve Accuracy'!G22&lt;&gt;0,1,0), IF('Hamiltonian Accuracy'!G22&lt;&gt;0,1,0))</f>
        <v>52.844444444444449</v>
      </c>
      <c r="H22" t="str">
        <f t="shared" si="0"/>
        <v>20 (δ=0.65)</v>
      </c>
      <c r="K22" s="6">
        <f>AVERAGE(K16:K21)</f>
        <v>42.579049768518509</v>
      </c>
      <c r="L22">
        <f>AVERAGE(L16:L20)</f>
        <v>42.579049768518516</v>
      </c>
      <c r="N22">
        <f t="shared" si="1"/>
        <v>49.095694444444447</v>
      </c>
      <c r="O22">
        <f t="shared" si="2"/>
        <v>6.138789093897266</v>
      </c>
      <c r="P22" s="5">
        <f>AVERAGE(P16:P21)</f>
        <v>27.532856481481485</v>
      </c>
      <c r="Q22">
        <f>AVERAGE(Q16:Q20)</f>
        <v>27.532856481481485</v>
      </c>
      <c r="R22" s="5">
        <f>AVERAGE(R16:R21)</f>
        <v>42.534962962962965</v>
      </c>
      <c r="S22">
        <f>AVERAGE(S16:S20)</f>
        <v>42.53496296296295</v>
      </c>
      <c r="T22" s="5">
        <f>AVERAGE(T16:T21)</f>
        <v>50.37074074074075</v>
      </c>
      <c r="U22">
        <f>AVERAGE(U16:U20)</f>
        <v>50.370740740740743</v>
      </c>
      <c r="V22" s="5">
        <f>AVERAGE(V16:V21)</f>
        <v>49.877638888888889</v>
      </c>
      <c r="W22">
        <f>AVERAGE(W16:W20)</f>
        <v>49.877638888888889</v>
      </c>
    </row>
    <row r="23" spans="1:23" x14ac:dyDescent="0.75">
      <c r="A23" s="1">
        <v>19</v>
      </c>
      <c r="B23">
        <v>20</v>
      </c>
      <c r="C23">
        <v>0.85</v>
      </c>
      <c r="D23">
        <f>(SUM(SUMIF('PARITY Accuracy'!D23,"&lt;&gt;0"), SUMIF('Pattern_Matching Accuracy'!D23,"&lt;&gt;0"), SUMIF('Reversal Accuracy'!D23,"&lt;&gt;0"), SUMIF('Stack Accuracy'!D23,"&lt;&gt;0"), SUMIF('Vending_Machine Accuracy'!D23,"&lt;&gt;0"), SUMIF('Vending_Machine_Sum Accuracy'!D23,"&lt;&gt;0"), SUMIF('MazeComplete Accuracy'!D23,"&lt;&gt;0"), SUMIF('MazeSolve Accuracy'!D23,"&lt;&gt;0"), SUMIF('Hamiltonian Accuracy'!D23,"&lt;&gt;0")))/SUM(IF('PARITY Accuracy'!D23&lt;&gt;0,1,0), IF('Pattern_Matching Accuracy'!D23&lt;&gt;0,1,0), IF('Reversal Accuracy'!D23&lt;&gt;0,1,0), IF('Stack Accuracy'!D23&lt;&gt;0,1,0), IF('Vending_Machine Accuracy'!D23&lt;&gt;0,1,0), IF('Vending_Machine_Sum Accuracy'!D23&lt;&gt;0,1,0), IF('MazeComplete Accuracy'!D23&lt;&gt;0,1,0), IF('MazeSolve Accuracy'!D23&lt;&gt;0,1,0), IF('Hamiltonian Accuracy'!D23&lt;&gt;0,1,0))</f>
        <v>36.962500000000006</v>
      </c>
      <c r="E23">
        <f>(SUM(SUMIF('PARITY Accuracy'!E23,"&lt;&gt;0"), SUMIF('Pattern_Matching Accuracy'!E23,"&lt;&gt;0"), SUMIF('Reversal Accuracy'!E23,"&lt;&gt;0"), SUMIF('Stack Accuracy'!E23,"&lt;&gt;0"), SUMIF('Vending_Machine Accuracy'!E23,"&lt;&gt;0"), SUMIF('Vending_Machine_Sum Accuracy'!E23,"&lt;&gt;0"), SUMIF('MazeComplete Accuracy'!E23,"&lt;&gt;0"), SUMIF('MazeSolve Accuracy'!E23,"&lt;&gt;0"), SUMIF('Hamiltonian Accuracy'!E23,"&lt;&gt;0")))/SUM(IF('PARITY Accuracy'!E23&lt;&gt;0,1,0), IF('Pattern_Matching Accuracy'!E23&lt;&gt;0,1,0), IF('Reversal Accuracy'!E23&lt;&gt;0,1,0), IF('Stack Accuracy'!E23&lt;&gt;0,1,0), IF('Vending_Machine Accuracy'!E23&lt;&gt;0,1,0), IF('Vending_Machine_Sum Accuracy'!E23&lt;&gt;0,1,0), IF('MazeComplete Accuracy'!E23&lt;&gt;0,1,0), IF('MazeSolve Accuracy'!E23&lt;&gt;0,1,0), IF('Hamiltonian Accuracy'!E23&lt;&gt;0,1,0))</f>
        <v>54.944444444444436</v>
      </c>
      <c r="F23">
        <f>(SUM(SUMIF('PARITY Accuracy'!F23,"&lt;&gt;0"), SUMIF('Pattern_Matching Accuracy'!F23,"&lt;&gt;0"), SUMIF('Reversal Accuracy'!F23,"&lt;&gt;0"), SUMIF('Stack Accuracy'!F23,"&lt;&gt;0"), SUMIF('Vending_Machine Accuracy'!F23,"&lt;&gt;0"), SUMIF('Vending_Machine_Sum Accuracy'!F23,"&lt;&gt;0"), SUMIF('MazeComplete Accuracy'!F23,"&lt;&gt;0"), SUMIF('MazeSolve Accuracy'!F23,"&lt;&gt;0"), SUMIF('Hamiltonian Accuracy'!F23,"&lt;&gt;0")))/SUM(IF('PARITY Accuracy'!F23&lt;&gt;0,1,0), IF('Pattern_Matching Accuracy'!F23&lt;&gt;0,1,0), IF('Reversal Accuracy'!F23&lt;&gt;0,1,0), IF('Stack Accuracy'!F23&lt;&gt;0,1,0), IF('Vending_Machine Accuracy'!F23&lt;&gt;0,1,0), IF('Vending_Machine_Sum Accuracy'!F23&lt;&gt;0,1,0), IF('MazeComplete Accuracy'!F23&lt;&gt;0,1,0), IF('MazeSolve Accuracy'!F23&lt;&gt;0,1,0), IF('Hamiltonian Accuracy'!F23&lt;&gt;0,1,0))</f>
        <v>49.400000000000006</v>
      </c>
      <c r="G23">
        <f>(SUM(SUMIF('PARITY Accuracy'!G23,"&lt;&gt;0"), SUMIF('Pattern_Matching Accuracy'!G23,"&lt;&gt;0"), SUMIF('Reversal Accuracy'!G23,"&lt;&gt;0"), SUMIF('Stack Accuracy'!G23,"&lt;&gt;0"), SUMIF('Vending_Machine Accuracy'!G23,"&lt;&gt;0"), SUMIF('Vending_Machine_Sum Accuracy'!G23,"&lt;&gt;0"), SUMIF('MazeComplete Accuracy'!G23,"&lt;&gt;0"), SUMIF('MazeSolve Accuracy'!G23,"&lt;&gt;0"), SUMIF('Hamiltonian Accuracy'!G23,"&lt;&gt;0")))/SUM(IF('PARITY Accuracy'!G23&lt;&gt;0,1,0), IF('Pattern_Matching Accuracy'!G23&lt;&gt;0,1,0), IF('Reversal Accuracy'!G23&lt;&gt;0,1,0), IF('Stack Accuracy'!G23&lt;&gt;0,1,0), IF('Vending_Machine Accuracy'!G23&lt;&gt;0,1,0), IF('Vending_Machine_Sum Accuracy'!G23&lt;&gt;0,1,0), IF('MazeComplete Accuracy'!G23&lt;&gt;0,1,0), IF('MazeSolve Accuracy'!G23&lt;&gt;0,1,0), IF('Hamiltonian Accuracy'!G23&lt;&gt;0,1,0))</f>
        <v>51.75555555555556</v>
      </c>
      <c r="H23" t="str">
        <f t="shared" si="0"/>
        <v>20 (δ=0.85)</v>
      </c>
      <c r="K23">
        <f>_xlfn.STDEV.P(K16:K21)</f>
        <v>14.404931914243797</v>
      </c>
      <c r="L23">
        <f>_xlfn.STDEV.P(L16:L20)</f>
        <v>0.61471029945485256</v>
      </c>
      <c r="N23">
        <f t="shared" si="1"/>
        <v>48.265625</v>
      </c>
      <c r="O23">
        <f t="shared" si="2"/>
        <v>6.8160414805871703</v>
      </c>
      <c r="P23" s="5">
        <f>_xlfn.STDEV.P(P16:P21)</f>
        <v>22.581781430689674</v>
      </c>
      <c r="Q23">
        <f>_xlfn.STDEV.P(Q16:Q20)</f>
        <v>0.6703767446494574</v>
      </c>
      <c r="R23" s="5">
        <f>_xlfn.STDEV.P(R16:R21)</f>
        <v>20.180483777463198</v>
      </c>
      <c r="S23">
        <f>_xlfn.STDEV.P(S16:S20)</f>
        <v>0.81450528127421828</v>
      </c>
      <c r="T23" s="5">
        <f>_xlfn.STDEV.P(T16:T21)</f>
        <v>8.9555355589029677</v>
      </c>
      <c r="U23">
        <f>_xlfn.STDEV.P(U16:U20)</f>
        <v>0.78921346131268677</v>
      </c>
      <c r="V23" s="5">
        <f>_xlfn.STDEV.P(V16:V21)</f>
        <v>6.9424478606682154</v>
      </c>
      <c r="W23">
        <f>_xlfn.STDEV.P(W16:W20)</f>
        <v>0.46664699951208943</v>
      </c>
    </row>
    <row r="24" spans="1:23" ht="15.5" thickBot="1" x14ac:dyDescent="0.9">
      <c r="A24" s="1">
        <v>20</v>
      </c>
      <c r="B24">
        <v>50</v>
      </c>
      <c r="C24">
        <v>0</v>
      </c>
      <c r="D24">
        <f>(SUM(SUMIF('PARITY Accuracy'!D24,"&lt;&gt;0"), SUMIF('Pattern_Matching Accuracy'!D24,"&lt;&gt;0"), SUMIF('Reversal Accuracy'!D24,"&lt;&gt;0"), SUMIF('Stack Accuracy'!D24,"&lt;&gt;0"), SUMIF('Vending_Machine Accuracy'!D24,"&lt;&gt;0"), SUMIF('Vending_Machine_Sum Accuracy'!D24,"&lt;&gt;0"), SUMIF('MazeComplete Accuracy'!D24,"&lt;&gt;0"), SUMIF('MazeSolve Accuracy'!D24,"&lt;&gt;0"), SUMIF('Hamiltonian Accuracy'!D24,"&lt;&gt;0")))/SUM(IF('PARITY Accuracy'!D24&lt;&gt;0,1,0), IF('Pattern_Matching Accuracy'!D24&lt;&gt;0,1,0), IF('Reversal Accuracy'!D24&lt;&gt;0,1,0), IF('Stack Accuracy'!D24&lt;&gt;0,1,0), IF('Vending_Machine Accuracy'!D24&lt;&gt;0,1,0), IF('Vending_Machine_Sum Accuracy'!D24&lt;&gt;0,1,0), IF('MazeComplete Accuracy'!D24&lt;&gt;0,1,0), IF('MazeSolve Accuracy'!D24&lt;&gt;0,1,0), IF('Hamiltonian Accuracy'!D24&lt;&gt;0,1,0))</f>
        <v>52.25</v>
      </c>
      <c r="E24">
        <f>(SUM(SUMIF('PARITY Accuracy'!E24,"&lt;&gt;0"), SUMIF('Pattern_Matching Accuracy'!E24,"&lt;&gt;0"), SUMIF('Reversal Accuracy'!E24,"&lt;&gt;0"), SUMIF('Stack Accuracy'!E24,"&lt;&gt;0"), SUMIF('Vending_Machine Accuracy'!E24,"&lt;&gt;0"), SUMIF('Vending_Machine_Sum Accuracy'!E24,"&lt;&gt;0"), SUMIF('MazeComplete Accuracy'!E24,"&lt;&gt;0"), SUMIF('MazeSolve Accuracy'!E24,"&lt;&gt;0"), SUMIF('Hamiltonian Accuracy'!E24,"&lt;&gt;0")))/SUM(IF('PARITY Accuracy'!E24&lt;&gt;0,1,0), IF('Pattern_Matching Accuracy'!E24&lt;&gt;0,1,0), IF('Reversal Accuracy'!E24&lt;&gt;0,1,0), IF('Stack Accuracy'!E24&lt;&gt;0,1,0), IF('Vending_Machine Accuracy'!E24&lt;&gt;0,1,0), IF('Vending_Machine_Sum Accuracy'!E24&lt;&gt;0,1,0), IF('MazeComplete Accuracy'!E24&lt;&gt;0,1,0), IF('MazeSolve Accuracy'!E24&lt;&gt;0,1,0), IF('Hamiltonian Accuracy'!E24&lt;&gt;0,1,0))</f>
        <v>62.444444444444443</v>
      </c>
      <c r="F24">
        <f>(SUM(SUMIF('PARITY Accuracy'!F24,"&lt;&gt;0"), SUMIF('Pattern_Matching Accuracy'!F24,"&lt;&gt;0"), SUMIF('Reversal Accuracy'!F24,"&lt;&gt;0"), SUMIF('Stack Accuracy'!F24,"&lt;&gt;0"), SUMIF('Vending_Machine Accuracy'!F24,"&lt;&gt;0"), SUMIF('Vending_Machine_Sum Accuracy'!F24,"&lt;&gt;0"), SUMIF('MazeComplete Accuracy'!F24,"&lt;&gt;0"), SUMIF('MazeSolve Accuracy'!F24,"&lt;&gt;0"), SUMIF('Hamiltonian Accuracy'!F24,"&lt;&gt;0")))/SUM(IF('PARITY Accuracy'!F24&lt;&gt;0,1,0), IF('Pattern_Matching Accuracy'!F24&lt;&gt;0,1,0), IF('Reversal Accuracy'!F24&lt;&gt;0,1,0), IF('Stack Accuracy'!F24&lt;&gt;0,1,0), IF('Vending_Machine Accuracy'!F24&lt;&gt;0,1,0), IF('Vending_Machine_Sum Accuracy'!F24&lt;&gt;0,1,0), IF('MazeComplete Accuracy'!F24&lt;&gt;0,1,0), IF('MazeSolve Accuracy'!F24&lt;&gt;0,1,0), IF('Hamiltonian Accuracy'!F24&lt;&gt;0,1,0))</f>
        <v>58.74444444444444</v>
      </c>
      <c r="G24">
        <f>(SUM(SUMIF('PARITY Accuracy'!G24,"&lt;&gt;0"), SUMIF('Pattern_Matching Accuracy'!G24,"&lt;&gt;0"), SUMIF('Reversal Accuracy'!G24,"&lt;&gt;0"), SUMIF('Stack Accuracy'!G24,"&lt;&gt;0"), SUMIF('Vending_Machine Accuracy'!G24,"&lt;&gt;0"), SUMIF('Vending_Machine_Sum Accuracy'!G24,"&lt;&gt;0"), SUMIF('MazeComplete Accuracy'!G24,"&lt;&gt;0"), SUMIF('MazeSolve Accuracy'!G24,"&lt;&gt;0"), SUMIF('Hamiltonian Accuracy'!G24,"&lt;&gt;0")))/SUM(IF('PARITY Accuracy'!G24&lt;&gt;0,1,0), IF('Pattern_Matching Accuracy'!G24&lt;&gt;0,1,0), IF('Reversal Accuracy'!G24&lt;&gt;0,1,0), IF('Stack Accuracy'!G24&lt;&gt;0,1,0), IF('Vending_Machine Accuracy'!G24&lt;&gt;0,1,0), IF('Vending_Machine_Sum Accuracy'!G24&lt;&gt;0,1,0), IF('MazeComplete Accuracy'!G24&lt;&gt;0,1,0), IF('MazeSolve Accuracy'!G24&lt;&gt;0,1,0), IF('Hamiltonian Accuracy'!G24&lt;&gt;0,1,0))</f>
        <v>55.912500000000001</v>
      </c>
      <c r="H24" t="str">
        <f t="shared" si="0"/>
        <v>50 (δ=0)</v>
      </c>
      <c r="N24">
        <f t="shared" si="1"/>
        <v>57.337847222222216</v>
      </c>
      <c r="O24">
        <f t="shared" si="2"/>
        <v>3.7407771584305158</v>
      </c>
      <c r="P24" s="5"/>
      <c r="R24" s="5"/>
      <c r="T24" s="5"/>
      <c r="V24" s="5"/>
    </row>
    <row r="25" spans="1:23" x14ac:dyDescent="0.75">
      <c r="A25" s="1">
        <v>21</v>
      </c>
      <c r="B25">
        <v>50</v>
      </c>
      <c r="C25">
        <v>0.2</v>
      </c>
      <c r="D25">
        <f>(SUM(SUMIF('PARITY Accuracy'!D25,"&lt;&gt;0"), SUMIF('Pattern_Matching Accuracy'!D25,"&lt;&gt;0"), SUMIF('Reversal Accuracy'!D25,"&lt;&gt;0"), SUMIF('Stack Accuracy'!D25,"&lt;&gt;0"), SUMIF('Vending_Machine Accuracy'!D25,"&lt;&gt;0"), SUMIF('Vending_Machine_Sum Accuracy'!D25,"&lt;&gt;0"), SUMIF('MazeComplete Accuracy'!D25,"&lt;&gt;0"), SUMIF('MazeSolve Accuracy'!D25,"&lt;&gt;0"), SUMIF('Hamiltonian Accuracy'!D25,"&lt;&gt;0")))/SUM(IF('PARITY Accuracy'!D25&lt;&gt;0,1,0), IF('Pattern_Matching Accuracy'!D25&lt;&gt;0,1,0), IF('Reversal Accuracy'!D25&lt;&gt;0,1,0), IF('Stack Accuracy'!D25&lt;&gt;0,1,0), IF('Vending_Machine Accuracy'!D25&lt;&gt;0,1,0), IF('Vending_Machine_Sum Accuracy'!D25&lt;&gt;0,1,0), IF('MazeComplete Accuracy'!D25&lt;&gt;0,1,0), IF('MazeSolve Accuracy'!D25&lt;&gt;0,1,0), IF('Hamiltonian Accuracy'!D25&lt;&gt;0,1,0))</f>
        <v>53.875</v>
      </c>
      <c r="E25">
        <f>(SUM(SUMIF('PARITY Accuracy'!E25,"&lt;&gt;0"), SUMIF('Pattern_Matching Accuracy'!E25,"&lt;&gt;0"), SUMIF('Reversal Accuracy'!E25,"&lt;&gt;0"), SUMIF('Stack Accuracy'!E25,"&lt;&gt;0"), SUMIF('Vending_Machine Accuracy'!E25,"&lt;&gt;0"), SUMIF('Vending_Machine_Sum Accuracy'!E25,"&lt;&gt;0"), SUMIF('MazeComplete Accuracy'!E25,"&lt;&gt;0"), SUMIF('MazeSolve Accuracy'!E25,"&lt;&gt;0"), SUMIF('Hamiltonian Accuracy'!E25,"&lt;&gt;0")))/SUM(IF('PARITY Accuracy'!E25&lt;&gt;0,1,0), IF('Pattern_Matching Accuracy'!E25&lt;&gt;0,1,0), IF('Reversal Accuracy'!E25&lt;&gt;0,1,0), IF('Stack Accuracy'!E25&lt;&gt;0,1,0), IF('Vending_Machine Accuracy'!E25&lt;&gt;0,1,0), IF('Vending_Machine_Sum Accuracy'!E25&lt;&gt;0,1,0), IF('MazeComplete Accuracy'!E25&lt;&gt;0,1,0), IF('MazeSolve Accuracy'!E25&lt;&gt;0,1,0), IF('Hamiltonian Accuracy'!E25&lt;&gt;0,1,0))</f>
        <v>63.133333333333326</v>
      </c>
      <c r="F25">
        <f>(SUM(SUMIF('PARITY Accuracy'!F25,"&lt;&gt;0"), SUMIF('Pattern_Matching Accuracy'!F25,"&lt;&gt;0"), SUMIF('Reversal Accuracy'!F25,"&lt;&gt;0"), SUMIF('Stack Accuracy'!F25,"&lt;&gt;0"), SUMIF('Vending_Machine Accuracy'!F25,"&lt;&gt;0"), SUMIF('Vending_Machine_Sum Accuracy'!F25,"&lt;&gt;0"), SUMIF('MazeComplete Accuracy'!F25,"&lt;&gt;0"), SUMIF('MazeSolve Accuracy'!F25,"&lt;&gt;0"), SUMIF('Hamiltonian Accuracy'!F25,"&lt;&gt;0")))/SUM(IF('PARITY Accuracy'!F25&lt;&gt;0,1,0), IF('Pattern_Matching Accuracy'!F25&lt;&gt;0,1,0), IF('Reversal Accuracy'!F25&lt;&gt;0,1,0), IF('Stack Accuracy'!F25&lt;&gt;0,1,0), IF('Vending_Machine Accuracy'!F25&lt;&gt;0,1,0), IF('Vending_Machine_Sum Accuracy'!F25&lt;&gt;0,1,0), IF('MazeComplete Accuracy'!F25&lt;&gt;0,1,0), IF('MazeSolve Accuracy'!F25&lt;&gt;0,1,0), IF('Hamiltonian Accuracy'!F25&lt;&gt;0,1,0))</f>
        <v>61</v>
      </c>
      <c r="G25">
        <f>(SUM(SUMIF('PARITY Accuracy'!G25,"&lt;&gt;0"), SUMIF('Pattern_Matching Accuracy'!G25,"&lt;&gt;0"), SUMIF('Reversal Accuracy'!G25,"&lt;&gt;0"), SUMIF('Stack Accuracy'!G25,"&lt;&gt;0"), SUMIF('Vending_Machine Accuracy'!G25,"&lt;&gt;0"), SUMIF('Vending_Machine_Sum Accuracy'!G25,"&lt;&gt;0"), SUMIF('MazeComplete Accuracy'!G25,"&lt;&gt;0"), SUMIF('MazeSolve Accuracy'!G25,"&lt;&gt;0"), SUMIF('Hamiltonian Accuracy'!G25,"&lt;&gt;0")))/SUM(IF('PARITY Accuracy'!G25&lt;&gt;0,1,0), IF('Pattern_Matching Accuracy'!G25&lt;&gt;0,1,0), IF('Reversal Accuracy'!G25&lt;&gt;0,1,0), IF('Stack Accuracy'!G25&lt;&gt;0,1,0), IF('Vending_Machine Accuracy'!G25&lt;&gt;0,1,0), IF('Vending_Machine_Sum Accuracy'!G25&lt;&gt;0,1,0), IF('MazeComplete Accuracy'!G25&lt;&gt;0,1,0), IF('MazeSolve Accuracy'!G25&lt;&gt;0,1,0), IF('Hamiltonian Accuracy'!G25&lt;&gt;0,1,0))</f>
        <v>57.612499999999997</v>
      </c>
      <c r="H25" t="str">
        <f t="shared" si="0"/>
        <v>50 (δ=0.2)</v>
      </c>
      <c r="K25" s="9" cm="1">
        <f t="array" ref="K25">INDEX(LINEST(K16:K21), 1)</f>
        <v>8.345318055555552</v>
      </c>
      <c r="L25" s="10" cm="1">
        <f t="array" ref="L25">INDEX(LINEST(L16:L20), 1)</f>
        <v>-0.40179398148148232</v>
      </c>
      <c r="N25">
        <f t="shared" si="1"/>
        <v>58.905208333333334</v>
      </c>
      <c r="O25">
        <f t="shared" si="2"/>
        <v>3.5085354442475927</v>
      </c>
      <c r="P25" s="5" cm="1">
        <f t="array" ref="P25">INDEX(LINEST(P16:P21), 1)</f>
        <v>12.821556349206354</v>
      </c>
      <c r="Q25" s="5" cm="1">
        <f t="array" ref="Q25">INDEX(LINEST(Q16:Q20), 1)</f>
        <v>-0.25727314814814761</v>
      </c>
      <c r="R25" s="5" cm="1">
        <f t="array" ref="R25">INDEX(LINEST(R16:R21), 1)</f>
        <v>11.425485714285715</v>
      </c>
      <c r="S25" s="5" cm="1">
        <f t="array" ref="S25">INDEX(LINEST(S16:S20), 1)</f>
        <v>-0.57437037037036998</v>
      </c>
      <c r="T25" s="5" cm="1">
        <f t="array" ref="T25">INDEX(LINEST(T16:T21), 1)</f>
        <v>5.1907936507936512</v>
      </c>
      <c r="U25" s="5" cm="1">
        <f t="array" ref="U25">INDEX(LINEST(U16:U20), 1)</f>
        <v>-0.55148148148148324</v>
      </c>
      <c r="V25" s="5" cm="1">
        <f t="array" ref="V25">INDEX(LINEST(V16:V21), 1)</f>
        <v>3.943436507936509</v>
      </c>
      <c r="W25" s="5" cm="1">
        <f t="array" ref="W25">INDEX(LINEST(W16:W20), 1)</f>
        <v>-0.22405092592592621</v>
      </c>
    </row>
    <row r="26" spans="1:23" x14ac:dyDescent="0.75">
      <c r="A26" s="1">
        <v>22</v>
      </c>
      <c r="B26">
        <v>50</v>
      </c>
      <c r="C26">
        <v>0.45</v>
      </c>
      <c r="D26">
        <f>(SUM(SUMIF('PARITY Accuracy'!D26,"&lt;&gt;0"), SUMIF('Pattern_Matching Accuracy'!D26,"&lt;&gt;0"), SUMIF('Reversal Accuracy'!D26,"&lt;&gt;0"), SUMIF('Stack Accuracy'!D26,"&lt;&gt;0"), SUMIF('Vending_Machine Accuracy'!D26,"&lt;&gt;0"), SUMIF('Vending_Machine_Sum Accuracy'!D26,"&lt;&gt;0"), SUMIF('MazeComplete Accuracy'!D26,"&lt;&gt;0"), SUMIF('MazeSolve Accuracy'!D26,"&lt;&gt;0"), SUMIF('Hamiltonian Accuracy'!D26,"&lt;&gt;0")))/SUM(IF('PARITY Accuracy'!D26&lt;&gt;0,1,0), IF('Pattern_Matching Accuracy'!D26&lt;&gt;0,1,0), IF('Reversal Accuracy'!D26&lt;&gt;0,1,0), IF('Stack Accuracy'!D26&lt;&gt;0,1,0), IF('Vending_Machine Accuracy'!D26&lt;&gt;0,1,0), IF('Vending_Machine_Sum Accuracy'!D26&lt;&gt;0,1,0), IF('MazeComplete Accuracy'!D26&lt;&gt;0,1,0), IF('MazeSolve Accuracy'!D26&lt;&gt;0,1,0), IF('Hamiltonian Accuracy'!D26&lt;&gt;0,1,0))</f>
        <v>53.699999999999996</v>
      </c>
      <c r="E26">
        <f>(SUM(SUMIF('PARITY Accuracy'!E26,"&lt;&gt;0"), SUMIF('Pattern_Matching Accuracy'!E26,"&lt;&gt;0"), SUMIF('Reversal Accuracy'!E26,"&lt;&gt;0"), SUMIF('Stack Accuracy'!E26,"&lt;&gt;0"), SUMIF('Vending_Machine Accuracy'!E26,"&lt;&gt;0"), SUMIF('Vending_Machine_Sum Accuracy'!E26,"&lt;&gt;0"), SUMIF('MazeComplete Accuracy'!E26,"&lt;&gt;0"), SUMIF('MazeSolve Accuracy'!E26,"&lt;&gt;0"), SUMIF('Hamiltonian Accuracy'!E26,"&lt;&gt;0")))/SUM(IF('PARITY Accuracy'!E26&lt;&gt;0,1,0), IF('Pattern_Matching Accuracy'!E26&lt;&gt;0,1,0), IF('Reversal Accuracy'!E26&lt;&gt;0,1,0), IF('Stack Accuracy'!E26&lt;&gt;0,1,0), IF('Vending_Machine Accuracy'!E26&lt;&gt;0,1,0), IF('Vending_Machine_Sum Accuracy'!E26&lt;&gt;0,1,0), IF('MazeComplete Accuracy'!E26&lt;&gt;0,1,0), IF('MazeSolve Accuracy'!E26&lt;&gt;0,1,0), IF('Hamiltonian Accuracy'!E26&lt;&gt;0,1,0))</f>
        <v>61.711111111111109</v>
      </c>
      <c r="F26">
        <f>(SUM(SUMIF('PARITY Accuracy'!F26,"&lt;&gt;0"), SUMIF('Pattern_Matching Accuracy'!F26,"&lt;&gt;0"), SUMIF('Reversal Accuracy'!F26,"&lt;&gt;0"), SUMIF('Stack Accuracy'!F26,"&lt;&gt;0"), SUMIF('Vending_Machine Accuracy'!F26,"&lt;&gt;0"), SUMIF('Vending_Machine_Sum Accuracy'!F26,"&lt;&gt;0"), SUMIF('MazeComplete Accuracy'!F26,"&lt;&gt;0"), SUMIF('MazeSolve Accuracy'!F26,"&lt;&gt;0"), SUMIF('Hamiltonian Accuracy'!F26,"&lt;&gt;0")))/SUM(IF('PARITY Accuracy'!F26&lt;&gt;0,1,0), IF('Pattern_Matching Accuracy'!F26&lt;&gt;0,1,0), IF('Reversal Accuracy'!F26&lt;&gt;0,1,0), IF('Stack Accuracy'!F26&lt;&gt;0,1,0), IF('Vending_Machine Accuracy'!F26&lt;&gt;0,1,0), IF('Vending_Machine_Sum Accuracy'!F26&lt;&gt;0,1,0), IF('MazeComplete Accuracy'!F26&lt;&gt;0,1,0), IF('MazeSolve Accuracy'!F26&lt;&gt;0,1,0), IF('Hamiltonian Accuracy'!F26&lt;&gt;0,1,0))</f>
        <v>59.722222222222221</v>
      </c>
      <c r="G26">
        <f>(SUM(SUMIF('PARITY Accuracy'!G26,"&lt;&gt;0"), SUMIF('Pattern_Matching Accuracy'!G26,"&lt;&gt;0"), SUMIF('Reversal Accuracy'!G26,"&lt;&gt;0"), SUMIF('Stack Accuracy'!G26,"&lt;&gt;0"), SUMIF('Vending_Machine Accuracy'!G26,"&lt;&gt;0"), SUMIF('Vending_Machine_Sum Accuracy'!G26,"&lt;&gt;0"), SUMIF('MazeComplete Accuracy'!G26,"&lt;&gt;0"), SUMIF('MazeSolve Accuracy'!G26,"&lt;&gt;0"), SUMIF('Hamiltonian Accuracy'!G26,"&lt;&gt;0")))/SUM(IF('PARITY Accuracy'!G26&lt;&gt;0,1,0), IF('Pattern_Matching Accuracy'!G26&lt;&gt;0,1,0), IF('Reversal Accuracy'!G26&lt;&gt;0,1,0), IF('Stack Accuracy'!G26&lt;&gt;0,1,0), IF('Vending_Machine Accuracy'!G26&lt;&gt;0,1,0), IF('Vending_Machine_Sum Accuracy'!G26&lt;&gt;0,1,0), IF('MazeComplete Accuracy'!G26&lt;&gt;0,1,0), IF('MazeSolve Accuracy'!G26&lt;&gt;0,1,0), IF('Hamiltonian Accuracy'!G26&lt;&gt;0,1,0))</f>
        <v>57.424999999999997</v>
      </c>
      <c r="H26" t="str">
        <f t="shared" si="0"/>
        <v>50 (δ=0.45)</v>
      </c>
      <c r="K26" s="11">
        <f>AVERAGE('Hamiltonian Accuracy'!K26, 'MazeSolve Accuracy'!K26, 'MazeComplete Accuracy'!K26, 'Vending_Machine_Sum Accuracy'!K26, 'Vending_Machine Accuracy'!K26, 'Stack Accuracy'!K26, 'Reversal Accuracy'!K26, 'Pattern_Matching Accuracy'!K26, 'PARITY Accuracy'!K26)</f>
        <v>8.1254703703703708</v>
      </c>
      <c r="L26" s="11">
        <f>AVERAGE('Hamiltonian Accuracy'!L26, 'MazeSolve Accuracy'!L26, 'MazeComplete Accuracy'!L26, 'Vending_Machine_Sum Accuracy'!L26, 'Vending_Machine Accuracy'!L26, 'Stack Accuracy'!L26, 'Reversal Accuracy'!L26, 'Pattern_Matching Accuracy'!L26, 'PARITY Accuracy'!L26)</f>
        <v>-0.39817845117844997</v>
      </c>
      <c r="N26">
        <f t="shared" si="1"/>
        <v>58.139583333333334</v>
      </c>
      <c r="O26">
        <f t="shared" si="2"/>
        <v>2.9783001038323285</v>
      </c>
    </row>
    <row r="27" spans="1:23" ht="15.5" thickBot="1" x14ac:dyDescent="0.9">
      <c r="A27" s="1">
        <v>23</v>
      </c>
      <c r="B27">
        <v>50</v>
      </c>
      <c r="C27">
        <v>0.65</v>
      </c>
      <c r="D27">
        <f>(SUM(SUMIF('PARITY Accuracy'!D27,"&lt;&gt;0"), SUMIF('Pattern_Matching Accuracy'!D27,"&lt;&gt;0"), SUMIF('Reversal Accuracy'!D27,"&lt;&gt;0"), SUMIF('Stack Accuracy'!D27,"&lt;&gt;0"), SUMIF('Vending_Machine Accuracy'!D27,"&lt;&gt;0"), SUMIF('Vending_Machine_Sum Accuracy'!D27,"&lt;&gt;0"), SUMIF('MazeComplete Accuracy'!D27,"&lt;&gt;0"), SUMIF('MazeSolve Accuracy'!D27,"&lt;&gt;0"), SUMIF('Hamiltonian Accuracy'!D27,"&lt;&gt;0")))/SUM(IF('PARITY Accuracy'!D27&lt;&gt;0,1,0), IF('Pattern_Matching Accuracy'!D27&lt;&gt;0,1,0), IF('Reversal Accuracy'!D27&lt;&gt;0,1,0), IF('Stack Accuracy'!D27&lt;&gt;0,1,0), IF('Vending_Machine Accuracy'!D27&lt;&gt;0,1,0), IF('Vending_Machine_Sum Accuracy'!D27&lt;&gt;0,1,0), IF('MazeComplete Accuracy'!D27&lt;&gt;0,1,0), IF('MazeSolve Accuracy'!D27&lt;&gt;0,1,0), IF('Hamiltonian Accuracy'!D27&lt;&gt;0,1,0))</f>
        <v>52.424999999999997</v>
      </c>
      <c r="E27">
        <f>(SUM(SUMIF('PARITY Accuracy'!E27,"&lt;&gt;0"), SUMIF('Pattern_Matching Accuracy'!E27,"&lt;&gt;0"), SUMIF('Reversal Accuracy'!E27,"&lt;&gt;0"), SUMIF('Stack Accuracy'!E27,"&lt;&gt;0"), SUMIF('Vending_Machine Accuracy'!E27,"&lt;&gt;0"), SUMIF('Vending_Machine_Sum Accuracy'!E27,"&lt;&gt;0"), SUMIF('MazeComplete Accuracy'!E27,"&lt;&gt;0"), SUMIF('MazeSolve Accuracy'!E27,"&lt;&gt;0"), SUMIF('Hamiltonian Accuracy'!E27,"&lt;&gt;0")))/SUM(IF('PARITY Accuracy'!E27&lt;&gt;0,1,0), IF('Pattern_Matching Accuracy'!E27&lt;&gt;0,1,0), IF('Reversal Accuracy'!E27&lt;&gt;0,1,0), IF('Stack Accuracy'!E27&lt;&gt;0,1,0), IF('Vending_Machine Accuracy'!E27&lt;&gt;0,1,0), IF('Vending_Machine_Sum Accuracy'!E27&lt;&gt;0,1,0), IF('MazeComplete Accuracy'!E27&lt;&gt;0,1,0), IF('MazeSolve Accuracy'!E27&lt;&gt;0,1,0), IF('Hamiltonian Accuracy'!E27&lt;&gt;0,1,0))</f>
        <v>61.414444444444449</v>
      </c>
      <c r="F27">
        <f>(SUM(SUMIF('PARITY Accuracy'!F27,"&lt;&gt;0"), SUMIF('Pattern_Matching Accuracy'!F27,"&lt;&gt;0"), SUMIF('Reversal Accuracy'!F27,"&lt;&gt;0"), SUMIF('Stack Accuracy'!F27,"&lt;&gt;0"), SUMIF('Vending_Machine Accuracy'!F27,"&lt;&gt;0"), SUMIF('Vending_Machine_Sum Accuracy'!F27,"&lt;&gt;0"), SUMIF('MazeComplete Accuracy'!F27,"&lt;&gt;0"), SUMIF('MazeSolve Accuracy'!F27,"&lt;&gt;0"), SUMIF('Hamiltonian Accuracy'!F27,"&lt;&gt;0")))/SUM(IF('PARITY Accuracy'!F27&lt;&gt;0,1,0), IF('Pattern_Matching Accuracy'!F27&lt;&gt;0,1,0), IF('Reversal Accuracy'!F27&lt;&gt;0,1,0), IF('Stack Accuracy'!F27&lt;&gt;0,1,0), IF('Vending_Machine Accuracy'!F27&lt;&gt;0,1,0), IF('Vending_Machine_Sum Accuracy'!F27&lt;&gt;0,1,0), IF('MazeComplete Accuracy'!F27&lt;&gt;0,1,0), IF('MazeSolve Accuracy'!F27&lt;&gt;0,1,0), IF('Hamiltonian Accuracy'!F27&lt;&gt;0,1,0))</f>
        <v>59.666666666666664</v>
      </c>
      <c r="G27">
        <f>(SUM(SUMIF('PARITY Accuracy'!G27,"&lt;&gt;0"), SUMIF('Pattern_Matching Accuracy'!G27,"&lt;&gt;0"), SUMIF('Reversal Accuracy'!G27,"&lt;&gt;0"), SUMIF('Stack Accuracy'!G27,"&lt;&gt;0"), SUMIF('Vending_Machine Accuracy'!G27,"&lt;&gt;0"), SUMIF('Vending_Machine_Sum Accuracy'!G27,"&lt;&gt;0"), SUMIF('MazeComplete Accuracy'!G27,"&lt;&gt;0"), SUMIF('MazeSolve Accuracy'!G27,"&lt;&gt;0"), SUMIF('Hamiltonian Accuracy'!G27,"&lt;&gt;0")))/SUM(IF('PARITY Accuracy'!G27&lt;&gt;0,1,0), IF('Pattern_Matching Accuracy'!G27&lt;&gt;0,1,0), IF('Reversal Accuracy'!G27&lt;&gt;0,1,0), IF('Stack Accuracy'!G27&lt;&gt;0,1,0), IF('Vending_Machine Accuracy'!G27&lt;&gt;0,1,0), IF('Vending_Machine_Sum Accuracy'!G27&lt;&gt;0,1,0), IF('MazeComplete Accuracy'!G27&lt;&gt;0,1,0), IF('MazeSolve Accuracy'!G27&lt;&gt;0,1,0), IF('Hamiltonian Accuracy'!G27&lt;&gt;0,1,0))</f>
        <v>57.362499999999997</v>
      </c>
      <c r="H27" t="str">
        <f t="shared" si="0"/>
        <v>50 (δ=0.65)</v>
      </c>
      <c r="K27" s="12">
        <f>_xlfn.STDEV.P('Hamiltonian Accuracy'!K26, 'MazeSolve Accuracy'!K26, 'MazeComplete Accuracy'!K26, 'Vending_Machine_Sum Accuracy'!K26, 'Vending_Machine Accuracy'!K26, 'Stack Accuracy'!K26, 'Reversal Accuracy'!K26, 'Pattern_Matching Accuracy'!K26, 'PARITY Accuracy'!K26)</f>
        <v>3.8561154141310308</v>
      </c>
      <c r="L27" s="13">
        <f>_xlfn.STDEV.P('Hamiltonian Accuracy'!L26, 'MazeSolve Accuracy'!L26, 'MazeComplete Accuracy'!L26, 'Vending_Machine_Sum Accuracy'!L26, 'Vending_Machine Accuracy'!L26, 'Stack Accuracy'!L26, 'Reversal Accuracy'!L26, 'Pattern_Matching Accuracy'!L26, 'PARITY Accuracy'!L26)</f>
        <v>0.38003109748361491</v>
      </c>
      <c r="N27">
        <f t="shared" si="1"/>
        <v>57.71715277777777</v>
      </c>
      <c r="O27">
        <f t="shared" si="2"/>
        <v>3.3765081699701263</v>
      </c>
    </row>
    <row r="28" spans="1:23" x14ac:dyDescent="0.75">
      <c r="A28" s="1">
        <v>24</v>
      </c>
      <c r="B28">
        <v>50</v>
      </c>
      <c r="C28">
        <v>0.85</v>
      </c>
      <c r="D28">
        <f>(SUM(SUMIF('PARITY Accuracy'!D28,"&lt;&gt;0"), SUMIF('Pattern_Matching Accuracy'!D28,"&lt;&gt;0"), SUMIF('Reversal Accuracy'!D28,"&lt;&gt;0"), SUMIF('Stack Accuracy'!D28,"&lt;&gt;0"), SUMIF('Vending_Machine Accuracy'!D28,"&lt;&gt;0"), SUMIF('Vending_Machine_Sum Accuracy'!D28,"&lt;&gt;0"), SUMIF('MazeComplete Accuracy'!D28,"&lt;&gt;0"), SUMIF('MazeSolve Accuracy'!D28,"&lt;&gt;0"), SUMIF('Hamiltonian Accuracy'!D28,"&lt;&gt;0")))/SUM(IF('PARITY Accuracy'!D28&lt;&gt;0,1,0), IF('Pattern_Matching Accuracy'!D28&lt;&gt;0,1,0), IF('Reversal Accuracy'!D28&lt;&gt;0,1,0), IF('Stack Accuracy'!D28&lt;&gt;0,1,0), IF('Vending_Machine Accuracy'!D28&lt;&gt;0,1,0), IF('Vending_Machine_Sum Accuracy'!D28&lt;&gt;0,1,0), IF('MazeComplete Accuracy'!D28&lt;&gt;0,1,0), IF('MazeSolve Accuracy'!D28&lt;&gt;0,1,0), IF('Hamiltonian Accuracy'!D28&lt;&gt;0,1,0))</f>
        <v>51.037499999999994</v>
      </c>
      <c r="E28">
        <f>(SUM(SUMIF('PARITY Accuracy'!E28,"&lt;&gt;0"), SUMIF('Pattern_Matching Accuracy'!E28,"&lt;&gt;0"), SUMIF('Reversal Accuracy'!E28,"&lt;&gt;0"), SUMIF('Stack Accuracy'!E28,"&lt;&gt;0"), SUMIF('Vending_Machine Accuracy'!E28,"&lt;&gt;0"), SUMIF('Vending_Machine_Sum Accuracy'!E28,"&lt;&gt;0"), SUMIF('MazeComplete Accuracy'!E28,"&lt;&gt;0"), SUMIF('MazeSolve Accuracy'!E28,"&lt;&gt;0"), SUMIF('Hamiltonian Accuracy'!E28,"&lt;&gt;0")))/SUM(IF('PARITY Accuracy'!E28&lt;&gt;0,1,0), IF('Pattern_Matching Accuracy'!E28&lt;&gt;0,1,0), IF('Reversal Accuracy'!E28&lt;&gt;0,1,0), IF('Stack Accuracy'!E28&lt;&gt;0,1,0), IF('Vending_Machine Accuracy'!E28&lt;&gt;0,1,0), IF('Vending_Machine_Sum Accuracy'!E28&lt;&gt;0,1,0), IF('MazeComplete Accuracy'!E28&lt;&gt;0,1,0), IF('MazeSolve Accuracy'!E28&lt;&gt;0,1,0), IF('Hamiltonian Accuracy'!E28&lt;&gt;0,1,0))</f>
        <v>61.044444444444444</v>
      </c>
      <c r="F28">
        <f>(SUM(SUMIF('PARITY Accuracy'!F28,"&lt;&gt;0"), SUMIF('Pattern_Matching Accuracy'!F28,"&lt;&gt;0"), SUMIF('Reversal Accuracy'!F28,"&lt;&gt;0"), SUMIF('Stack Accuracy'!F28,"&lt;&gt;0"), SUMIF('Vending_Machine Accuracy'!F28,"&lt;&gt;0"), SUMIF('Vending_Machine_Sum Accuracy'!F28,"&lt;&gt;0"), SUMIF('MazeComplete Accuracy'!F28,"&lt;&gt;0"), SUMIF('MazeSolve Accuracy'!F28,"&lt;&gt;0"), SUMIF('Hamiltonian Accuracy'!F28,"&lt;&gt;0")))/SUM(IF('PARITY Accuracy'!F28&lt;&gt;0,1,0), IF('Pattern_Matching Accuracy'!F28&lt;&gt;0,1,0), IF('Reversal Accuracy'!F28&lt;&gt;0,1,0), IF('Stack Accuracy'!F28&lt;&gt;0,1,0), IF('Vending_Machine Accuracy'!F28&lt;&gt;0,1,0), IF('Vending_Machine_Sum Accuracy'!F28&lt;&gt;0,1,0), IF('MazeComplete Accuracy'!F28&lt;&gt;0,1,0), IF('MazeSolve Accuracy'!F28&lt;&gt;0,1,0), IF('Hamiltonian Accuracy'!F28&lt;&gt;0,1,0))</f>
        <v>59.011111111111099</v>
      </c>
      <c r="G28">
        <f>(SUM(SUMIF('PARITY Accuracy'!G28,"&lt;&gt;0"), SUMIF('Pattern_Matching Accuracy'!G28,"&lt;&gt;0"), SUMIF('Reversal Accuracy'!G28,"&lt;&gt;0"), SUMIF('Stack Accuracy'!G28,"&lt;&gt;0"), SUMIF('Vending_Machine Accuracy'!G28,"&lt;&gt;0"), SUMIF('Vending_Machine_Sum Accuracy'!G28,"&lt;&gt;0"), SUMIF('MazeComplete Accuracy'!G28,"&lt;&gt;0"), SUMIF('MazeSolve Accuracy'!G28,"&lt;&gt;0"), SUMIF('Hamiltonian Accuracy'!G28,"&lt;&gt;0")))/SUM(IF('PARITY Accuracy'!G28&lt;&gt;0,1,0), IF('Pattern_Matching Accuracy'!G28&lt;&gt;0,1,0), IF('Reversal Accuracy'!G28&lt;&gt;0,1,0), IF('Stack Accuracy'!G28&lt;&gt;0,1,0), IF('Vending_Machine Accuracy'!G28&lt;&gt;0,1,0), IF('Vending_Machine_Sum Accuracy'!G28&lt;&gt;0,1,0), IF('MazeComplete Accuracy'!G28&lt;&gt;0,1,0), IF('MazeSolve Accuracy'!G28&lt;&gt;0,1,0), IF('Hamiltonian Accuracy'!G28&lt;&gt;0,1,0))</f>
        <v>56.137499999999996</v>
      </c>
      <c r="H28" t="str">
        <f t="shared" si="0"/>
        <v>50 (δ=0.85)</v>
      </c>
      <c r="N28">
        <f t="shared" si="1"/>
        <v>56.807638888888881</v>
      </c>
      <c r="O28">
        <f t="shared" si="2"/>
        <v>3.7599667577373777</v>
      </c>
    </row>
    <row r="29" spans="1:23" x14ac:dyDescent="0.75">
      <c r="A29" s="1">
        <v>25</v>
      </c>
      <c r="B29">
        <v>100</v>
      </c>
      <c r="C29">
        <v>0</v>
      </c>
      <c r="D29">
        <f>(SUM(SUMIF('PARITY Accuracy'!D29,"&lt;&gt;0"), SUMIF('Pattern_Matching Accuracy'!D29,"&lt;&gt;0"), SUMIF('Reversal Accuracy'!D29,"&lt;&gt;0"), SUMIF('Stack Accuracy'!D29,"&lt;&gt;0"), SUMIF('Vending_Machine Accuracy'!D29,"&lt;&gt;0"), SUMIF('Vending_Machine_Sum Accuracy'!D29,"&lt;&gt;0"), SUMIF('MazeComplete Accuracy'!D29,"&lt;&gt;0"), SUMIF('MazeSolve Accuracy'!D29,"&lt;&gt;0"), SUMIF('Hamiltonian Accuracy'!D29,"&lt;&gt;0")))/SUM(IF('PARITY Accuracy'!D29&lt;&gt;0,1,0), IF('Pattern_Matching Accuracy'!D29&lt;&gt;0,1,0), IF('Reversal Accuracy'!D29&lt;&gt;0,1,0), IF('Stack Accuracy'!D29&lt;&gt;0,1,0), IF('Vending_Machine Accuracy'!D29&lt;&gt;0,1,0), IF('Vending_Machine_Sum Accuracy'!D29&lt;&gt;0,1,0), IF('MazeComplete Accuracy'!D29&lt;&gt;0,1,0), IF('MazeSolve Accuracy'!D29&lt;&gt;0,1,0), IF('Hamiltonian Accuracy'!D29&lt;&gt;0,1,0))</f>
        <v>56.262500000000003</v>
      </c>
      <c r="E29">
        <f>(SUM(SUMIF('PARITY Accuracy'!E29,"&lt;&gt;0"), SUMIF('Pattern_Matching Accuracy'!E29,"&lt;&gt;0"), SUMIF('Reversal Accuracy'!E29,"&lt;&gt;0"), SUMIF('Stack Accuracy'!E29,"&lt;&gt;0"), SUMIF('Vending_Machine Accuracy'!E29,"&lt;&gt;0"), SUMIF('Vending_Machine_Sum Accuracy'!E29,"&lt;&gt;0"), SUMIF('MazeComplete Accuracy'!E29,"&lt;&gt;0"), SUMIF('MazeSolve Accuracy'!E29,"&lt;&gt;0"), SUMIF('Hamiltonian Accuracy'!E29,"&lt;&gt;0")))/SUM(IF('PARITY Accuracy'!E29&lt;&gt;0,1,0), IF('Pattern_Matching Accuracy'!E29&lt;&gt;0,1,0), IF('Reversal Accuracy'!E29&lt;&gt;0,1,0), IF('Stack Accuracy'!E29&lt;&gt;0,1,0), IF('Vending_Machine Accuracy'!E29&lt;&gt;0,1,0), IF('Vending_Machine_Sum Accuracy'!E29&lt;&gt;0,1,0), IF('MazeComplete Accuracy'!E29&lt;&gt;0,1,0), IF('MazeSolve Accuracy'!E29&lt;&gt;0,1,0), IF('Hamiltonian Accuracy'!E29&lt;&gt;0,1,0))</f>
        <v>65.011111111111106</v>
      </c>
      <c r="F29">
        <f>(SUM(SUMIF('PARITY Accuracy'!F29,"&lt;&gt;0"), SUMIF('Pattern_Matching Accuracy'!F29,"&lt;&gt;0"), SUMIF('Reversal Accuracy'!F29,"&lt;&gt;0"), SUMIF('Stack Accuracy'!F29,"&lt;&gt;0"), SUMIF('Vending_Machine Accuracy'!F29,"&lt;&gt;0"), SUMIF('Vending_Machine_Sum Accuracy'!F29,"&lt;&gt;0"), SUMIF('MazeComplete Accuracy'!F29,"&lt;&gt;0"), SUMIF('MazeSolve Accuracy'!F29,"&lt;&gt;0"), SUMIF('Hamiltonian Accuracy'!F29,"&lt;&gt;0")))/SUM(IF('PARITY Accuracy'!F29&lt;&gt;0,1,0), IF('Pattern_Matching Accuracy'!F29&lt;&gt;0,1,0), IF('Reversal Accuracy'!F29&lt;&gt;0,1,0), IF('Stack Accuracy'!F29&lt;&gt;0,1,0), IF('Vending_Machine Accuracy'!F29&lt;&gt;0,1,0), IF('Vending_Machine_Sum Accuracy'!F29&lt;&gt;0,1,0), IF('MazeComplete Accuracy'!F29&lt;&gt;0,1,0), IF('MazeSolve Accuracy'!F29&lt;&gt;0,1,0), IF('Hamiltonian Accuracy'!F29&lt;&gt;0,1,0))</f>
        <v>64.155555555555566</v>
      </c>
      <c r="G29">
        <f>(SUM(SUMIF('PARITY Accuracy'!G29,"&lt;&gt;0"), SUMIF('Pattern_Matching Accuracy'!G29,"&lt;&gt;0"), SUMIF('Reversal Accuracy'!G29,"&lt;&gt;0"), SUMIF('Stack Accuracy'!G29,"&lt;&gt;0"), SUMIF('Vending_Machine Accuracy'!G29,"&lt;&gt;0"), SUMIF('Vending_Machine_Sum Accuracy'!G29,"&lt;&gt;0"), SUMIF('MazeComplete Accuracy'!G29,"&lt;&gt;0"), SUMIF('MazeSolve Accuracy'!G29,"&lt;&gt;0"), SUMIF('Hamiltonian Accuracy'!G29,"&lt;&gt;0")))/SUM(IF('PARITY Accuracy'!G29&lt;&gt;0,1,0), IF('Pattern_Matching Accuracy'!G29&lt;&gt;0,1,0), IF('Reversal Accuracy'!G29&lt;&gt;0,1,0), IF('Stack Accuracy'!G29&lt;&gt;0,1,0), IF('Vending_Machine Accuracy'!G29&lt;&gt;0,1,0), IF('Vending_Machine_Sum Accuracy'!G29&lt;&gt;0,1,0), IF('MazeComplete Accuracy'!G29&lt;&gt;0,1,0), IF('MazeSolve Accuracy'!G29&lt;&gt;0,1,0), IF('Hamiltonian Accuracy'!G29&lt;&gt;0,1,0))</f>
        <v>57.362500000000004</v>
      </c>
      <c r="H29" t="str">
        <f t="shared" si="0"/>
        <v>100 (δ=0)</v>
      </c>
      <c r="N29">
        <f t="shared" si="1"/>
        <v>60.697916666666671</v>
      </c>
      <c r="O29">
        <f t="shared" si="2"/>
        <v>3.9165302995369959</v>
      </c>
    </row>
    <row r="30" spans="1:23" x14ac:dyDescent="0.75">
      <c r="A30" s="1">
        <v>26</v>
      </c>
      <c r="B30">
        <v>100</v>
      </c>
      <c r="C30">
        <v>0.2</v>
      </c>
      <c r="D30">
        <f>(SUM(SUMIF('PARITY Accuracy'!D30,"&lt;&gt;0"), SUMIF('Pattern_Matching Accuracy'!D30,"&lt;&gt;0"), SUMIF('Reversal Accuracy'!D30,"&lt;&gt;0"), SUMIF('Stack Accuracy'!D30,"&lt;&gt;0"), SUMIF('Vending_Machine Accuracy'!D30,"&lt;&gt;0"), SUMIF('Vending_Machine_Sum Accuracy'!D30,"&lt;&gt;0"), SUMIF('MazeComplete Accuracy'!D30,"&lt;&gt;0"), SUMIF('MazeSolve Accuracy'!D30,"&lt;&gt;0"), SUMIF('Hamiltonian Accuracy'!D30,"&lt;&gt;0")))/SUM(IF('PARITY Accuracy'!D30&lt;&gt;0,1,0), IF('Pattern_Matching Accuracy'!D30&lt;&gt;0,1,0), IF('Reversal Accuracy'!D30&lt;&gt;0,1,0), IF('Stack Accuracy'!D30&lt;&gt;0,1,0), IF('Vending_Machine Accuracy'!D30&lt;&gt;0,1,0), IF('Vending_Machine_Sum Accuracy'!D30&lt;&gt;0,1,0), IF('MazeComplete Accuracy'!D30&lt;&gt;0,1,0), IF('MazeSolve Accuracy'!D30&lt;&gt;0,1,0), IF('Hamiltonian Accuracy'!D30&lt;&gt;0,1,0))</f>
        <v>56.852500000000006</v>
      </c>
      <c r="E30">
        <f>(SUM(SUMIF('PARITY Accuracy'!E30,"&lt;&gt;0"), SUMIF('Pattern_Matching Accuracy'!E30,"&lt;&gt;0"), SUMIF('Reversal Accuracy'!E30,"&lt;&gt;0"), SUMIF('Stack Accuracy'!E30,"&lt;&gt;0"), SUMIF('Vending_Machine Accuracy'!E30,"&lt;&gt;0"), SUMIF('Vending_Machine_Sum Accuracy'!E30,"&lt;&gt;0"), SUMIF('MazeComplete Accuracy'!E30,"&lt;&gt;0"), SUMIF('MazeSolve Accuracy'!E30,"&lt;&gt;0"), SUMIF('Hamiltonian Accuracy'!E30,"&lt;&gt;0")))/SUM(IF('PARITY Accuracy'!E30&lt;&gt;0,1,0), IF('Pattern_Matching Accuracy'!E30&lt;&gt;0,1,0), IF('Reversal Accuracy'!E30&lt;&gt;0,1,0), IF('Stack Accuracy'!E30&lt;&gt;0,1,0), IF('Vending_Machine Accuracy'!E30&lt;&gt;0,1,0), IF('Vending_Machine_Sum Accuracy'!E30&lt;&gt;0,1,0), IF('MazeComplete Accuracy'!E30&lt;&gt;0,1,0), IF('MazeSolve Accuracy'!E30&lt;&gt;0,1,0), IF('Hamiltonian Accuracy'!E30&lt;&gt;0,1,0))</f>
        <v>64.333333333333314</v>
      </c>
      <c r="F30">
        <f>(SUM(SUMIF('PARITY Accuracy'!F30,"&lt;&gt;0"), SUMIF('Pattern_Matching Accuracy'!F30,"&lt;&gt;0"), SUMIF('Reversal Accuracy'!F30,"&lt;&gt;0"), SUMIF('Stack Accuracy'!F30,"&lt;&gt;0"), SUMIF('Vending_Machine Accuracy'!F30,"&lt;&gt;0"), SUMIF('Vending_Machine_Sum Accuracy'!F30,"&lt;&gt;0"), SUMIF('MazeComplete Accuracy'!F30,"&lt;&gt;0"), SUMIF('MazeSolve Accuracy'!F30,"&lt;&gt;0"), SUMIF('Hamiltonian Accuracy'!F30,"&lt;&gt;0")))/SUM(IF('PARITY Accuracy'!F30&lt;&gt;0,1,0), IF('Pattern_Matching Accuracy'!F30&lt;&gt;0,1,0), IF('Reversal Accuracy'!F30&lt;&gt;0,1,0), IF('Stack Accuracy'!F30&lt;&gt;0,1,0), IF('Vending_Machine Accuracy'!F30&lt;&gt;0,1,0), IF('Vending_Machine_Sum Accuracy'!F30&lt;&gt;0,1,0), IF('MazeComplete Accuracy'!F30&lt;&gt;0,1,0), IF('MazeSolve Accuracy'!F30&lt;&gt;0,1,0), IF('Hamiltonian Accuracy'!F30&lt;&gt;0,1,0))</f>
        <v>64.577777777777783</v>
      </c>
      <c r="G30">
        <f>(SUM(SUMIF('PARITY Accuracy'!G30,"&lt;&gt;0"), SUMIF('Pattern_Matching Accuracy'!G30,"&lt;&gt;0"), SUMIF('Reversal Accuracy'!G30,"&lt;&gt;0"), SUMIF('Stack Accuracy'!G30,"&lt;&gt;0"), SUMIF('Vending_Machine Accuracy'!G30,"&lt;&gt;0"), SUMIF('Vending_Machine_Sum Accuracy'!G30,"&lt;&gt;0"), SUMIF('MazeComplete Accuracy'!G30,"&lt;&gt;0"), SUMIF('MazeSolve Accuracy'!G30,"&lt;&gt;0"), SUMIF('Hamiltonian Accuracy'!G30,"&lt;&gt;0")))/SUM(IF('PARITY Accuracy'!G30&lt;&gt;0,1,0), IF('Pattern_Matching Accuracy'!G30&lt;&gt;0,1,0), IF('Reversal Accuracy'!G30&lt;&gt;0,1,0), IF('Stack Accuracy'!G30&lt;&gt;0,1,0), IF('Vending_Machine Accuracy'!G30&lt;&gt;0,1,0), IF('Vending_Machine_Sum Accuracy'!G30&lt;&gt;0,1,0), IF('MazeComplete Accuracy'!G30&lt;&gt;0,1,0), IF('MazeSolve Accuracy'!G30&lt;&gt;0,1,0), IF('Hamiltonian Accuracy'!G30&lt;&gt;0,1,0))</f>
        <v>58.837499999999991</v>
      </c>
      <c r="H30" t="str">
        <f t="shared" si="0"/>
        <v>100 (δ=0.2)</v>
      </c>
      <c r="N30">
        <f t="shared" si="1"/>
        <v>61.150277777777774</v>
      </c>
      <c r="O30">
        <f t="shared" si="2"/>
        <v>3.3800678172300107</v>
      </c>
    </row>
    <row r="31" spans="1:23" x14ac:dyDescent="0.75">
      <c r="A31" s="1">
        <v>27</v>
      </c>
      <c r="B31">
        <v>100</v>
      </c>
      <c r="C31">
        <v>0.45</v>
      </c>
      <c r="D31">
        <f>(SUM(SUMIF('PARITY Accuracy'!D31,"&lt;&gt;0"), SUMIF('Pattern_Matching Accuracy'!D31,"&lt;&gt;0"), SUMIF('Reversal Accuracy'!D31,"&lt;&gt;0"), SUMIF('Stack Accuracy'!D31,"&lt;&gt;0"), SUMIF('Vending_Machine Accuracy'!D31,"&lt;&gt;0"), SUMIF('Vending_Machine_Sum Accuracy'!D31,"&lt;&gt;0"), SUMIF('MazeComplete Accuracy'!D31,"&lt;&gt;0"), SUMIF('MazeSolve Accuracy'!D31,"&lt;&gt;0"), SUMIF('Hamiltonian Accuracy'!D31,"&lt;&gt;0")))/SUM(IF('PARITY Accuracy'!D31&lt;&gt;0,1,0), IF('Pattern_Matching Accuracy'!D31&lt;&gt;0,1,0), IF('Reversal Accuracy'!D31&lt;&gt;0,1,0), IF('Stack Accuracy'!D31&lt;&gt;0,1,0), IF('Vending_Machine Accuracy'!D31&lt;&gt;0,1,0), IF('Vending_Machine_Sum Accuracy'!D31&lt;&gt;0,1,0), IF('MazeComplete Accuracy'!D31&lt;&gt;0,1,0), IF('MazeSolve Accuracy'!D31&lt;&gt;0,1,0), IF('Hamiltonian Accuracy'!D31&lt;&gt;0,1,0))</f>
        <v>56.958749999999995</v>
      </c>
      <c r="E31">
        <f>(SUM(SUMIF('PARITY Accuracy'!E31,"&lt;&gt;0"), SUMIF('Pattern_Matching Accuracy'!E31,"&lt;&gt;0"), SUMIF('Reversal Accuracy'!E31,"&lt;&gt;0"), SUMIF('Stack Accuracy'!E31,"&lt;&gt;0"), SUMIF('Vending_Machine Accuracy'!E31,"&lt;&gt;0"), SUMIF('Vending_Machine_Sum Accuracy'!E31,"&lt;&gt;0"), SUMIF('MazeComplete Accuracy'!E31,"&lt;&gt;0"), SUMIF('MazeSolve Accuracy'!E31,"&lt;&gt;0"), SUMIF('Hamiltonian Accuracy'!E31,"&lt;&gt;0")))/SUM(IF('PARITY Accuracy'!E31&lt;&gt;0,1,0), IF('Pattern_Matching Accuracy'!E31&lt;&gt;0,1,0), IF('Reversal Accuracy'!E31&lt;&gt;0,1,0), IF('Stack Accuracy'!E31&lt;&gt;0,1,0), IF('Vending_Machine Accuracy'!E31&lt;&gt;0,1,0), IF('Vending_Machine_Sum Accuracy'!E31&lt;&gt;0,1,0), IF('MazeComplete Accuracy'!E31&lt;&gt;0,1,0), IF('MazeSolve Accuracy'!E31&lt;&gt;0,1,0), IF('Hamiltonian Accuracy'!E31&lt;&gt;0,1,0))</f>
        <v>63.79999999999999</v>
      </c>
      <c r="F31">
        <f>(SUM(SUMIF('PARITY Accuracy'!F31,"&lt;&gt;0"), SUMIF('Pattern_Matching Accuracy'!F31,"&lt;&gt;0"), SUMIF('Reversal Accuracy'!F31,"&lt;&gt;0"), SUMIF('Stack Accuracy'!F31,"&lt;&gt;0"), SUMIF('Vending_Machine Accuracy'!F31,"&lt;&gt;0"), SUMIF('Vending_Machine_Sum Accuracy'!F31,"&lt;&gt;0"), SUMIF('MazeComplete Accuracy'!F31,"&lt;&gt;0"), SUMIF('MazeSolve Accuracy'!F31,"&lt;&gt;0"), SUMIF('Hamiltonian Accuracy'!F31,"&lt;&gt;0")))/SUM(IF('PARITY Accuracy'!F31&lt;&gt;0,1,0), IF('Pattern_Matching Accuracy'!F31&lt;&gt;0,1,0), IF('Reversal Accuracy'!F31&lt;&gt;0,1,0), IF('Stack Accuracy'!F31&lt;&gt;0,1,0), IF('Vending_Machine Accuracy'!F31&lt;&gt;0,1,0), IF('Vending_Machine_Sum Accuracy'!F31&lt;&gt;0,1,0), IF('MazeComplete Accuracy'!F31&lt;&gt;0,1,0), IF('MazeSolve Accuracy'!F31&lt;&gt;0,1,0), IF('Hamiltonian Accuracy'!F31&lt;&gt;0,1,0))</f>
        <v>64.277777777777771</v>
      </c>
      <c r="G31">
        <f>(SUM(SUMIF('PARITY Accuracy'!G31,"&lt;&gt;0"), SUMIF('Pattern_Matching Accuracy'!G31,"&lt;&gt;0"), SUMIF('Reversal Accuracy'!G31,"&lt;&gt;0"), SUMIF('Stack Accuracy'!G31,"&lt;&gt;0"), SUMIF('Vending_Machine Accuracy'!G31,"&lt;&gt;0"), SUMIF('Vending_Machine_Sum Accuracy'!G31,"&lt;&gt;0"), SUMIF('MazeComplete Accuracy'!G31,"&lt;&gt;0"), SUMIF('MazeSolve Accuracy'!G31,"&lt;&gt;0"), SUMIF('Hamiltonian Accuracy'!G31,"&lt;&gt;0")))/SUM(IF('PARITY Accuracy'!G31&lt;&gt;0,1,0), IF('Pattern_Matching Accuracy'!G31&lt;&gt;0,1,0), IF('Reversal Accuracy'!G31&lt;&gt;0,1,0), IF('Stack Accuracy'!G31&lt;&gt;0,1,0), IF('Vending_Machine Accuracy'!G31&lt;&gt;0,1,0), IF('Vending_Machine_Sum Accuracy'!G31&lt;&gt;0,1,0), IF('MazeComplete Accuracy'!G31&lt;&gt;0,1,0), IF('MazeSolve Accuracy'!G31&lt;&gt;0,1,0), IF('Hamiltonian Accuracy'!G31&lt;&gt;0,1,0))</f>
        <v>59.174999999999997</v>
      </c>
      <c r="H31" t="str">
        <f t="shared" si="0"/>
        <v>100 (δ=0.45)</v>
      </c>
      <c r="N31">
        <f t="shared" si="1"/>
        <v>61.052881944444437</v>
      </c>
      <c r="O31">
        <f t="shared" si="2"/>
        <v>3.091721515709366</v>
      </c>
    </row>
    <row r="32" spans="1:23" x14ac:dyDescent="0.75">
      <c r="A32" s="1">
        <v>28</v>
      </c>
      <c r="B32">
        <v>100</v>
      </c>
      <c r="C32">
        <v>0.65</v>
      </c>
      <c r="D32">
        <f>(SUM(SUMIF('PARITY Accuracy'!D32,"&lt;&gt;0"), SUMIF('Pattern_Matching Accuracy'!D32,"&lt;&gt;0"), SUMIF('Reversal Accuracy'!D32,"&lt;&gt;0"), SUMIF('Stack Accuracy'!D32,"&lt;&gt;0"), SUMIF('Vending_Machine Accuracy'!D32,"&lt;&gt;0"), SUMIF('Vending_Machine_Sum Accuracy'!D32,"&lt;&gt;0"), SUMIF('MazeComplete Accuracy'!D32,"&lt;&gt;0"), SUMIF('MazeSolve Accuracy'!D32,"&lt;&gt;0"), SUMIF('Hamiltonian Accuracy'!D32,"&lt;&gt;0")))/SUM(IF('PARITY Accuracy'!D32&lt;&gt;0,1,0), IF('Pattern_Matching Accuracy'!D32&lt;&gt;0,1,0), IF('Reversal Accuracy'!D32&lt;&gt;0,1,0), IF('Stack Accuracy'!D32&lt;&gt;0,1,0), IF('Vending_Machine Accuracy'!D32&lt;&gt;0,1,0), IF('Vending_Machine_Sum Accuracy'!D32&lt;&gt;0,1,0), IF('MazeComplete Accuracy'!D32&lt;&gt;0,1,0), IF('MazeSolve Accuracy'!D32&lt;&gt;0,1,0), IF('Hamiltonian Accuracy'!D32&lt;&gt;0,1,0))</f>
        <v>55.737499999999997</v>
      </c>
      <c r="E32">
        <f>(SUM(SUMIF('PARITY Accuracy'!E32,"&lt;&gt;0"), SUMIF('Pattern_Matching Accuracy'!E32,"&lt;&gt;0"), SUMIF('Reversal Accuracy'!E32,"&lt;&gt;0"), SUMIF('Stack Accuracy'!E32,"&lt;&gt;0"), SUMIF('Vending_Machine Accuracy'!E32,"&lt;&gt;0"), SUMIF('Vending_Machine_Sum Accuracy'!E32,"&lt;&gt;0"), SUMIF('MazeComplete Accuracy'!E32,"&lt;&gt;0"), SUMIF('MazeSolve Accuracy'!E32,"&lt;&gt;0"), SUMIF('Hamiltonian Accuracy'!E32,"&lt;&gt;0")))/SUM(IF('PARITY Accuracy'!E32&lt;&gt;0,1,0), IF('Pattern_Matching Accuracy'!E32&lt;&gt;0,1,0), IF('Reversal Accuracy'!E32&lt;&gt;0,1,0), IF('Stack Accuracy'!E32&lt;&gt;0,1,0), IF('Vending_Machine Accuracy'!E32&lt;&gt;0,1,0), IF('Vending_Machine_Sum Accuracy'!E32&lt;&gt;0,1,0), IF('MazeComplete Accuracy'!E32&lt;&gt;0,1,0), IF('MazeSolve Accuracy'!E32&lt;&gt;0,1,0), IF('Hamiltonian Accuracy'!E32&lt;&gt;0,1,0))</f>
        <v>62.79</v>
      </c>
      <c r="F32">
        <f>(SUM(SUMIF('PARITY Accuracy'!F32,"&lt;&gt;0"), SUMIF('Pattern_Matching Accuracy'!F32,"&lt;&gt;0"), SUMIF('Reversal Accuracy'!F32,"&lt;&gt;0"), SUMIF('Stack Accuracy'!F32,"&lt;&gt;0"), SUMIF('Vending_Machine Accuracy'!F32,"&lt;&gt;0"), SUMIF('Vending_Machine_Sum Accuracy'!F32,"&lt;&gt;0"), SUMIF('MazeComplete Accuracy'!F32,"&lt;&gt;0"), SUMIF('MazeSolve Accuracy'!F32,"&lt;&gt;0"), SUMIF('Hamiltonian Accuracy'!F32,"&lt;&gt;0")))/SUM(IF('PARITY Accuracy'!F32&lt;&gt;0,1,0), IF('Pattern_Matching Accuracy'!F32&lt;&gt;0,1,0), IF('Reversal Accuracy'!F32&lt;&gt;0,1,0), IF('Stack Accuracy'!F32&lt;&gt;0,1,0), IF('Vending_Machine Accuracy'!F32&lt;&gt;0,1,0), IF('Vending_Machine_Sum Accuracy'!F32&lt;&gt;0,1,0), IF('MazeComplete Accuracy'!F32&lt;&gt;0,1,0), IF('MazeSolve Accuracy'!F32&lt;&gt;0,1,0), IF('Hamiltonian Accuracy'!F32&lt;&gt;0,1,0))</f>
        <v>63.555555555555557</v>
      </c>
      <c r="G32">
        <f>(SUM(SUMIF('PARITY Accuracy'!G32,"&lt;&gt;0"), SUMIF('Pattern_Matching Accuracy'!G32,"&lt;&gt;0"), SUMIF('Reversal Accuracy'!G32,"&lt;&gt;0"), SUMIF('Stack Accuracy'!G32,"&lt;&gt;0"), SUMIF('Vending_Machine Accuracy'!G32,"&lt;&gt;0"), SUMIF('Vending_Machine_Sum Accuracy'!G32,"&lt;&gt;0"), SUMIF('MazeComplete Accuracy'!G32,"&lt;&gt;0"), SUMIF('MazeSolve Accuracy'!G32,"&lt;&gt;0"), SUMIF('Hamiltonian Accuracy'!G32,"&lt;&gt;0")))/SUM(IF('PARITY Accuracy'!G32&lt;&gt;0,1,0), IF('Pattern_Matching Accuracy'!G32&lt;&gt;0,1,0), IF('Reversal Accuracy'!G32&lt;&gt;0,1,0), IF('Stack Accuracy'!G32&lt;&gt;0,1,0), IF('Vending_Machine Accuracy'!G32&lt;&gt;0,1,0), IF('Vending_Machine_Sum Accuracy'!G32&lt;&gt;0,1,0), IF('MazeComplete Accuracy'!G32&lt;&gt;0,1,0), IF('MazeSolve Accuracy'!G32&lt;&gt;0,1,0), IF('Hamiltonian Accuracy'!G32&lt;&gt;0,1,0))</f>
        <v>57.4</v>
      </c>
      <c r="H32" t="str">
        <f t="shared" si="0"/>
        <v>100 (δ=0.65)</v>
      </c>
      <c r="N32">
        <f t="shared" si="1"/>
        <v>59.870763888888895</v>
      </c>
      <c r="O32">
        <f t="shared" si="2"/>
        <v>3.3648244259166598</v>
      </c>
    </row>
    <row r="33" spans="1:23" x14ac:dyDescent="0.75">
      <c r="A33" s="1">
        <v>29</v>
      </c>
      <c r="B33">
        <v>100</v>
      </c>
      <c r="C33">
        <v>0.85</v>
      </c>
      <c r="D33">
        <f>(SUM(SUMIF('PARITY Accuracy'!D33,"&lt;&gt;0"), SUMIF('Pattern_Matching Accuracy'!D33,"&lt;&gt;0"), SUMIF('Reversal Accuracy'!D33,"&lt;&gt;0"), SUMIF('Stack Accuracy'!D33,"&lt;&gt;0"), SUMIF('Vending_Machine Accuracy'!D33,"&lt;&gt;0"), SUMIF('Vending_Machine_Sum Accuracy'!D33,"&lt;&gt;0"), SUMIF('MazeComplete Accuracy'!D33,"&lt;&gt;0"), SUMIF('MazeSolve Accuracy'!D33,"&lt;&gt;0"), SUMIF('Hamiltonian Accuracy'!D33,"&lt;&gt;0")))/SUM(IF('PARITY Accuracy'!D33&lt;&gt;0,1,0), IF('Pattern_Matching Accuracy'!D33&lt;&gt;0,1,0), IF('Reversal Accuracy'!D33&lt;&gt;0,1,0), IF('Stack Accuracy'!D33&lt;&gt;0,1,0), IF('Vending_Machine Accuracy'!D33&lt;&gt;0,1,0), IF('Vending_Machine_Sum Accuracy'!D33&lt;&gt;0,1,0), IF('MazeComplete Accuracy'!D33&lt;&gt;0,1,0), IF('MazeSolve Accuracy'!D33&lt;&gt;0,1,0), IF('Hamiltonian Accuracy'!D33&lt;&gt;0,1,0))</f>
        <v>54.925000000000011</v>
      </c>
      <c r="E33">
        <f>(SUM(SUMIF('PARITY Accuracy'!E33,"&lt;&gt;0"), SUMIF('Pattern_Matching Accuracy'!E33,"&lt;&gt;0"), SUMIF('Reversal Accuracy'!E33,"&lt;&gt;0"), SUMIF('Stack Accuracy'!E33,"&lt;&gt;0"), SUMIF('Vending_Machine Accuracy'!E33,"&lt;&gt;0"), SUMIF('Vending_Machine_Sum Accuracy'!E33,"&lt;&gt;0"), SUMIF('MazeComplete Accuracy'!E33,"&lt;&gt;0"), SUMIF('MazeSolve Accuracy'!E33,"&lt;&gt;0"), SUMIF('Hamiltonian Accuracy'!E33,"&lt;&gt;0")))/SUM(IF('PARITY Accuracy'!E33&lt;&gt;0,1,0), IF('Pattern_Matching Accuracy'!E33&lt;&gt;0,1,0), IF('Reversal Accuracy'!E33&lt;&gt;0,1,0), IF('Stack Accuracy'!E33&lt;&gt;0,1,0), IF('Vending_Machine Accuracy'!E33&lt;&gt;0,1,0), IF('Vending_Machine_Sum Accuracy'!E33&lt;&gt;0,1,0), IF('MazeComplete Accuracy'!E33&lt;&gt;0,1,0), IF('MazeSolve Accuracy'!E33&lt;&gt;0,1,0), IF('Hamiltonian Accuracy'!E33&lt;&gt;0,1,0))</f>
        <v>61.644444444444439</v>
      </c>
      <c r="F33">
        <f>(SUM(SUMIF('PARITY Accuracy'!F33,"&lt;&gt;0"), SUMIF('Pattern_Matching Accuracy'!F33,"&lt;&gt;0"), SUMIF('Reversal Accuracy'!F33,"&lt;&gt;0"), SUMIF('Stack Accuracy'!F33,"&lt;&gt;0"), SUMIF('Vending_Machine Accuracy'!F33,"&lt;&gt;0"), SUMIF('Vending_Machine_Sum Accuracy'!F33,"&lt;&gt;0"), SUMIF('MazeComplete Accuracy'!F33,"&lt;&gt;0"), SUMIF('MazeSolve Accuracy'!F33,"&lt;&gt;0"), SUMIF('Hamiltonian Accuracy'!F33,"&lt;&gt;0")))/SUM(IF('PARITY Accuracy'!F33&lt;&gt;0,1,0), IF('Pattern_Matching Accuracy'!F33&lt;&gt;0,1,0), IF('Reversal Accuracy'!F33&lt;&gt;0,1,0), IF('Stack Accuracy'!F33&lt;&gt;0,1,0), IF('Vending_Machine Accuracy'!F33&lt;&gt;0,1,0), IF('Vending_Machine_Sum Accuracy'!F33&lt;&gt;0,1,0), IF('MazeComplete Accuracy'!F33&lt;&gt;0,1,0), IF('MazeSolve Accuracy'!F33&lt;&gt;0,1,0), IF('Hamiltonian Accuracy'!F33&lt;&gt;0,1,0))</f>
        <v>62.444444444444443</v>
      </c>
      <c r="G33">
        <f>(SUM(SUMIF('PARITY Accuracy'!G33,"&lt;&gt;0"), SUMIF('Pattern_Matching Accuracy'!G33,"&lt;&gt;0"), SUMIF('Reversal Accuracy'!G33,"&lt;&gt;0"), SUMIF('Stack Accuracy'!G33,"&lt;&gt;0"), SUMIF('Vending_Machine Accuracy'!G33,"&lt;&gt;0"), SUMIF('Vending_Machine_Sum Accuracy'!G33,"&lt;&gt;0"), SUMIF('MazeComplete Accuracy'!G33,"&lt;&gt;0"), SUMIF('MazeSolve Accuracy'!G33,"&lt;&gt;0"), SUMIF('Hamiltonian Accuracy'!G33,"&lt;&gt;0")))/SUM(IF('PARITY Accuracy'!G33&lt;&gt;0,1,0), IF('Pattern_Matching Accuracy'!G33&lt;&gt;0,1,0), IF('Reversal Accuracy'!G33&lt;&gt;0,1,0), IF('Stack Accuracy'!G33&lt;&gt;0,1,0), IF('Vending_Machine Accuracy'!G33&lt;&gt;0,1,0), IF('Vending_Machine_Sum Accuracy'!G33&lt;&gt;0,1,0), IF('MazeComplete Accuracy'!G33&lt;&gt;0,1,0), IF('MazeSolve Accuracy'!G33&lt;&gt;0,1,0), IF('Hamiltonian Accuracy'!G33&lt;&gt;0,1,0))</f>
        <v>56.537499999999994</v>
      </c>
      <c r="H33" t="str">
        <f t="shared" si="0"/>
        <v>100 (δ=0.85)</v>
      </c>
      <c r="N33">
        <f t="shared" si="1"/>
        <v>58.887847222222227</v>
      </c>
      <c r="O33">
        <f t="shared" si="2"/>
        <v>3.2201126617854574</v>
      </c>
    </row>
    <row r="34" spans="1:23" x14ac:dyDescent="0.75">
      <c r="C34" t="s">
        <v>37</v>
      </c>
      <c r="D34">
        <f>(D33 - D4)/30</f>
        <v>1.8308333333333338</v>
      </c>
      <c r="E34">
        <f t="shared" ref="E34:G34" si="14">(E33 - E4)/30</f>
        <v>1.7592592592592591</v>
      </c>
      <c r="F34">
        <f t="shared" si="14"/>
        <v>0.77629629629629615</v>
      </c>
      <c r="G34">
        <f t="shared" si="14"/>
        <v>0.61087962962962949</v>
      </c>
      <c r="O34">
        <f>AVERAGE(O4:O33)</f>
        <v>10.197965671206475</v>
      </c>
    </row>
    <row r="37" spans="1:23" x14ac:dyDescent="0.75">
      <c r="A37" s="1">
        <v>0</v>
      </c>
      <c r="B37" t="s">
        <v>15</v>
      </c>
    </row>
    <row r="39" spans="1:23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  <c r="J39" s="2"/>
      <c r="K39" s="2" t="s">
        <v>26</v>
      </c>
      <c r="L39" s="2" t="s">
        <v>27</v>
      </c>
      <c r="N39" s="3" t="s">
        <v>28</v>
      </c>
      <c r="O39" s="3" t="s">
        <v>29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</row>
    <row r="40" spans="1:23" x14ac:dyDescent="0.7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47.522222222222211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55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49.733333333333334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6.4666666666666668</v>
      </c>
      <c r="H40" t="str">
        <f t="shared" ref="H40:H69" si="15">B40&amp;" (δ="&amp;C40&amp;")"</f>
        <v>0 (δ=0)</v>
      </c>
      <c r="J40">
        <v>2</v>
      </c>
      <c r="K40">
        <f>_xlfn.STDEV.P(D40:G44)</f>
        <v>18.517992551789952</v>
      </c>
      <c r="L40">
        <f>_xlfn.STDEV.P(D40:G40,D45:G45,D50:G50,D55:G55,D60:G60,D65:G65)</f>
        <v>11.811791404082724</v>
      </c>
      <c r="M40">
        <v>0</v>
      </c>
      <c r="N40">
        <f>AVERAGE(D40:G40)</f>
        <v>39.68055555555555</v>
      </c>
      <c r="O40">
        <f>_xlfn.STDEV.P(D40:G40)</f>
        <v>19.367484802952411</v>
      </c>
      <c r="P40" s="5">
        <f>_xlfn.STDEV.P(D40:D44)</f>
        <v>0.72129513145914304</v>
      </c>
      <c r="Q40">
        <f>_xlfn.STDEV.P(D40,D45,D50,D55,D60,D65)</f>
        <v>6.2784870925619414</v>
      </c>
      <c r="R40" s="5">
        <f>_xlfn.STDEV.P(E40:E44)</f>
        <v>1.388975997268368</v>
      </c>
      <c r="S40">
        <f>_xlfn.STDEV.P(E40,E45,E50,E55,E60,E65)</f>
        <v>2.785784140679898</v>
      </c>
      <c r="T40" s="5">
        <f>_xlfn.STDEV.P(F40:F44)</f>
        <v>1.6027661274369578</v>
      </c>
      <c r="U40">
        <f>_xlfn.STDEV.P(F40,F45,F50,F55,F60,F65)</f>
        <v>8.782308761819305</v>
      </c>
      <c r="V40" s="5">
        <f>_xlfn.STDEV.P(G40:G44)</f>
        <v>0.10931887889998974</v>
      </c>
      <c r="W40">
        <f>_xlfn.STDEV.P(G40,G45,G50,G55,G60,G65)</f>
        <v>18.887108810288488</v>
      </c>
    </row>
    <row r="41" spans="1:23" x14ac:dyDescent="0.7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45.955555555555549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53.322222222222223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47.977777777777789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6.5111111111111111</v>
      </c>
      <c r="H41" t="str">
        <f t="shared" si="15"/>
        <v>0 (δ=0.2)</v>
      </c>
      <c r="J41">
        <v>5</v>
      </c>
      <c r="K41">
        <f>_xlfn.STDEV.P(D45:G49)</f>
        <v>5.657209641054501</v>
      </c>
      <c r="L41">
        <f>_xlfn.STDEV.P(D41:G41,D46:G46,D51:G51,D56:G56,D61:G61,D66:G66)</f>
        <v>11.727394411005813</v>
      </c>
      <c r="M41">
        <v>0.2</v>
      </c>
      <c r="N41">
        <f t="shared" ref="N41:N69" si="16">AVERAGE(D41:G41)</f>
        <v>38.44166666666667</v>
      </c>
      <c r="O41">
        <f t="shared" ref="O41:O69" si="17">_xlfn.STDEV.P(D41:G41)</f>
        <v>18.630534433332951</v>
      </c>
      <c r="P41" s="5">
        <f>_xlfn.STDEV.P(D45:D49)</f>
        <v>0.86237409888038163</v>
      </c>
      <c r="Q41">
        <f t="shared" ref="Q41:Q44" si="18">_xlfn.STDEV.P(D41,D46,D51,D56,D61,D66)</f>
        <v>6.1391377526228261</v>
      </c>
      <c r="R41" s="5">
        <f>_xlfn.STDEV.P(E45:E49)</f>
        <v>0.75996751067657542</v>
      </c>
      <c r="S41">
        <f t="shared" ref="S41:S44" si="19">_xlfn.STDEV.P(E41,E46,E51,E56,E61,E66)</f>
        <v>2.8019320201010371</v>
      </c>
      <c r="T41" s="5">
        <f>_xlfn.STDEV.P(F45:F49)</f>
        <v>0.98661161007551645</v>
      </c>
      <c r="U41">
        <f t="shared" ref="U41:U44" si="20">_xlfn.STDEV.P(F41,F46,F51,F56,F61,F66)</f>
        <v>9.4653269497740329</v>
      </c>
      <c r="V41" s="5">
        <f>_xlfn.STDEV.P(G45:G49)</f>
        <v>0.33808465591904846</v>
      </c>
      <c r="W41">
        <f t="shared" ref="W41:W44" si="21">_xlfn.STDEV.P(G41,G46,G51,G56,G61,G66)</f>
        <v>19.069312407096398</v>
      </c>
    </row>
    <row r="42" spans="1:23" x14ac:dyDescent="0.7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46.422222222222224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53.55555555555555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47.011111111111113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6.677777777777778</v>
      </c>
      <c r="H42" t="str">
        <f t="shared" si="15"/>
        <v>0 (δ=0.45)</v>
      </c>
      <c r="J42">
        <v>10</v>
      </c>
      <c r="K42">
        <f>_xlfn.STDEV.P(D50:G54)</f>
        <v>6.7469386242489682</v>
      </c>
      <c r="L42">
        <f t="shared" ref="L42:L44" si="22">_xlfn.STDEV.P(D42:G42,D47:G47,D52:G52,D57:G57,D62:G62,D67:G67)</f>
        <v>11.62492764975844</v>
      </c>
      <c r="M42">
        <v>0.45</v>
      </c>
      <c r="N42">
        <f t="shared" si="16"/>
        <v>38.416666666666664</v>
      </c>
      <c r="O42">
        <f t="shared" si="17"/>
        <v>18.537100769491207</v>
      </c>
      <c r="P42" s="5">
        <f>_xlfn.STDEV.P(D50:D54)</f>
        <v>0.65883113855964626</v>
      </c>
      <c r="Q42">
        <f t="shared" si="18"/>
        <v>5.9805325614691123</v>
      </c>
      <c r="R42" s="5">
        <f>_xlfn.STDEV.P(E50:E54)</f>
        <v>1.3960190313181515</v>
      </c>
      <c r="S42">
        <f t="shared" si="19"/>
        <v>2.4172874185021622</v>
      </c>
      <c r="T42" s="5">
        <f>_xlfn.STDEV.P(F50:F54)</f>
        <v>1.1078752882526921</v>
      </c>
      <c r="U42">
        <f t="shared" si="20"/>
        <v>9.4479770081920265</v>
      </c>
      <c r="V42" s="5">
        <f>_xlfn.STDEV.P(G50:G54)</f>
        <v>0.37164964252656407</v>
      </c>
      <c r="W42">
        <f t="shared" si="21"/>
        <v>19.019889174210384</v>
      </c>
    </row>
    <row r="43" spans="1:23" x14ac:dyDescent="0.7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46.455555555555556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52.233333333333327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46.866666666666674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6.7555555555555555</v>
      </c>
      <c r="H43" t="str">
        <f t="shared" si="15"/>
        <v>0 (δ=0.65)</v>
      </c>
      <c r="J43">
        <v>20</v>
      </c>
      <c r="K43">
        <f>_xlfn.STDEV.P(D55:G59)</f>
        <v>4.2970651411353415</v>
      </c>
      <c r="L43">
        <f t="shared" si="22"/>
        <v>11.5820153450889</v>
      </c>
      <c r="M43">
        <v>0.65</v>
      </c>
      <c r="N43">
        <f t="shared" si="16"/>
        <v>38.077777777777776</v>
      </c>
      <c r="O43">
        <f t="shared" si="17"/>
        <v>18.226992939180573</v>
      </c>
      <c r="P43" s="5">
        <f>_xlfn.STDEV.P(D55:D59)</f>
        <v>0.50010369295147561</v>
      </c>
      <c r="Q43">
        <f t="shared" si="18"/>
        <v>6.0015350116924386</v>
      </c>
      <c r="R43" s="5">
        <f>_xlfn.STDEV.P(E55:E59)</f>
        <v>0.99756246130131254</v>
      </c>
      <c r="S43">
        <f t="shared" si="19"/>
        <v>2.4595409254139264</v>
      </c>
      <c r="T43" s="5">
        <f>_xlfn.STDEV.P(F55:F59)</f>
        <v>0.77276479739877013</v>
      </c>
      <c r="U43">
        <f t="shared" si="20"/>
        <v>9.5795601804586212</v>
      </c>
      <c r="V43" s="5">
        <f>_xlfn.STDEV.P(G55:G59)</f>
        <v>0.7093241436330302</v>
      </c>
      <c r="W43">
        <f t="shared" si="21"/>
        <v>18.844666979044689</v>
      </c>
    </row>
    <row r="44" spans="1:23" x14ac:dyDescent="0.7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45.322222222222223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50.844444444444441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44.81111111111111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6.5333333333333332</v>
      </c>
      <c r="H44" t="str">
        <f t="shared" si="15"/>
        <v>0 (δ=0.85)</v>
      </c>
      <c r="J44">
        <v>50</v>
      </c>
      <c r="K44">
        <f>_xlfn.STDEV.P(D61:G64)</f>
        <v>1.8530269772312649</v>
      </c>
      <c r="L44">
        <f t="shared" si="22"/>
        <v>11.456543864985088</v>
      </c>
      <c r="M44">
        <v>0.85</v>
      </c>
      <c r="N44">
        <f t="shared" si="16"/>
        <v>36.877777777777773</v>
      </c>
      <c r="O44">
        <f t="shared" si="17"/>
        <v>17.67837313055729</v>
      </c>
      <c r="P44" s="5">
        <f>_xlfn.STDEV.P(D60:D64)</f>
        <v>0.92645614448516911</v>
      </c>
      <c r="Q44">
        <f t="shared" si="18"/>
        <v>5.805908784812126</v>
      </c>
      <c r="R44" s="5">
        <f>_xlfn.STDEV.P(E60:E64)</f>
        <v>1.6075531594612436</v>
      </c>
      <c r="S44">
        <f t="shared" si="19"/>
        <v>2.6633190149854378</v>
      </c>
      <c r="T44" s="5">
        <f>_xlfn.STDEV.P(F60:F64)</f>
        <v>0.99590271724813761</v>
      </c>
      <c r="U44">
        <f t="shared" si="20"/>
        <v>9.4580629844795148</v>
      </c>
      <c r="V44" s="5">
        <f>_xlfn.STDEV.P(G60:G64)</f>
        <v>0.31911988342940434</v>
      </c>
      <c r="W44">
        <f t="shared" si="21"/>
        <v>18.578986504951853</v>
      </c>
    </row>
    <row r="45" spans="1:23" x14ac:dyDescent="0.7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54.343333333333334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56.355555555555561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41.966666666666669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15"/>
        <v>5 (δ=0)</v>
      </c>
      <c r="J45">
        <v>100</v>
      </c>
      <c r="K45">
        <f>_xlfn.STDEV.P(D65:G69)</f>
        <v>2.7248447193199579</v>
      </c>
      <c r="L45">
        <f>AVERAGE((L44-L43), (L43-L42), (L42-L41), (L41-L40))</f>
        <v>-8.8811884774409044E-2</v>
      </c>
      <c r="N45">
        <f t="shared" si="16"/>
        <v>50.927500000000002</v>
      </c>
      <c r="O45">
        <f t="shared" si="17"/>
        <v>5.510034358018399</v>
      </c>
      <c r="P45" s="5">
        <f>_xlfn.STDEV.P(D65:D69)</f>
        <v>1.3493265993097974</v>
      </c>
      <c r="R45" s="5">
        <f>_xlfn.STDEV.P(E65:E69)</f>
        <v>1.2727999658573277</v>
      </c>
      <c r="T45" s="5">
        <f>_xlfn.STDEV.P(F65:F69)</f>
        <v>1.1324833413867603</v>
      </c>
      <c r="V45" s="5">
        <f>_xlfn.STDEV.P(G65:G69)</f>
        <v>1.0133052353560583</v>
      </c>
    </row>
    <row r="46" spans="1:23" x14ac:dyDescent="0.7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54.644444444444439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55.63333333333334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41.844444444444449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15"/>
        <v>5 (δ=0.2)</v>
      </c>
      <c r="K46">
        <f>AVERAGE(K40:K45)</f>
        <v>6.6328462757966653</v>
      </c>
      <c r="N46">
        <f t="shared" si="16"/>
        <v>50.86666666666666</v>
      </c>
      <c r="O46">
        <f t="shared" si="17"/>
        <v>5.4456744642303718</v>
      </c>
      <c r="P46" s="5">
        <f>AVERAGE(P40:P45)</f>
        <v>0.83639780094093552</v>
      </c>
      <c r="Q46">
        <f>AVERAGE(Q40:Q44)</f>
        <v>6.0411202406316891</v>
      </c>
      <c r="R46" s="5">
        <f>AVERAGE(R40:R45)</f>
        <v>1.2371463543138297</v>
      </c>
      <c r="S46">
        <f>AVERAGE(S40:S44)</f>
        <v>2.6255727039364922</v>
      </c>
      <c r="T46" s="5">
        <f>AVERAGE(T40:T45)</f>
        <v>1.0997339802998056</v>
      </c>
      <c r="U46">
        <f>AVERAGE(U40:U44)</f>
        <v>9.3466471769446997</v>
      </c>
      <c r="V46" s="5">
        <f>AVERAGE(V40:V45)</f>
        <v>0.47680040662734918</v>
      </c>
      <c r="W46">
        <f>AVERAGE(W40:W44)</f>
        <v>18.87999277511836</v>
      </c>
    </row>
    <row r="47" spans="1:23" ht="15.5" thickBot="1" x14ac:dyDescent="0.9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54.188888888888883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55.944444444444443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41.322222222222223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15"/>
        <v>5 (δ=0.45)</v>
      </c>
      <c r="N47">
        <f t="shared" si="16"/>
        <v>50.794444444444444</v>
      </c>
      <c r="O47">
        <f t="shared" si="17"/>
        <v>5.6707256704613433</v>
      </c>
      <c r="P47" s="5">
        <f>_xlfn.STDEV.P(P40:P45)</f>
        <v>0.26762956260229892</v>
      </c>
      <c r="Q47">
        <f>_xlfn.STDEV.P(Q40:Q44)</f>
        <v>0.15906774733895584</v>
      </c>
      <c r="R47" s="5">
        <f>_xlfn.STDEV.P(R40:R45)</f>
        <v>0.28043574424451523</v>
      </c>
      <c r="S47">
        <f>_xlfn.STDEV.P(S40:S44)</f>
        <v>0.16071366367987674</v>
      </c>
      <c r="T47" s="5">
        <f>_xlfn.STDEV.P(T40:T45)</f>
        <v>0.25320169529423264</v>
      </c>
      <c r="U47">
        <f>_xlfn.STDEV.P(U40:U44)</f>
        <v>0.28617911151591308</v>
      </c>
      <c r="V47" s="5">
        <f>_xlfn.STDEV.P(V40:V45)</f>
        <v>0.29780006794902603</v>
      </c>
      <c r="W47">
        <f>_xlfn.STDEV.P(W40:W44)</f>
        <v>0.17164862366797326</v>
      </c>
    </row>
    <row r="48" spans="1:23" x14ac:dyDescent="0.7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53.333333333333336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55.388888888888893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40.799999999999997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15"/>
        <v>5 (δ=0.65)</v>
      </c>
      <c r="K48" s="9" cm="1">
        <f t="array" ref="K48">INDEX(LINEST(K40:K45),1)</f>
        <v>-2.652233161055237</v>
      </c>
      <c r="L48" s="10" cm="1">
        <f t="array" ref="L48">INDEX(LINEST(L40:L44),1)</f>
        <v>-8.5587414411218518E-2</v>
      </c>
      <c r="N48">
        <f t="shared" si="16"/>
        <v>50.263888888888893</v>
      </c>
      <c r="O48">
        <f t="shared" si="17"/>
        <v>5.6316914931549791</v>
      </c>
      <c r="P48" s="5"/>
      <c r="R48" s="5"/>
      <c r="T48" s="5"/>
      <c r="V48" s="5"/>
    </row>
    <row r="49" spans="1:23" x14ac:dyDescent="0.7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52.266666666666666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54.111111111111114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39.244444444444447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15"/>
        <v>5 (δ=0.85)</v>
      </c>
      <c r="K49" s="11">
        <f>AVERAGE('Hamiltonian Accuracy'!K48, 'MazeSolve Accuracy'!K48, 'MazeComplete Accuracy'!K48, 'Vending_Machine_Sum Accuracy'!K48, 'Vending_Machine Accuracy'!K48, 'Stack Accuracy'!K48, 'Reversal Accuracy'!K48, 'Pattern_Matching Accuracy'!K48, 'PARITY Accuracy'!K48)</f>
        <v>-2.3307662691027877</v>
      </c>
      <c r="L49" s="11">
        <f>AVERAGE('Hamiltonian Accuracy'!L48, 'MazeSolve Accuracy'!L48, 'MazeComplete Accuracy'!L48, 'Vending_Machine_Sum Accuracy'!L48, 'Vending_Machine Accuracy'!L48, 'Stack Accuracy'!L48, 'Reversal Accuracy'!L48, 'Pattern_Matching Accuracy'!L48, 'PARITY Accuracy'!L48)</f>
        <v>-0.14351600936792797</v>
      </c>
      <c r="N49">
        <f t="shared" si="16"/>
        <v>49.1</v>
      </c>
      <c r="O49">
        <f t="shared" si="17"/>
        <v>5.8113235567710149</v>
      </c>
      <c r="P49" s="5"/>
      <c r="R49" s="5"/>
      <c r="T49" s="5"/>
      <c r="V49" s="5"/>
    </row>
    <row r="50" spans="1:23" ht="15.5" thickBot="1" x14ac:dyDescent="0.9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55.577777777777776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57.477777777777774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39.766666666666666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15"/>
        <v>10 (δ=0)</v>
      </c>
      <c r="K50" s="12">
        <f>_xlfn.STDEV.P('Hamiltonian Accuracy'!K48, 'MazeSolve Accuracy'!K48, 'MazeComplete Accuracy'!K48, 'Vending_Machine_Sum Accuracy'!K48, 'Vending_Machine Accuracy'!K48, 'Stack Accuracy'!K48, 'Reversal Accuracy'!K48, 'Pattern_Matching Accuracy'!K48, 'PARITY Accuracy'!K48)</f>
        <v>1.4509069613047192</v>
      </c>
      <c r="L50" s="13" t="s">
        <v>29</v>
      </c>
      <c r="N50">
        <f t="shared" si="16"/>
        <v>51.780555555555551</v>
      </c>
      <c r="O50">
        <f t="shared" si="17"/>
        <v>7.0277728370645951</v>
      </c>
      <c r="P50" s="5"/>
      <c r="R50" s="5"/>
      <c r="T50" s="5"/>
      <c r="V50" s="5"/>
    </row>
    <row r="51" spans="1:23" x14ac:dyDescent="0.7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53.911111111111119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56.011111111111106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40.277777777777779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15"/>
        <v>10 (δ=0.2)</v>
      </c>
      <c r="J51" s="2"/>
      <c r="K51" s="2" t="s">
        <v>26</v>
      </c>
      <c r="L51" s="2" t="s">
        <v>27</v>
      </c>
      <c r="N51">
        <f t="shared" si="16"/>
        <v>51.113888888888887</v>
      </c>
      <c r="O51">
        <f t="shared" si="17"/>
        <v>6.3067148958691721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23" x14ac:dyDescent="0.7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54.010000000000005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55.266666666666666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40.577777777777776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15"/>
        <v>10 (δ=0.45)</v>
      </c>
      <c r="J52">
        <v>2</v>
      </c>
      <c r="K52">
        <f>AVERAGE(D40:G44)</f>
        <v>38.298888888888889</v>
      </c>
      <c r="L52">
        <f>AVERAGE(D40:G40,D45:G45,D50:G50,D55:G55,D60:G60,D65:G65)</f>
        <v>53.691423611111112</v>
      </c>
      <c r="M52">
        <v>0</v>
      </c>
      <c r="N52">
        <f t="shared" si="16"/>
        <v>51.235833333333332</v>
      </c>
      <c r="O52">
        <f t="shared" si="17"/>
        <v>6.1721917378485065</v>
      </c>
      <c r="P52" s="5">
        <f>AVERAGE(D40:D44)</f>
        <v>46.335555555555551</v>
      </c>
      <c r="Q52">
        <f>AVERAGE(D40,D45,D50,D55,D60,D65)</f>
        <v>57.835370370370377</v>
      </c>
      <c r="R52" s="5">
        <f>AVERAGE(E40:E44)</f>
        <v>52.991111111111103</v>
      </c>
      <c r="S52">
        <f>AVERAGE(E40,E45,E50,E55,E60,E65)</f>
        <v>58.142592592592592</v>
      </c>
      <c r="T52" s="5">
        <f>AVERAGE(F40:F44)</f>
        <v>47.28</v>
      </c>
      <c r="U52">
        <f>AVERAGE(F40,F45,F50,F55,F60,F65)</f>
        <v>50.642592592592599</v>
      </c>
      <c r="V52" s="5">
        <f>AVERAGE(G40:G44)</f>
        <v>6.5888888888888886</v>
      </c>
      <c r="W52">
        <f>AVERAGE(G40,G45,G50,G55,G60,G65)</f>
        <v>48.145138888888887</v>
      </c>
    </row>
    <row r="53" spans="1:23" x14ac:dyDescent="0.7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53.855555555555554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54.955555555555549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38.733333333333334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15"/>
        <v>10 (δ=0.65)</v>
      </c>
      <c r="J53">
        <v>5</v>
      </c>
      <c r="K53">
        <f>AVERAGE(D45:G49)</f>
        <v>50.390499999999989</v>
      </c>
      <c r="L53">
        <f>AVERAGE(D41:G41,D46:G46,D51:G51,D56:G56,D61:G61,D66:G66)</f>
        <v>53.284432870370374</v>
      </c>
      <c r="M53">
        <v>0.2</v>
      </c>
      <c r="N53">
        <f t="shared" si="16"/>
        <v>50.666666666666664</v>
      </c>
      <c r="O53">
        <f t="shared" si="17"/>
        <v>6.9068806273164967</v>
      </c>
      <c r="P53" s="5">
        <f>AVERAGE(D45:D49)</f>
        <v>53.75533333333334</v>
      </c>
      <c r="Q53">
        <f t="shared" ref="Q53:Q56" si="23">AVERAGE(D41,D46,D51,D56,D61,D66)</f>
        <v>56.588888888888881</v>
      </c>
      <c r="R53" s="5">
        <f>AVERAGE(E45:E49)</f>
        <v>55.486666666666665</v>
      </c>
      <c r="S53">
        <f t="shared" ref="S53:S56" si="24">AVERAGE(E41,E46,E51,E56,E61,E66)</f>
        <v>56.911111111111119</v>
      </c>
      <c r="T53" s="5">
        <f>AVERAGE(F45:F49)</f>
        <v>41.035555555555554</v>
      </c>
      <c r="U53">
        <f t="shared" ref="U53:U56" si="25">AVERAGE(F41,F46,F51,F56,F61,F66)</f>
        <v>51.096296296296295</v>
      </c>
      <c r="V53" s="5">
        <f>AVERAGE(G45:G49)</f>
        <v>51.284444444444446</v>
      </c>
      <c r="W53">
        <f t="shared" ref="W53:W56" si="26">AVERAGE(G41,G46,G51,G56,G61,G66)</f>
        <v>48.541435185185186</v>
      </c>
    </row>
    <row r="54" spans="1:23" x14ac:dyDescent="0.7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53.966666666666669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53.199999999999996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37.555555555555557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15"/>
        <v>10 (δ=0.85)</v>
      </c>
      <c r="J54">
        <v>10</v>
      </c>
      <c r="K54">
        <f>AVERAGE(D50:G54)</f>
        <v>50.926611111111114</v>
      </c>
      <c r="L54">
        <f t="shared" ref="L54:L56" si="27">AVERAGE(D42:G42,D47:G47,D52:G52,D57:G57,D62:G62,D67:G67)</f>
        <v>53.142199074074078</v>
      </c>
      <c r="M54">
        <v>0.45</v>
      </c>
      <c r="N54">
        <f t="shared" si="16"/>
        <v>49.836111111111109</v>
      </c>
      <c r="O54">
        <f t="shared" si="17"/>
        <v>7.1080261320444889</v>
      </c>
      <c r="P54" s="5">
        <f>AVERAGE(D50:D54)</f>
        <v>54.264222222222223</v>
      </c>
      <c r="Q54">
        <f t="shared" si="23"/>
        <v>56.733148148148153</v>
      </c>
      <c r="R54" s="5">
        <f>AVERAGE(E50:E54)</f>
        <v>55.382222222222218</v>
      </c>
      <c r="S54">
        <f t="shared" si="24"/>
        <v>56.296296296296283</v>
      </c>
      <c r="T54" s="5">
        <f>AVERAGE(F50:F54)</f>
        <v>39.382222222222218</v>
      </c>
      <c r="U54">
        <f t="shared" si="25"/>
        <v>50.85</v>
      </c>
      <c r="V54" s="5">
        <f>AVERAGE(G50:G54)</f>
        <v>54.677777777777784</v>
      </c>
      <c r="W54">
        <f t="shared" si="26"/>
        <v>48.689351851851853</v>
      </c>
    </row>
    <row r="55" spans="1:23" x14ac:dyDescent="0.75">
      <c r="A55" s="1">
        <v>15</v>
      </c>
      <c r="B55">
        <v>20</v>
      </c>
      <c r="C55">
        <v>0</v>
      </c>
      <c r="D55">
        <f>(SUM(SUMIF('PARITY Accuracy'!D55,"&lt;&gt;0"), SUMIF('Pattern_Matching Accuracy'!D55,"&lt;&gt;0"), SUMIF('Reversal Accuracy'!D55,"&lt;&gt;0"), SUMIF('Stack Accuracy'!D55,"&lt;&gt;0"), SUMIF('Vending_Machine Accuracy'!D55,"&lt;&gt;0"), SUMIF('Vending_Machine_Sum Accuracy'!D55,"&lt;&gt;0"), SUMIF('MazeComplete Accuracy'!D55,"&lt;&gt;0"), SUMIF('MazeSolve Accuracy'!D55,"&lt;&gt;0"), SUMIF('Hamiltonian Accuracy'!D55,"&lt;&gt;0")))/SUM(IF('PARITY Accuracy'!D55&lt;&gt;0,1,0), IF('Pattern_Matching Accuracy'!D55&lt;&gt;0,1,0), IF('Reversal Accuracy'!D55&lt;&gt;0,1,0), IF('Stack Accuracy'!D55&lt;&gt;0,1,0), IF('Vending_Machine Accuracy'!D55&lt;&gt;0,1,0), IF('Vending_Machine_Sum Accuracy'!D55&lt;&gt;0,1,0), IF('MazeComplete Accuracy'!D55&lt;&gt;0,1,0), IF('MazeSolve Accuracy'!D55&lt;&gt;0,1,0), IF('Hamiltonian Accuracy'!D55&lt;&gt;0,1,0))</f>
        <v>59.155555555555551</v>
      </c>
      <c r="E55">
        <f>(SUM(SUMIF('PARITY Accuracy'!E55,"&lt;&gt;0"), SUMIF('Pattern_Matching Accuracy'!E55,"&lt;&gt;0"), SUMIF('Reversal Accuracy'!E55,"&lt;&gt;0"), SUMIF('Stack Accuracy'!E55,"&lt;&gt;0"), SUMIF('Vending_Machine Accuracy'!E55,"&lt;&gt;0"), SUMIF('Vending_Machine_Sum Accuracy'!E55,"&lt;&gt;0"), SUMIF('MazeComplete Accuracy'!E55,"&lt;&gt;0"), SUMIF('MazeSolve Accuracy'!E55,"&lt;&gt;0"), SUMIF('Hamiltonian Accuracy'!E55,"&lt;&gt;0")))/SUM(IF('PARITY Accuracy'!E55&lt;&gt;0,1,0), IF('Pattern_Matching Accuracy'!E55&lt;&gt;0,1,0), IF('Reversal Accuracy'!E55&lt;&gt;0,1,0), IF('Stack Accuracy'!E55&lt;&gt;0,1,0), IF('Vending_Machine Accuracy'!E55&lt;&gt;0,1,0), IF('Vending_Machine_Sum Accuracy'!E55&lt;&gt;0,1,0), IF('MazeComplete Accuracy'!E55&lt;&gt;0,1,0), IF('MazeSolve Accuracy'!E55&lt;&gt;0,1,0), IF('Hamiltonian Accuracy'!E55&lt;&gt;0,1,0))</f>
        <v>56.333333333333336</v>
      </c>
      <c r="F55">
        <f>(SUM(SUMIF('PARITY Accuracy'!F55,"&lt;&gt;0"), SUMIF('Pattern_Matching Accuracy'!F55,"&lt;&gt;0"), SUMIF('Reversal Accuracy'!F55,"&lt;&gt;0"), SUMIF('Stack Accuracy'!F55,"&lt;&gt;0"), SUMIF('Vending_Machine Accuracy'!F55,"&lt;&gt;0"), SUMIF('Vending_Machine_Sum Accuracy'!F55,"&lt;&gt;0"), SUMIF('MazeComplete Accuracy'!F55,"&lt;&gt;0"), SUMIF('MazeSolve Accuracy'!F55,"&lt;&gt;0"), SUMIF('Hamiltonian Accuracy'!F55,"&lt;&gt;0")))/SUM(IF('PARITY Accuracy'!F55&lt;&gt;0,1,0), IF('Pattern_Matching Accuracy'!F55&lt;&gt;0,1,0), IF('Reversal Accuracy'!F55&lt;&gt;0,1,0), IF('Stack Accuracy'!F55&lt;&gt;0,1,0), IF('Vending_Machine Accuracy'!F55&lt;&gt;0,1,0), IF('Vending_Machine_Sum Accuracy'!F55&lt;&gt;0,1,0), IF('MazeComplete Accuracy'!F55&lt;&gt;0,1,0), IF('MazeSolve Accuracy'!F55&lt;&gt;0,1,0), IF('Hamiltonian Accuracy'!F55&lt;&gt;0,1,0))</f>
        <v>48.93333333333333</v>
      </c>
      <c r="G55">
        <f>(SUM(SUMIF('PARITY Accuracy'!G55,"&lt;&gt;0"), SUMIF('Pattern_Matching Accuracy'!G55,"&lt;&gt;0"), SUMIF('Reversal Accuracy'!G55,"&lt;&gt;0"), SUMIF('Stack Accuracy'!G55,"&lt;&gt;0"), SUMIF('Vending_Machine Accuracy'!G55,"&lt;&gt;0"), SUMIF('Vending_Machine_Sum Accuracy'!G55,"&lt;&gt;0"), SUMIF('MazeComplete Accuracy'!G55,"&lt;&gt;0"), SUMIF('MazeSolve Accuracy'!G55,"&lt;&gt;0"), SUMIF('Hamiltonian Accuracy'!G55,"&lt;&gt;0")))/SUM(IF('PARITY Accuracy'!G55&lt;&gt;0,1,0), IF('Pattern_Matching Accuracy'!G55&lt;&gt;0,1,0), IF('Reversal Accuracy'!G55&lt;&gt;0,1,0), IF('Stack Accuracy'!G55&lt;&gt;0,1,0), IF('Vending_Machine Accuracy'!G55&lt;&gt;0,1,0), IF('Vending_Machine_Sum Accuracy'!G55&lt;&gt;0,1,0), IF('MazeComplete Accuracy'!G55&lt;&gt;0,1,0), IF('MazeSolve Accuracy'!G55&lt;&gt;0,1,0), IF('Hamiltonian Accuracy'!G55&lt;&gt;0,1,0))</f>
        <v>60.222222222222221</v>
      </c>
      <c r="H55" t="str">
        <f t="shared" si="15"/>
        <v>20 (δ=0)</v>
      </c>
      <c r="J55">
        <v>20</v>
      </c>
      <c r="K55">
        <f>AVERAGE(D55:G59)</f>
        <v>55.396111111111111</v>
      </c>
      <c r="L55">
        <f t="shared" si="27"/>
        <v>52.633564814814811</v>
      </c>
      <c r="M55">
        <v>0.65</v>
      </c>
      <c r="N55">
        <f t="shared" si="16"/>
        <v>56.161111111111111</v>
      </c>
      <c r="O55">
        <f t="shared" si="17"/>
        <v>4.408223936190736</v>
      </c>
      <c r="P55" s="5">
        <f>AVERAGE(D55:D59)</f>
        <v>58.46</v>
      </c>
      <c r="Q55">
        <f t="shared" si="23"/>
        <v>56.396296296296299</v>
      </c>
      <c r="R55" s="5">
        <f>AVERAGE(E55:E59)</f>
        <v>54.713333333333331</v>
      </c>
      <c r="S55">
        <f t="shared" si="24"/>
        <v>55.655555555555559</v>
      </c>
      <c r="T55" s="5">
        <f>AVERAGE(F55:F59)</f>
        <v>48.782222222222217</v>
      </c>
      <c r="U55">
        <f t="shared" si="25"/>
        <v>50.050000000000004</v>
      </c>
      <c r="V55" s="5">
        <f>AVERAGE(G55:G59)</f>
        <v>59.628888888888902</v>
      </c>
      <c r="W55">
        <f t="shared" si="26"/>
        <v>48.432407407407418</v>
      </c>
    </row>
    <row r="56" spans="1:23" x14ac:dyDescent="0.75">
      <c r="A56" s="1">
        <v>16</v>
      </c>
      <c r="B56">
        <v>20</v>
      </c>
      <c r="C56">
        <v>0.2</v>
      </c>
      <c r="D56">
        <f>(SUM(SUMIF('PARITY Accuracy'!D56,"&lt;&gt;0"), SUMIF('Pattern_Matching Accuracy'!D56,"&lt;&gt;0"), SUMIF('Reversal Accuracy'!D56,"&lt;&gt;0"), SUMIF('Stack Accuracy'!D56,"&lt;&gt;0"), SUMIF('Vending_Machine Accuracy'!D56,"&lt;&gt;0"), SUMIF('Vending_Machine_Sum Accuracy'!D56,"&lt;&gt;0"), SUMIF('MazeComplete Accuracy'!D56,"&lt;&gt;0"), SUMIF('MazeSolve Accuracy'!D56,"&lt;&gt;0"), SUMIF('Hamiltonian Accuracy'!D56,"&lt;&gt;0")))/SUM(IF('PARITY Accuracy'!D56&lt;&gt;0,1,0), IF('Pattern_Matching Accuracy'!D56&lt;&gt;0,1,0), IF('Reversal Accuracy'!D56&lt;&gt;0,1,0), IF('Stack Accuracy'!D56&lt;&gt;0,1,0), IF('Vending_Machine Accuracy'!D56&lt;&gt;0,1,0), IF('Vending_Machine_Sum Accuracy'!D56&lt;&gt;0,1,0), IF('MazeComplete Accuracy'!D56&lt;&gt;0,1,0), IF('MazeSolve Accuracy'!D56&lt;&gt;0,1,0), IF('Hamiltonian Accuracy'!D56&lt;&gt;0,1,0))</f>
        <v>57.955555555555556</v>
      </c>
      <c r="E56">
        <f>(SUM(SUMIF('PARITY Accuracy'!E56,"&lt;&gt;0"), SUMIF('Pattern_Matching Accuracy'!E56,"&lt;&gt;0"), SUMIF('Reversal Accuracy'!E56,"&lt;&gt;0"), SUMIF('Stack Accuracy'!E56,"&lt;&gt;0"), SUMIF('Vending_Machine Accuracy'!E56,"&lt;&gt;0"), SUMIF('Vending_Machine_Sum Accuracy'!E56,"&lt;&gt;0"), SUMIF('MazeComplete Accuracy'!E56,"&lt;&gt;0"), SUMIF('MazeSolve Accuracy'!E56,"&lt;&gt;0"), SUMIF('Hamiltonian Accuracy'!E56,"&lt;&gt;0")))/SUM(IF('PARITY Accuracy'!E56&lt;&gt;0,1,0), IF('Pattern_Matching Accuracy'!E56&lt;&gt;0,1,0), IF('Reversal Accuracy'!E56&lt;&gt;0,1,0), IF('Stack Accuracy'!E56&lt;&gt;0,1,0), IF('Vending_Machine Accuracy'!E56&lt;&gt;0,1,0), IF('Vending_Machine_Sum Accuracy'!E56&lt;&gt;0,1,0), IF('MazeComplete Accuracy'!E56&lt;&gt;0,1,0), IF('MazeSolve Accuracy'!E56&lt;&gt;0,1,0), IF('Hamiltonian Accuracy'!E56&lt;&gt;0,1,0))</f>
        <v>55.366666666666674</v>
      </c>
      <c r="F56">
        <f>(SUM(SUMIF('PARITY Accuracy'!F56,"&lt;&gt;0"), SUMIF('Pattern_Matching Accuracy'!F56,"&lt;&gt;0"), SUMIF('Reversal Accuracy'!F56,"&lt;&gt;0"), SUMIF('Stack Accuracy'!F56,"&lt;&gt;0"), SUMIF('Vending_Machine Accuracy'!F56,"&lt;&gt;0"), SUMIF('Vending_Machine_Sum Accuracy'!F56,"&lt;&gt;0"), SUMIF('MazeComplete Accuracy'!F56,"&lt;&gt;0"), SUMIF('MazeSolve Accuracy'!F56,"&lt;&gt;0"), SUMIF('Hamiltonian Accuracy'!F56,"&lt;&gt;0")))/SUM(IF('PARITY Accuracy'!F56&lt;&gt;0,1,0), IF('Pattern_Matching Accuracy'!F56&lt;&gt;0,1,0), IF('Reversal Accuracy'!F56&lt;&gt;0,1,0), IF('Stack Accuracy'!F56&lt;&gt;0,1,0), IF('Vending_Machine Accuracy'!F56&lt;&gt;0,1,0), IF('Vending_Machine_Sum Accuracy'!F56&lt;&gt;0,1,0), IF('MazeComplete Accuracy'!F56&lt;&gt;0,1,0), IF('MazeSolve Accuracy'!F56&lt;&gt;0,1,0), IF('Hamiltonian Accuracy'!F56&lt;&gt;0,1,0))</f>
        <v>49.366666666666667</v>
      </c>
      <c r="G56">
        <f>(SUM(SUMIF('PARITY Accuracy'!G56,"&lt;&gt;0"), SUMIF('Pattern_Matching Accuracy'!G56,"&lt;&gt;0"), SUMIF('Reversal Accuracy'!G56,"&lt;&gt;0"), SUMIF('Stack Accuracy'!G56,"&lt;&gt;0"), SUMIF('Vending_Machine Accuracy'!G56,"&lt;&gt;0"), SUMIF('Vending_Machine_Sum Accuracy'!G56,"&lt;&gt;0"), SUMIF('MazeComplete Accuracy'!G56,"&lt;&gt;0"), SUMIF('MazeSolve Accuracy'!G56,"&lt;&gt;0"), SUMIF('Hamiltonian Accuracy'!G56,"&lt;&gt;0")))/SUM(IF('PARITY Accuracy'!G56&lt;&gt;0,1,0), IF('Pattern_Matching Accuracy'!G56&lt;&gt;0,1,0), IF('Reversal Accuracy'!G56&lt;&gt;0,1,0), IF('Stack Accuracy'!G56&lt;&gt;0,1,0), IF('Vending_Machine Accuracy'!G56&lt;&gt;0,1,0), IF('Vending_Machine_Sum Accuracy'!G56&lt;&gt;0,1,0), IF('MazeComplete Accuracy'!G56&lt;&gt;0,1,0), IF('MazeSolve Accuracy'!G56&lt;&gt;0,1,0), IF('Hamiltonian Accuracy'!G56&lt;&gt;0,1,0))</f>
        <v>60.099999999999994</v>
      </c>
      <c r="H56" t="str">
        <f t="shared" si="15"/>
        <v>20 (δ=0.2)</v>
      </c>
      <c r="J56">
        <v>50</v>
      </c>
      <c r="K56">
        <f>AVERAGE(D60:G64)</f>
        <v>59.911666666666669</v>
      </c>
      <c r="L56">
        <f t="shared" si="27"/>
        <v>51.557118055555549</v>
      </c>
      <c r="M56">
        <v>0.85</v>
      </c>
      <c r="N56">
        <f t="shared" si="16"/>
        <v>55.697222222222223</v>
      </c>
      <c r="O56">
        <f t="shared" si="17"/>
        <v>4.0208743521223766</v>
      </c>
      <c r="P56" s="5">
        <f>AVERAGE(D60:D64)</f>
        <v>62.577777777777783</v>
      </c>
      <c r="Q56">
        <f t="shared" si="23"/>
        <v>55.542592592592591</v>
      </c>
      <c r="R56" s="5">
        <f>AVERAGE(E60:E64)</f>
        <v>58.395555555555553</v>
      </c>
      <c r="S56">
        <f t="shared" si="24"/>
        <v>54.553703703703697</v>
      </c>
      <c r="T56" s="5">
        <f>AVERAGE(F60:F64)</f>
        <v>60.013333333333335</v>
      </c>
      <c r="U56">
        <f t="shared" si="25"/>
        <v>48.475925925925928</v>
      </c>
      <c r="V56" s="5">
        <f>AVERAGE(G60:G64)</f>
        <v>58.660000000000004</v>
      </c>
      <c r="W56">
        <f t="shared" si="26"/>
        <v>47.656250000000007</v>
      </c>
    </row>
    <row r="57" spans="1:23" x14ac:dyDescent="0.75">
      <c r="A57" s="1">
        <v>17</v>
      </c>
      <c r="B57">
        <v>20</v>
      </c>
      <c r="C57">
        <v>0.45</v>
      </c>
      <c r="D57">
        <f>(SUM(SUMIF('PARITY Accuracy'!D57,"&lt;&gt;0"), SUMIF('Pattern_Matching Accuracy'!D57,"&lt;&gt;0"), SUMIF('Reversal Accuracy'!D57,"&lt;&gt;0"), SUMIF('Stack Accuracy'!D57,"&lt;&gt;0"), SUMIF('Vending_Machine Accuracy'!D57,"&lt;&gt;0"), SUMIF('Vending_Machine_Sum Accuracy'!D57,"&lt;&gt;0"), SUMIF('MazeComplete Accuracy'!D57,"&lt;&gt;0"), SUMIF('MazeSolve Accuracy'!D57,"&lt;&gt;0"), SUMIF('Hamiltonian Accuracy'!D57,"&lt;&gt;0")))/SUM(IF('PARITY Accuracy'!D57&lt;&gt;0,1,0), IF('Pattern_Matching Accuracy'!D57&lt;&gt;0,1,0), IF('Reversal Accuracy'!D57&lt;&gt;0,1,0), IF('Stack Accuracy'!D57&lt;&gt;0,1,0), IF('Vending_Machine Accuracy'!D57&lt;&gt;0,1,0), IF('Vending_Machine_Sum Accuracy'!D57&lt;&gt;0,1,0), IF('MazeComplete Accuracy'!D57&lt;&gt;0,1,0), IF('MazeSolve Accuracy'!D57&lt;&gt;0,1,0), IF('Hamiltonian Accuracy'!D57&lt;&gt;0,1,0))</f>
        <v>58.966666666666669</v>
      </c>
      <c r="E57">
        <f>(SUM(SUMIF('PARITY Accuracy'!E57,"&lt;&gt;0"), SUMIF('Pattern_Matching Accuracy'!E57,"&lt;&gt;0"), SUMIF('Reversal Accuracy'!E57,"&lt;&gt;0"), SUMIF('Stack Accuracy'!E57,"&lt;&gt;0"), SUMIF('Vending_Machine Accuracy'!E57,"&lt;&gt;0"), SUMIF('Vending_Machine_Sum Accuracy'!E57,"&lt;&gt;0"), SUMIF('MazeComplete Accuracy'!E57,"&lt;&gt;0"), SUMIF('MazeSolve Accuracy'!E57,"&lt;&gt;0"), SUMIF('Hamiltonian Accuracy'!E57,"&lt;&gt;0")))/SUM(IF('PARITY Accuracy'!E57&lt;&gt;0,1,0), IF('Pattern_Matching Accuracy'!E57&lt;&gt;0,1,0), IF('Reversal Accuracy'!E57&lt;&gt;0,1,0), IF('Stack Accuracy'!E57&lt;&gt;0,1,0), IF('Vending_Machine Accuracy'!E57&lt;&gt;0,1,0), IF('Vending_Machine_Sum Accuracy'!E57&lt;&gt;0,1,0), IF('MazeComplete Accuracy'!E57&lt;&gt;0,1,0), IF('MazeSolve Accuracy'!E57&lt;&gt;0,1,0), IF('Hamiltonian Accuracy'!E57&lt;&gt;0,1,0))</f>
        <v>54.133333333333333</v>
      </c>
      <c r="F57">
        <f>(SUM(SUMIF('PARITY Accuracy'!F57,"&lt;&gt;0"), SUMIF('Pattern_Matching Accuracy'!F57,"&lt;&gt;0"), SUMIF('Reversal Accuracy'!F57,"&lt;&gt;0"), SUMIF('Stack Accuracy'!F57,"&lt;&gt;0"), SUMIF('Vending_Machine Accuracy'!F57,"&lt;&gt;0"), SUMIF('Vending_Machine_Sum Accuracy'!F57,"&lt;&gt;0"), SUMIF('MazeComplete Accuracy'!F57,"&lt;&gt;0"), SUMIF('MazeSolve Accuracy'!F57,"&lt;&gt;0"), SUMIF('Hamiltonian Accuracy'!F57,"&lt;&gt;0")))/SUM(IF('PARITY Accuracy'!F57&lt;&gt;0,1,0), IF('Pattern_Matching Accuracy'!F57&lt;&gt;0,1,0), IF('Reversal Accuracy'!F57&lt;&gt;0,1,0), IF('Stack Accuracy'!F57&lt;&gt;0,1,0), IF('Vending_Machine Accuracy'!F57&lt;&gt;0,1,0), IF('Vending_Machine_Sum Accuracy'!F57&lt;&gt;0,1,0), IF('MazeComplete Accuracy'!F57&lt;&gt;0,1,0), IF('MazeSolve Accuracy'!F57&lt;&gt;0,1,0), IF('Hamiltonian Accuracy'!F57&lt;&gt;0,1,0))</f>
        <v>49.544444444444444</v>
      </c>
      <c r="G57">
        <f>(SUM(SUMIF('PARITY Accuracy'!G57,"&lt;&gt;0"), SUMIF('Pattern_Matching Accuracy'!G57,"&lt;&gt;0"), SUMIF('Reversal Accuracy'!G57,"&lt;&gt;0"), SUMIF('Stack Accuracy'!G57,"&lt;&gt;0"), SUMIF('Vending_Machine Accuracy'!G57,"&lt;&gt;0"), SUMIF('Vending_Machine_Sum Accuracy'!G57,"&lt;&gt;0"), SUMIF('MazeComplete Accuracy'!G57,"&lt;&gt;0"), SUMIF('MazeSolve Accuracy'!G57,"&lt;&gt;0"), SUMIF('Hamiltonian Accuracy'!G57,"&lt;&gt;0")))/SUM(IF('PARITY Accuracy'!G57&lt;&gt;0,1,0), IF('Pattern_Matching Accuracy'!G57&lt;&gt;0,1,0), IF('Reversal Accuracy'!G57&lt;&gt;0,1,0), IF('Stack Accuracy'!G57&lt;&gt;0,1,0), IF('Vending_Machine Accuracy'!G57&lt;&gt;0,1,0), IF('Vending_Machine_Sum Accuracy'!G57&lt;&gt;0,1,0), IF('MazeComplete Accuracy'!G57&lt;&gt;0,1,0), IF('MazeSolve Accuracy'!G57&lt;&gt;0,1,0), IF('Hamiltonian Accuracy'!G57&lt;&gt;0,1,0))</f>
        <v>59.922222222222217</v>
      </c>
      <c r="H57" t="str">
        <f t="shared" si="15"/>
        <v>20 (δ=0.45)</v>
      </c>
      <c r="J57">
        <v>100</v>
      </c>
      <c r="K57">
        <f>AVERAGE(D65:G69)</f>
        <v>62.246708333333331</v>
      </c>
      <c r="L57">
        <f>AVERAGE((L56-L55), (L55-L54), (L54-L53), (L53-L52))</f>
        <v>-0.53357638888889092</v>
      </c>
      <c r="N57">
        <f t="shared" si="16"/>
        <v>55.641666666666666</v>
      </c>
      <c r="O57">
        <f t="shared" si="17"/>
        <v>4.148191447359995</v>
      </c>
      <c r="P57" s="5">
        <f>AVERAGE(D65:D69)</f>
        <v>64.322666666666663</v>
      </c>
      <c r="R57" s="5">
        <f>AVERAGE(E65:E69)</f>
        <v>60.902222222222221</v>
      </c>
      <c r="T57" s="5">
        <f>AVERAGE(F65:F69)</f>
        <v>64.844444444444449</v>
      </c>
      <c r="V57" s="5">
        <f>AVERAGE(G65:G69)</f>
        <v>58.917500000000004</v>
      </c>
    </row>
    <row r="58" spans="1:23" x14ac:dyDescent="0.75">
      <c r="A58" s="1">
        <v>18</v>
      </c>
      <c r="B58">
        <v>20</v>
      </c>
      <c r="C58">
        <v>0.65</v>
      </c>
      <c r="D58">
        <f>(SUM(SUMIF('PARITY Accuracy'!D58,"&lt;&gt;0"), SUMIF('Pattern_Matching Accuracy'!D58,"&lt;&gt;0"), SUMIF('Reversal Accuracy'!D58,"&lt;&gt;0"), SUMIF('Stack Accuracy'!D58,"&lt;&gt;0"), SUMIF('Vending_Machine Accuracy'!D58,"&lt;&gt;0"), SUMIF('Vending_Machine_Sum Accuracy'!D58,"&lt;&gt;0"), SUMIF('MazeComplete Accuracy'!D58,"&lt;&gt;0"), SUMIF('MazeSolve Accuracy'!D58,"&lt;&gt;0"), SUMIF('Hamiltonian Accuracy'!D58,"&lt;&gt;0")))/SUM(IF('PARITY Accuracy'!D58&lt;&gt;0,1,0), IF('Pattern_Matching Accuracy'!D58&lt;&gt;0,1,0), IF('Reversal Accuracy'!D58&lt;&gt;0,1,0), IF('Stack Accuracy'!D58&lt;&gt;0,1,0), IF('Vending_Machine Accuracy'!D58&lt;&gt;0,1,0), IF('Vending_Machine_Sum Accuracy'!D58&lt;&gt;0,1,0), IF('MazeComplete Accuracy'!D58&lt;&gt;0,1,0), IF('MazeSolve Accuracy'!D58&lt;&gt;0,1,0), IF('Hamiltonian Accuracy'!D58&lt;&gt;0,1,0))</f>
        <v>58.033333333333331</v>
      </c>
      <c r="E58">
        <f>(SUM(SUMIF('PARITY Accuracy'!E58,"&lt;&gt;0"), SUMIF('Pattern_Matching Accuracy'!E58,"&lt;&gt;0"), SUMIF('Reversal Accuracy'!E58,"&lt;&gt;0"), SUMIF('Stack Accuracy'!E58,"&lt;&gt;0"), SUMIF('Vending_Machine Accuracy'!E58,"&lt;&gt;0"), SUMIF('Vending_Machine_Sum Accuracy'!E58,"&lt;&gt;0"), SUMIF('MazeComplete Accuracy'!E58,"&lt;&gt;0"), SUMIF('MazeSolve Accuracy'!E58,"&lt;&gt;0"), SUMIF('Hamiltonian Accuracy'!E58,"&lt;&gt;0")))/SUM(IF('PARITY Accuracy'!E58&lt;&gt;0,1,0), IF('Pattern_Matching Accuracy'!E58&lt;&gt;0,1,0), IF('Reversal Accuracy'!E58&lt;&gt;0,1,0), IF('Stack Accuracy'!E58&lt;&gt;0,1,0), IF('Vending_Machine Accuracy'!E58&lt;&gt;0,1,0), IF('Vending_Machine_Sum Accuracy'!E58&lt;&gt;0,1,0), IF('MazeComplete Accuracy'!E58&lt;&gt;0,1,0), IF('MazeSolve Accuracy'!E58&lt;&gt;0,1,0), IF('Hamiltonian Accuracy'!E58&lt;&gt;0,1,0))</f>
        <v>54.144444444444453</v>
      </c>
      <c r="F58">
        <f>(SUM(SUMIF('PARITY Accuracy'!F58,"&lt;&gt;0"), SUMIF('Pattern_Matching Accuracy'!F58,"&lt;&gt;0"), SUMIF('Reversal Accuracy'!F58,"&lt;&gt;0"), SUMIF('Stack Accuracy'!F58,"&lt;&gt;0"), SUMIF('Vending_Machine Accuracy'!F58,"&lt;&gt;0"), SUMIF('Vending_Machine_Sum Accuracy'!F58,"&lt;&gt;0"), SUMIF('MazeComplete Accuracy'!F58,"&lt;&gt;0"), SUMIF('MazeSolve Accuracy'!F58,"&lt;&gt;0"), SUMIF('Hamiltonian Accuracy'!F58,"&lt;&gt;0")))/SUM(IF('PARITY Accuracy'!F58&lt;&gt;0,1,0), IF('Pattern_Matching Accuracy'!F58&lt;&gt;0,1,0), IF('Reversal Accuracy'!F58&lt;&gt;0,1,0), IF('Stack Accuracy'!F58&lt;&gt;0,1,0), IF('Vending_Machine Accuracy'!F58&lt;&gt;0,1,0), IF('Vending_Machine_Sum Accuracy'!F58&lt;&gt;0,1,0), IF('MazeComplete Accuracy'!F58&lt;&gt;0,1,0), IF('MazeSolve Accuracy'!F58&lt;&gt;0,1,0), IF('Hamiltonian Accuracy'!F58&lt;&gt;0,1,0))</f>
        <v>48.711111111111101</v>
      </c>
      <c r="G58">
        <f>(SUM(SUMIF('PARITY Accuracy'!G58,"&lt;&gt;0"), SUMIF('Pattern_Matching Accuracy'!G58,"&lt;&gt;0"), SUMIF('Reversal Accuracy'!G58,"&lt;&gt;0"), SUMIF('Stack Accuracy'!G58,"&lt;&gt;0"), SUMIF('Vending_Machine Accuracy'!G58,"&lt;&gt;0"), SUMIF('Vending_Machine_Sum Accuracy'!G58,"&lt;&gt;0"), SUMIF('MazeComplete Accuracy'!G58,"&lt;&gt;0"), SUMIF('MazeSolve Accuracy'!G58,"&lt;&gt;0"), SUMIF('Hamiltonian Accuracy'!G58,"&lt;&gt;0")))/SUM(IF('PARITY Accuracy'!G58&lt;&gt;0,1,0), IF('Pattern_Matching Accuracy'!G58&lt;&gt;0,1,0), IF('Reversal Accuracy'!G58&lt;&gt;0,1,0), IF('Stack Accuracy'!G58&lt;&gt;0,1,0), IF('Vending_Machine Accuracy'!G58&lt;&gt;0,1,0), IF('Vending_Machine_Sum Accuracy'!G58&lt;&gt;0,1,0), IF('MazeComplete Accuracy'!G58&lt;&gt;0,1,0), IF('MazeSolve Accuracy'!G58&lt;&gt;0,1,0), IF('Hamiltonian Accuracy'!G58&lt;&gt;0,1,0))</f>
        <v>59.63333333333334</v>
      </c>
      <c r="H58" t="str">
        <f t="shared" si="15"/>
        <v>20 (δ=0.65)</v>
      </c>
      <c r="K58">
        <f>AVERAGE(K52:K57)</f>
        <v>52.861747685185179</v>
      </c>
      <c r="L58">
        <f>AVERAGE(L52:L56)</f>
        <v>52.861747685185186</v>
      </c>
      <c r="N58">
        <f t="shared" si="16"/>
        <v>55.13055555555556</v>
      </c>
      <c r="O58">
        <f t="shared" si="17"/>
        <v>4.2095964367732286</v>
      </c>
      <c r="P58" s="5">
        <f>AVERAGE(P52:P57)</f>
        <v>56.619259259259273</v>
      </c>
      <c r="Q58">
        <f>AVERAGE(Q52:Q56)</f>
        <v>56.619259259259266</v>
      </c>
      <c r="R58" s="5">
        <f>AVERAGE(R52:R57)</f>
        <v>56.311851851851856</v>
      </c>
      <c r="S58">
        <f>AVERAGE(S52:S56)</f>
        <v>56.311851851851848</v>
      </c>
      <c r="T58" s="5">
        <f>AVERAGE(T52:T57)</f>
        <v>50.22296296296296</v>
      </c>
      <c r="U58">
        <f>AVERAGE(U52:U56)</f>
        <v>50.222962962962967</v>
      </c>
      <c r="V58" s="5">
        <f>AVERAGE(V52:V57)</f>
        <v>48.292916666666663</v>
      </c>
      <c r="W58">
        <f>AVERAGE(W52:W56)</f>
        <v>48.29291666666667</v>
      </c>
    </row>
    <row r="59" spans="1:23" x14ac:dyDescent="0.75">
      <c r="A59" s="1">
        <v>19</v>
      </c>
      <c r="B59">
        <v>20</v>
      </c>
      <c r="C59">
        <v>0.85</v>
      </c>
      <c r="D59">
        <f>(SUM(SUMIF('PARITY Accuracy'!D59,"&lt;&gt;0"), SUMIF('Pattern_Matching Accuracy'!D59,"&lt;&gt;0"), SUMIF('Reversal Accuracy'!D59,"&lt;&gt;0"), SUMIF('Stack Accuracy'!D59,"&lt;&gt;0"), SUMIF('Vending_Machine Accuracy'!D59,"&lt;&gt;0"), SUMIF('Vending_Machine_Sum Accuracy'!D59,"&lt;&gt;0"), SUMIF('MazeComplete Accuracy'!D59,"&lt;&gt;0"), SUMIF('MazeSolve Accuracy'!D59,"&lt;&gt;0"), SUMIF('Hamiltonian Accuracy'!D59,"&lt;&gt;0")))/SUM(IF('PARITY Accuracy'!D59&lt;&gt;0,1,0), IF('Pattern_Matching Accuracy'!D59&lt;&gt;0,1,0), IF('Reversal Accuracy'!D59&lt;&gt;0,1,0), IF('Stack Accuracy'!D59&lt;&gt;0,1,0), IF('Vending_Machine Accuracy'!D59&lt;&gt;0,1,0), IF('Vending_Machine_Sum Accuracy'!D59&lt;&gt;0,1,0), IF('MazeComplete Accuracy'!D59&lt;&gt;0,1,0), IF('MazeSolve Accuracy'!D59&lt;&gt;0,1,0), IF('Hamiltonian Accuracy'!D59&lt;&gt;0,1,0))</f>
        <v>58.188888888888883</v>
      </c>
      <c r="E59">
        <f>(SUM(SUMIF('PARITY Accuracy'!E59,"&lt;&gt;0"), SUMIF('Pattern_Matching Accuracy'!E59,"&lt;&gt;0"), SUMIF('Reversal Accuracy'!E59,"&lt;&gt;0"), SUMIF('Stack Accuracy'!E59,"&lt;&gt;0"), SUMIF('Vending_Machine Accuracy'!E59,"&lt;&gt;0"), SUMIF('Vending_Machine_Sum Accuracy'!E59,"&lt;&gt;0"), SUMIF('MazeComplete Accuracy'!E59,"&lt;&gt;0"), SUMIF('MazeSolve Accuracy'!E59,"&lt;&gt;0"), SUMIF('Hamiltonian Accuracy'!E59,"&lt;&gt;0")))/SUM(IF('PARITY Accuracy'!E59&lt;&gt;0,1,0), IF('Pattern_Matching Accuracy'!E59&lt;&gt;0,1,0), IF('Reversal Accuracy'!E59&lt;&gt;0,1,0), IF('Stack Accuracy'!E59&lt;&gt;0,1,0), IF('Vending_Machine Accuracy'!E59&lt;&gt;0,1,0), IF('Vending_Machine_Sum Accuracy'!E59&lt;&gt;0,1,0), IF('MazeComplete Accuracy'!E59&lt;&gt;0,1,0), IF('MazeSolve Accuracy'!E59&lt;&gt;0,1,0), IF('Hamiltonian Accuracy'!E59&lt;&gt;0,1,0))</f>
        <v>53.588888888888889</v>
      </c>
      <c r="F59">
        <f>(SUM(SUMIF('PARITY Accuracy'!F59,"&lt;&gt;0"), SUMIF('Pattern_Matching Accuracy'!F59,"&lt;&gt;0"), SUMIF('Reversal Accuracy'!F59,"&lt;&gt;0"), SUMIF('Stack Accuracy'!F59,"&lt;&gt;0"), SUMIF('Vending_Machine Accuracy'!F59,"&lt;&gt;0"), SUMIF('Vending_Machine_Sum Accuracy'!F59,"&lt;&gt;0"), SUMIF('MazeComplete Accuracy'!F59,"&lt;&gt;0"), SUMIF('MazeSolve Accuracy'!F59,"&lt;&gt;0"), SUMIF('Hamiltonian Accuracy'!F59,"&lt;&gt;0")))/SUM(IF('PARITY Accuracy'!F59&lt;&gt;0,1,0), IF('Pattern_Matching Accuracy'!F59&lt;&gt;0,1,0), IF('Reversal Accuracy'!F59&lt;&gt;0,1,0), IF('Stack Accuracy'!F59&lt;&gt;0,1,0), IF('Vending_Machine Accuracy'!F59&lt;&gt;0,1,0), IF('Vending_Machine_Sum Accuracy'!F59&lt;&gt;0,1,0), IF('MazeComplete Accuracy'!F59&lt;&gt;0,1,0), IF('MazeSolve Accuracy'!F59&lt;&gt;0,1,0), IF('Hamiltonian Accuracy'!F59&lt;&gt;0,1,0))</f>
        <v>47.355555555555561</v>
      </c>
      <c r="G59">
        <f>(SUM(SUMIF('PARITY Accuracy'!G59,"&lt;&gt;0"), SUMIF('Pattern_Matching Accuracy'!G59,"&lt;&gt;0"), SUMIF('Reversal Accuracy'!G59,"&lt;&gt;0"), SUMIF('Stack Accuracy'!G59,"&lt;&gt;0"), SUMIF('Vending_Machine Accuracy'!G59,"&lt;&gt;0"), SUMIF('Vending_Machine_Sum Accuracy'!G59,"&lt;&gt;0"), SUMIF('MazeComplete Accuracy'!G59,"&lt;&gt;0"), SUMIF('MazeSolve Accuracy'!G59,"&lt;&gt;0"), SUMIF('Hamiltonian Accuracy'!G59,"&lt;&gt;0")))/SUM(IF('PARITY Accuracy'!G59&lt;&gt;0,1,0), IF('Pattern_Matching Accuracy'!G59&lt;&gt;0,1,0), IF('Reversal Accuracy'!G59&lt;&gt;0,1,0), IF('Stack Accuracy'!G59&lt;&gt;0,1,0), IF('Vending_Machine Accuracy'!G59&lt;&gt;0,1,0), IF('Vending_Machine_Sum Accuracy'!G59&lt;&gt;0,1,0), IF('MazeComplete Accuracy'!G59&lt;&gt;0,1,0), IF('MazeSolve Accuracy'!G59&lt;&gt;0,1,0), IF('Hamiltonian Accuracy'!G59&lt;&gt;0,1,0))</f>
        <v>58.26666666666668</v>
      </c>
      <c r="H59" t="str">
        <f t="shared" si="15"/>
        <v>20 (δ=0.85)</v>
      </c>
      <c r="K59">
        <f>_xlfn.STDEV.P(K52:K57)</f>
        <v>7.8116421341283031</v>
      </c>
      <c r="L59">
        <f>_xlfn.STDEV.P(L52:L56)</f>
        <v>0.73482022048985784</v>
      </c>
      <c r="N59">
        <f t="shared" si="16"/>
        <v>54.35</v>
      </c>
      <c r="O59">
        <f t="shared" si="17"/>
        <v>4.4603500111787433</v>
      </c>
      <c r="P59" s="5">
        <f>_xlfn.STDEV.P(P52:P57)</f>
        <v>6.0240848283538524</v>
      </c>
      <c r="Q59">
        <f>_xlfn.STDEV.P(Q52:Q56)</f>
        <v>0.73508405872267912</v>
      </c>
      <c r="R59" s="5">
        <f>_xlfn.STDEV.P(R52:R57)</f>
        <v>2.5993923527560314</v>
      </c>
      <c r="S59">
        <f>_xlfn.STDEV.P(S52:S56)</f>
        <v>1.2027281516862887</v>
      </c>
      <c r="T59" s="5">
        <f>_xlfn.STDEV.P(T52:T57)</f>
        <v>9.3301121131471874</v>
      </c>
      <c r="U59">
        <f>_xlfn.STDEV.P(U52:U56)</f>
        <v>0.93957758363282273</v>
      </c>
      <c r="V59" s="5">
        <f>_xlfn.STDEV.P(V52:V57)</f>
        <v>18.87592857236114</v>
      </c>
      <c r="W59">
        <f>_xlfn.STDEV.P(W52:W56)</f>
        <v>0.36484591073526657</v>
      </c>
    </row>
    <row r="60" spans="1:23" ht="15.5" thickBot="1" x14ac:dyDescent="0.9">
      <c r="A60" s="1">
        <v>20</v>
      </c>
      <c r="B60">
        <v>50</v>
      </c>
      <c r="C60">
        <v>0</v>
      </c>
      <c r="D60">
        <f>(SUM(SUMIF('PARITY Accuracy'!D60,"&lt;&gt;0"), SUMIF('Pattern_Matching Accuracy'!D60,"&lt;&gt;0"), SUMIF('Reversal Accuracy'!D60,"&lt;&gt;0"), SUMIF('Stack Accuracy'!D60,"&lt;&gt;0"), SUMIF('Vending_Machine Accuracy'!D60,"&lt;&gt;0"), SUMIF('Vending_Machine_Sum Accuracy'!D60,"&lt;&gt;0"), SUMIF('MazeComplete Accuracy'!D60,"&lt;&gt;0"), SUMIF('MazeSolve Accuracy'!D60,"&lt;&gt;0"), SUMIF('Hamiltonian Accuracy'!D60,"&lt;&gt;0")))/SUM(IF('PARITY Accuracy'!D60&lt;&gt;0,1,0), IF('Pattern_Matching Accuracy'!D60&lt;&gt;0,1,0), IF('Reversal Accuracy'!D60&lt;&gt;0,1,0), IF('Stack Accuracy'!D60&lt;&gt;0,1,0), IF('Vending_Machine Accuracy'!D60&lt;&gt;0,1,0), IF('Vending_Machine_Sum Accuracy'!D60&lt;&gt;0,1,0), IF('MazeComplete Accuracy'!D60&lt;&gt;0,1,0), IF('MazeSolve Accuracy'!D60&lt;&gt;0,1,0), IF('Hamiltonian Accuracy'!D60&lt;&gt;0,1,0))</f>
        <v>64.100000000000009</v>
      </c>
      <c r="E60">
        <f>(SUM(SUMIF('PARITY Accuracy'!E60,"&lt;&gt;0"), SUMIF('Pattern_Matching Accuracy'!E60,"&lt;&gt;0"), SUMIF('Reversal Accuracy'!E60,"&lt;&gt;0"), SUMIF('Stack Accuracy'!E60,"&lt;&gt;0"), SUMIF('Vending_Machine Accuracy'!E60,"&lt;&gt;0"), SUMIF('Vending_Machine_Sum Accuracy'!E60,"&lt;&gt;0"), SUMIF('MazeComplete Accuracy'!E60,"&lt;&gt;0"), SUMIF('MazeSolve Accuracy'!E60,"&lt;&gt;0"), SUMIF('Hamiltonian Accuracy'!E60,"&lt;&gt;0")))/SUM(IF('PARITY Accuracy'!E60&lt;&gt;0,1,0), IF('Pattern_Matching Accuracy'!E60&lt;&gt;0,1,0), IF('Reversal Accuracy'!E60&lt;&gt;0,1,0), IF('Stack Accuracy'!E60&lt;&gt;0,1,0), IF('Vending_Machine Accuracy'!E60&lt;&gt;0,1,0), IF('Vending_Machine_Sum Accuracy'!E60&lt;&gt;0,1,0), IF('MazeComplete Accuracy'!E60&lt;&gt;0,1,0), IF('MazeSolve Accuracy'!E60&lt;&gt;0,1,0), IF('Hamiltonian Accuracy'!E60&lt;&gt;0,1,0))</f>
        <v>60.755555555555553</v>
      </c>
      <c r="F60">
        <f>(SUM(SUMIF('PARITY Accuracy'!F60,"&lt;&gt;0"), SUMIF('Pattern_Matching Accuracy'!F60,"&lt;&gt;0"), SUMIF('Reversal Accuracy'!F60,"&lt;&gt;0"), SUMIF('Stack Accuracy'!F60,"&lt;&gt;0"), SUMIF('Vending_Machine Accuracy'!F60,"&lt;&gt;0"), SUMIF('Vending_Machine_Sum Accuracy'!F60,"&lt;&gt;0"), SUMIF('MazeComplete Accuracy'!F60,"&lt;&gt;0"), SUMIF('MazeSolve Accuracy'!F60,"&lt;&gt;0"), SUMIF('Hamiltonian Accuracy'!F60,"&lt;&gt;0")))/SUM(IF('PARITY Accuracy'!F60&lt;&gt;0,1,0), IF('Pattern_Matching Accuracy'!F60&lt;&gt;0,1,0), IF('Reversal Accuracy'!F60&lt;&gt;0,1,0), IF('Stack Accuracy'!F60&lt;&gt;0,1,0), IF('Vending_Machine Accuracy'!F60&lt;&gt;0,1,0), IF('Vending_Machine_Sum Accuracy'!F60&lt;&gt;0,1,0), IF('MazeComplete Accuracy'!F60&lt;&gt;0,1,0), IF('MazeSolve Accuracy'!F60&lt;&gt;0,1,0), IF('Hamiltonian Accuracy'!F60&lt;&gt;0,1,0))</f>
        <v>58.588888888888896</v>
      </c>
      <c r="G60">
        <f>(SUM(SUMIF('PARITY Accuracy'!G60,"&lt;&gt;0"), SUMIF('Pattern_Matching Accuracy'!G60,"&lt;&gt;0"), SUMIF('Reversal Accuracy'!G60,"&lt;&gt;0"), SUMIF('Stack Accuracy'!G60,"&lt;&gt;0"), SUMIF('Vending_Machine Accuracy'!G60,"&lt;&gt;0"), SUMIF('Vending_Machine_Sum Accuracy'!G60,"&lt;&gt;0"), SUMIF('MazeComplete Accuracy'!G60,"&lt;&gt;0"), SUMIF('MazeSolve Accuracy'!G60,"&lt;&gt;0"), SUMIF('Hamiltonian Accuracy'!G60,"&lt;&gt;0")))/SUM(IF('PARITY Accuracy'!G60&lt;&gt;0,1,0), IF('Pattern_Matching Accuracy'!G60&lt;&gt;0,1,0), IF('Reversal Accuracy'!G60&lt;&gt;0,1,0), IF('Stack Accuracy'!G60&lt;&gt;0,1,0), IF('Vending_Machine Accuracy'!G60&lt;&gt;0,1,0), IF('Vending_Machine_Sum Accuracy'!G60&lt;&gt;0,1,0), IF('MazeComplete Accuracy'!G60&lt;&gt;0,1,0), IF('MazeSolve Accuracy'!G60&lt;&gt;0,1,0), IF('Hamiltonian Accuracy'!G60&lt;&gt;0,1,0))</f>
        <v>58.375000000000007</v>
      </c>
      <c r="H60" t="str">
        <f t="shared" si="15"/>
        <v>50 (δ=0)</v>
      </c>
      <c r="N60">
        <f t="shared" si="16"/>
        <v>60.454861111111114</v>
      </c>
      <c r="O60">
        <f t="shared" si="17"/>
        <v>2.3013653145376094</v>
      </c>
      <c r="P60" s="5"/>
      <c r="R60" s="5"/>
      <c r="T60" s="5"/>
      <c r="V60" s="5"/>
    </row>
    <row r="61" spans="1:23" x14ac:dyDescent="0.75">
      <c r="A61" s="1">
        <v>21</v>
      </c>
      <c r="B61">
        <v>50</v>
      </c>
      <c r="C61">
        <v>0.2</v>
      </c>
      <c r="D61">
        <f>(SUM(SUMIF('PARITY Accuracy'!D61,"&lt;&gt;0"), SUMIF('Pattern_Matching Accuracy'!D61,"&lt;&gt;0"), SUMIF('Reversal Accuracy'!D61,"&lt;&gt;0"), SUMIF('Stack Accuracy'!D61,"&lt;&gt;0"), SUMIF('Vending_Machine Accuracy'!D61,"&lt;&gt;0"), SUMIF('Vending_Machine_Sum Accuracy'!D61,"&lt;&gt;0"), SUMIF('MazeComplete Accuracy'!D61,"&lt;&gt;0"), SUMIF('MazeSolve Accuracy'!D61,"&lt;&gt;0"), SUMIF('Hamiltonian Accuracy'!D61,"&lt;&gt;0")))/SUM(IF('PARITY Accuracy'!D61&lt;&gt;0,1,0), IF('Pattern_Matching Accuracy'!D61&lt;&gt;0,1,0), IF('Reversal Accuracy'!D61&lt;&gt;0,1,0), IF('Stack Accuracy'!D61&lt;&gt;0,1,0), IF('Vending_Machine Accuracy'!D61&lt;&gt;0,1,0), IF('Vending_Machine_Sum Accuracy'!D61&lt;&gt;0,1,0), IF('MazeComplete Accuracy'!D61&lt;&gt;0,1,0), IF('MazeSolve Accuracy'!D61&lt;&gt;0,1,0), IF('Hamiltonian Accuracy'!D61&lt;&gt;0,1,0))</f>
        <v>62.155555555555537</v>
      </c>
      <c r="E61">
        <f>(SUM(SUMIF('PARITY Accuracy'!E61,"&lt;&gt;0"), SUMIF('Pattern_Matching Accuracy'!E61,"&lt;&gt;0"), SUMIF('Reversal Accuracy'!E61,"&lt;&gt;0"), SUMIF('Stack Accuracy'!E61,"&lt;&gt;0"), SUMIF('Vending_Machine Accuracy'!E61,"&lt;&gt;0"), SUMIF('Vending_Machine_Sum Accuracy'!E61,"&lt;&gt;0"), SUMIF('MazeComplete Accuracy'!E61,"&lt;&gt;0"), SUMIF('MazeSolve Accuracy'!E61,"&lt;&gt;0"), SUMIF('Hamiltonian Accuracy'!E61,"&lt;&gt;0")))/SUM(IF('PARITY Accuracy'!E61&lt;&gt;0,1,0), IF('Pattern_Matching Accuracy'!E61&lt;&gt;0,1,0), IF('Reversal Accuracy'!E61&lt;&gt;0,1,0), IF('Stack Accuracy'!E61&lt;&gt;0,1,0), IF('Vending_Machine Accuracy'!E61&lt;&gt;0,1,0), IF('Vending_Machine_Sum Accuracy'!E61&lt;&gt;0,1,0), IF('MazeComplete Accuracy'!E61&lt;&gt;0,1,0), IF('MazeSolve Accuracy'!E61&lt;&gt;0,1,0), IF('Hamiltonian Accuracy'!E61&lt;&gt;0,1,0))</f>
        <v>59.411111111111104</v>
      </c>
      <c r="F61">
        <f>(SUM(SUMIF('PARITY Accuracy'!F61,"&lt;&gt;0"), SUMIF('Pattern_Matching Accuracy'!F61,"&lt;&gt;0"), SUMIF('Reversal Accuracy'!F61,"&lt;&gt;0"), SUMIF('Stack Accuracy'!F61,"&lt;&gt;0"), SUMIF('Vending_Machine Accuracy'!F61,"&lt;&gt;0"), SUMIF('Vending_Machine_Sum Accuracy'!F61,"&lt;&gt;0"), SUMIF('MazeComplete Accuracy'!F61,"&lt;&gt;0"), SUMIF('MazeSolve Accuracy'!F61,"&lt;&gt;0"), SUMIF('Hamiltonian Accuracy'!F61,"&lt;&gt;0")))/SUM(IF('PARITY Accuracy'!F61&lt;&gt;0,1,0), IF('Pattern_Matching Accuracy'!F61&lt;&gt;0,1,0), IF('Reversal Accuracy'!F61&lt;&gt;0,1,0), IF('Stack Accuracy'!F61&lt;&gt;0,1,0), IF('Vending_Machine Accuracy'!F61&lt;&gt;0,1,0), IF('Vending_Machine_Sum Accuracy'!F61&lt;&gt;0,1,0), IF('MazeComplete Accuracy'!F61&lt;&gt;0,1,0), IF('MazeSolve Accuracy'!F61&lt;&gt;0,1,0), IF('Hamiltonian Accuracy'!F61&lt;&gt;0,1,0))</f>
        <v>61.13333333333334</v>
      </c>
      <c r="G61">
        <f>(SUM(SUMIF('PARITY Accuracy'!G61,"&lt;&gt;0"), SUMIF('Pattern_Matching Accuracy'!G61,"&lt;&gt;0"), SUMIF('Reversal Accuracy'!G61,"&lt;&gt;0"), SUMIF('Stack Accuracy'!G61,"&lt;&gt;0"), SUMIF('Vending_Machine Accuracy'!G61,"&lt;&gt;0"), SUMIF('Vending_Machine_Sum Accuracy'!G61,"&lt;&gt;0"), SUMIF('MazeComplete Accuracy'!G61,"&lt;&gt;0"), SUMIF('MazeSolve Accuracy'!G61,"&lt;&gt;0"), SUMIF('Hamiltonian Accuracy'!G61,"&lt;&gt;0")))/SUM(IF('PARITY Accuracy'!G61&lt;&gt;0,1,0), IF('Pattern_Matching Accuracy'!G61&lt;&gt;0,1,0), IF('Reversal Accuracy'!G61&lt;&gt;0,1,0), IF('Stack Accuracy'!G61&lt;&gt;0,1,0), IF('Vending_Machine Accuracy'!G61&lt;&gt;0,1,0), IF('Vending_Machine_Sum Accuracy'!G61&lt;&gt;0,1,0), IF('MazeComplete Accuracy'!G61&lt;&gt;0,1,0), IF('MazeSolve Accuracy'!G61&lt;&gt;0,1,0), IF('Hamiltonian Accuracy'!G61&lt;&gt;0,1,0))</f>
        <v>59.224999999999994</v>
      </c>
      <c r="H61" t="str">
        <f t="shared" si="15"/>
        <v>50 (δ=0.2)</v>
      </c>
      <c r="K61" s="9" cm="1">
        <f t="array" ref="K61">INDEX(LINEST(K52:K57), 1)</f>
        <v>4.3649170634920651</v>
      </c>
      <c r="L61" s="10" cm="1">
        <f t="array" ref="L61">INDEX(LINEST(L52:L56), 1)</f>
        <v>-0.49194791666666893</v>
      </c>
      <c r="N61">
        <f t="shared" si="16"/>
        <v>60.481249999999996</v>
      </c>
      <c r="O61">
        <f t="shared" si="17"/>
        <v>1.2198230477191796</v>
      </c>
      <c r="P61" s="5" cm="1">
        <f t="array" ref="P61">INDEX(LINEST(P52:P57), 1)</f>
        <v>3.4456761904761901</v>
      </c>
      <c r="Q61" s="5" cm="1">
        <f t="array" ref="Q61">INDEX(LINEST(Q52:Q56), 1)</f>
        <v>-0.47781481481481541</v>
      </c>
      <c r="R61" s="5" cm="1">
        <f t="array" ref="R61">INDEX(LINEST(R52:R57), 1)</f>
        <v>1.3603809523809538</v>
      </c>
      <c r="S61" s="5" cm="1">
        <f t="array" ref="S61">INDEX(LINEST(S52:S56), 1)</f>
        <v>-0.84333333333333493</v>
      </c>
      <c r="T61" s="5" cm="1">
        <f t="array" ref="T61">INDEX(LINEST(T52:T57), 1)</f>
        <v>4.4044444444444455</v>
      </c>
      <c r="U61" s="5" cm="1">
        <f t="array" ref="U61">INDEX(LINEST(U52:U56), 1)</f>
        <v>-0.53796296296296331</v>
      </c>
      <c r="V61" s="5" cm="1">
        <f t="array" ref="V61">INDEX(LINEST(V52:V57), 1)</f>
        <v>8.2491666666666692</v>
      </c>
      <c r="W61" s="5" cm="1">
        <f t="array" ref="W61">INDEX(LINEST(W52:W56), 1)</f>
        <v>-0.10868055555555284</v>
      </c>
    </row>
    <row r="62" spans="1:23" x14ac:dyDescent="0.75">
      <c r="A62" s="1">
        <v>22</v>
      </c>
      <c r="B62">
        <v>50</v>
      </c>
      <c r="C62">
        <v>0.45</v>
      </c>
      <c r="D62">
        <f>(SUM(SUMIF('PARITY Accuracy'!D62,"&lt;&gt;0"), SUMIF('Pattern_Matching Accuracy'!D62,"&lt;&gt;0"), SUMIF('Reversal Accuracy'!D62,"&lt;&gt;0"), SUMIF('Stack Accuracy'!D62,"&lt;&gt;0"), SUMIF('Vending_Machine Accuracy'!D62,"&lt;&gt;0"), SUMIF('Vending_Machine_Sum Accuracy'!D62,"&lt;&gt;0"), SUMIF('MazeComplete Accuracy'!D62,"&lt;&gt;0"), SUMIF('MazeSolve Accuracy'!D62,"&lt;&gt;0"), SUMIF('Hamiltonian Accuracy'!D62,"&lt;&gt;0")))/SUM(IF('PARITY Accuracy'!D62&lt;&gt;0,1,0), IF('Pattern_Matching Accuracy'!D62&lt;&gt;0,1,0), IF('Reversal Accuracy'!D62&lt;&gt;0,1,0), IF('Stack Accuracy'!D62&lt;&gt;0,1,0), IF('Vending_Machine Accuracy'!D62&lt;&gt;0,1,0), IF('Vending_Machine_Sum Accuracy'!D62&lt;&gt;0,1,0), IF('MazeComplete Accuracy'!D62&lt;&gt;0,1,0), IF('MazeSolve Accuracy'!D62&lt;&gt;0,1,0), IF('Hamiltonian Accuracy'!D62&lt;&gt;0,1,0))</f>
        <v>62.977777777777774</v>
      </c>
      <c r="E62">
        <f>(SUM(SUMIF('PARITY Accuracy'!E62,"&lt;&gt;0"), SUMIF('Pattern_Matching Accuracy'!E62,"&lt;&gt;0"), SUMIF('Reversal Accuracy'!E62,"&lt;&gt;0"), SUMIF('Stack Accuracy'!E62,"&lt;&gt;0"), SUMIF('Vending_Machine Accuracy'!E62,"&lt;&gt;0"), SUMIF('Vending_Machine_Sum Accuracy'!E62,"&lt;&gt;0"), SUMIF('MazeComplete Accuracy'!E62,"&lt;&gt;0"), SUMIF('MazeSolve Accuracy'!E62,"&lt;&gt;0"), SUMIF('Hamiltonian Accuracy'!E62,"&lt;&gt;0")))/SUM(IF('PARITY Accuracy'!E62&lt;&gt;0,1,0), IF('Pattern_Matching Accuracy'!E62&lt;&gt;0,1,0), IF('Reversal Accuracy'!E62&lt;&gt;0,1,0), IF('Stack Accuracy'!E62&lt;&gt;0,1,0), IF('Vending_Machine Accuracy'!E62&lt;&gt;0,1,0), IF('Vending_Machine_Sum Accuracy'!E62&lt;&gt;0,1,0), IF('MazeComplete Accuracy'!E62&lt;&gt;0,1,0), IF('MazeSolve Accuracy'!E62&lt;&gt;0,1,0), IF('Hamiltonian Accuracy'!E62&lt;&gt;0,1,0))</f>
        <v>58.455555555555549</v>
      </c>
      <c r="F62">
        <f>(SUM(SUMIF('PARITY Accuracy'!F62,"&lt;&gt;0"), SUMIF('Pattern_Matching Accuracy'!F62,"&lt;&gt;0"), SUMIF('Reversal Accuracy'!F62,"&lt;&gt;0"), SUMIF('Stack Accuracy'!F62,"&lt;&gt;0"), SUMIF('Vending_Machine Accuracy'!F62,"&lt;&gt;0"), SUMIF('Vending_Machine_Sum Accuracy'!F62,"&lt;&gt;0"), SUMIF('MazeComplete Accuracy'!F62,"&lt;&gt;0"), SUMIF('MazeSolve Accuracy'!F62,"&lt;&gt;0"), SUMIF('Hamiltonian Accuracy'!F62,"&lt;&gt;0")))/SUM(IF('PARITY Accuracy'!F62&lt;&gt;0,1,0), IF('Pattern_Matching Accuracy'!F62&lt;&gt;0,1,0), IF('Reversal Accuracy'!F62&lt;&gt;0,1,0), IF('Stack Accuracy'!F62&lt;&gt;0,1,0), IF('Vending_Machine Accuracy'!F62&lt;&gt;0,1,0), IF('Vending_Machine_Sum Accuracy'!F62&lt;&gt;0,1,0), IF('MazeComplete Accuracy'!F62&lt;&gt;0,1,0), IF('MazeSolve Accuracy'!F62&lt;&gt;0,1,0), IF('Hamiltonian Accuracy'!F62&lt;&gt;0,1,0))</f>
        <v>60.900000000000013</v>
      </c>
      <c r="G62">
        <f>(SUM(SUMIF('PARITY Accuracy'!G62,"&lt;&gt;0"), SUMIF('Pattern_Matching Accuracy'!G62,"&lt;&gt;0"), SUMIF('Reversal Accuracy'!G62,"&lt;&gt;0"), SUMIF('Stack Accuracy'!G62,"&lt;&gt;0"), SUMIF('Vending_Machine Accuracy'!G62,"&lt;&gt;0"), SUMIF('Vending_Machine_Sum Accuracy'!G62,"&lt;&gt;0"), SUMIF('MazeComplete Accuracy'!G62,"&lt;&gt;0"), SUMIF('MazeSolve Accuracy'!G62,"&lt;&gt;0"), SUMIF('Hamiltonian Accuracy'!G62,"&lt;&gt;0")))/SUM(IF('PARITY Accuracy'!G62&lt;&gt;0,1,0), IF('Pattern_Matching Accuracy'!G62&lt;&gt;0,1,0), IF('Reversal Accuracy'!G62&lt;&gt;0,1,0), IF('Stack Accuracy'!G62&lt;&gt;0,1,0), IF('Vending_Machine Accuracy'!G62&lt;&gt;0,1,0), IF('Vending_Machine_Sum Accuracy'!G62&lt;&gt;0,1,0), IF('MazeComplete Accuracy'!G62&lt;&gt;0,1,0), IF('MazeSolve Accuracy'!G62&lt;&gt;0,1,0), IF('Hamiltonian Accuracy'!G62&lt;&gt;0,1,0))</f>
        <v>58.524999999999999</v>
      </c>
      <c r="H62" t="str">
        <f t="shared" si="15"/>
        <v>50 (δ=0.45)</v>
      </c>
      <c r="K62" s="11">
        <f>AVERAGE('Hamiltonian Accuracy'!K62, 'MazeSolve Accuracy'!K62, 'MazeComplete Accuracy'!K62, 'Vending_Machine_Sum Accuracy'!K62, 'Vending_Machine Accuracy'!K62, 'Stack Accuracy'!K62, 'Reversal Accuracy'!K62, 'Pattern_Matching Accuracy'!K62, 'PARITY Accuracy'!K62)</f>
        <v>4.5370010582010591</v>
      </c>
      <c r="L62" s="11">
        <f>AVERAGE('Hamiltonian Accuracy'!L62, 'MazeSolve Accuracy'!L62, 'MazeComplete Accuracy'!L62, 'Vending_Machine_Sum Accuracy'!L62, 'Vending_Machine Accuracy'!L62, 'Stack Accuracy'!L62, 'Reversal Accuracy'!L62, 'Pattern_Matching Accuracy'!L62, 'PARITY Accuracy'!L62)</f>
        <v>-0.49724831649831636</v>
      </c>
      <c r="N62">
        <f t="shared" si="16"/>
        <v>60.214583333333337</v>
      </c>
      <c r="O62">
        <f t="shared" si="17"/>
        <v>1.8744272530578987</v>
      </c>
    </row>
    <row r="63" spans="1:23" ht="15.5" thickBot="1" x14ac:dyDescent="0.9">
      <c r="A63" s="1">
        <v>23</v>
      </c>
      <c r="B63">
        <v>50</v>
      </c>
      <c r="C63">
        <v>0.65</v>
      </c>
      <c r="D63">
        <f>(SUM(SUMIF('PARITY Accuracy'!D63,"&lt;&gt;0"), SUMIF('Pattern_Matching Accuracy'!D63,"&lt;&gt;0"), SUMIF('Reversal Accuracy'!D63,"&lt;&gt;0"), SUMIF('Stack Accuracy'!D63,"&lt;&gt;0"), SUMIF('Vending_Machine Accuracy'!D63,"&lt;&gt;0"), SUMIF('Vending_Machine_Sum Accuracy'!D63,"&lt;&gt;0"), SUMIF('MazeComplete Accuracy'!D63,"&lt;&gt;0"), SUMIF('MazeSolve Accuracy'!D63,"&lt;&gt;0"), SUMIF('Hamiltonian Accuracy'!D63,"&lt;&gt;0")))/SUM(IF('PARITY Accuracy'!D63&lt;&gt;0,1,0), IF('Pattern_Matching Accuracy'!D63&lt;&gt;0,1,0), IF('Reversal Accuracy'!D63&lt;&gt;0,1,0), IF('Stack Accuracy'!D63&lt;&gt;0,1,0), IF('Vending_Machine Accuracy'!D63&lt;&gt;0,1,0), IF('Vending_Machine_Sum Accuracy'!D63&lt;&gt;0,1,0), IF('MazeComplete Accuracy'!D63&lt;&gt;0,1,0), IF('MazeSolve Accuracy'!D63&lt;&gt;0,1,0), IF('Hamiltonian Accuracy'!D63&lt;&gt;0,1,0))</f>
        <v>62.333333333333336</v>
      </c>
      <c r="E63">
        <f>(SUM(SUMIF('PARITY Accuracy'!E63,"&lt;&gt;0"), SUMIF('Pattern_Matching Accuracy'!E63,"&lt;&gt;0"), SUMIF('Reversal Accuracy'!E63,"&lt;&gt;0"), SUMIF('Stack Accuracy'!E63,"&lt;&gt;0"), SUMIF('Vending_Machine Accuracy'!E63,"&lt;&gt;0"), SUMIF('Vending_Machine_Sum Accuracy'!E63,"&lt;&gt;0"), SUMIF('MazeComplete Accuracy'!E63,"&lt;&gt;0"), SUMIF('MazeSolve Accuracy'!E63,"&lt;&gt;0"), SUMIF('Hamiltonian Accuracy'!E63,"&lt;&gt;0")))/SUM(IF('PARITY Accuracy'!E63&lt;&gt;0,1,0), IF('Pattern_Matching Accuracy'!E63&lt;&gt;0,1,0), IF('Reversal Accuracy'!E63&lt;&gt;0,1,0), IF('Stack Accuracy'!E63&lt;&gt;0,1,0), IF('Vending_Machine Accuracy'!E63&lt;&gt;0,1,0), IF('Vending_Machine_Sum Accuracy'!E63&lt;&gt;0,1,0), IF('MazeComplete Accuracy'!E63&lt;&gt;0,1,0), IF('MazeSolve Accuracy'!E63&lt;&gt;0,1,0), IF('Hamiltonian Accuracy'!E63&lt;&gt;0,1,0))</f>
        <v>57.133333333333326</v>
      </c>
      <c r="F63">
        <f>(SUM(SUMIF('PARITY Accuracy'!F63,"&lt;&gt;0"), SUMIF('Pattern_Matching Accuracy'!F63,"&lt;&gt;0"), SUMIF('Reversal Accuracy'!F63,"&lt;&gt;0"), SUMIF('Stack Accuracy'!F63,"&lt;&gt;0"), SUMIF('Vending_Machine Accuracy'!F63,"&lt;&gt;0"), SUMIF('Vending_Machine_Sum Accuracy'!F63,"&lt;&gt;0"), SUMIF('MazeComplete Accuracy'!F63,"&lt;&gt;0"), SUMIF('MazeSolve Accuracy'!F63,"&lt;&gt;0"), SUMIF('Hamiltonian Accuracy'!F63,"&lt;&gt;0")))/SUM(IF('PARITY Accuracy'!F63&lt;&gt;0,1,0), IF('Pattern_Matching Accuracy'!F63&lt;&gt;0,1,0), IF('Reversal Accuracy'!F63&lt;&gt;0,1,0), IF('Stack Accuracy'!F63&lt;&gt;0,1,0), IF('Vending_Machine Accuracy'!F63&lt;&gt;0,1,0), IF('Vending_Machine_Sum Accuracy'!F63&lt;&gt;0,1,0), IF('MazeComplete Accuracy'!F63&lt;&gt;0,1,0), IF('MazeSolve Accuracy'!F63&lt;&gt;0,1,0), IF('Hamiltonian Accuracy'!F63&lt;&gt;0,1,0))</f>
        <v>60.322222222222223</v>
      </c>
      <c r="G63">
        <f>(SUM(SUMIF('PARITY Accuracy'!G63,"&lt;&gt;0"), SUMIF('Pattern_Matching Accuracy'!G63,"&lt;&gt;0"), SUMIF('Reversal Accuracy'!G63,"&lt;&gt;0"), SUMIF('Stack Accuracy'!G63,"&lt;&gt;0"), SUMIF('Vending_Machine Accuracy'!G63,"&lt;&gt;0"), SUMIF('Vending_Machine_Sum Accuracy'!G63,"&lt;&gt;0"), SUMIF('MazeComplete Accuracy'!G63,"&lt;&gt;0"), SUMIF('MazeSolve Accuracy'!G63,"&lt;&gt;0"), SUMIF('Hamiltonian Accuracy'!G63,"&lt;&gt;0")))/SUM(IF('PARITY Accuracy'!G63&lt;&gt;0,1,0), IF('Pattern_Matching Accuracy'!G63&lt;&gt;0,1,0), IF('Reversal Accuracy'!G63&lt;&gt;0,1,0), IF('Stack Accuracy'!G63&lt;&gt;0,1,0), IF('Vending_Machine Accuracy'!G63&lt;&gt;0,1,0), IF('Vending_Machine_Sum Accuracy'!G63&lt;&gt;0,1,0), IF('MazeComplete Accuracy'!G63&lt;&gt;0,1,0), IF('MazeSolve Accuracy'!G63&lt;&gt;0,1,0), IF('Hamiltonian Accuracy'!G63&lt;&gt;0,1,0))</f>
        <v>58.787499999999994</v>
      </c>
      <c r="H63" t="str">
        <f t="shared" si="15"/>
        <v>50 (δ=0.65)</v>
      </c>
      <c r="K63" s="12">
        <f>_xlfn.STDEV.P('Hamiltonian Accuracy'!K62, 'MazeSolve Accuracy'!K62, 'MazeComplete Accuracy'!K62, 'Vending_Machine_Sum Accuracy'!K62, 'Vending_Machine Accuracy'!K62, 'Stack Accuracy'!K62, 'Reversal Accuracy'!K62, 'Pattern_Matching Accuracy'!K62, 'PARITY Accuracy'!K62)</f>
        <v>2.2048949502576867</v>
      </c>
      <c r="L63" s="13">
        <f>_xlfn.STDEV.P('Hamiltonian Accuracy'!L62, 'MazeSolve Accuracy'!L62, 'MazeComplete Accuracy'!L62, 'Vending_Machine_Sum Accuracy'!L62, 'Vending_Machine Accuracy'!L62, 'Stack Accuracy'!L62, 'Reversal Accuracy'!L62, 'Pattern_Matching Accuracy'!L62, 'PARITY Accuracy'!L62)</f>
        <v>0.42692790875781422</v>
      </c>
      <c r="N63">
        <f t="shared" si="16"/>
        <v>59.644097222222221</v>
      </c>
      <c r="O63">
        <f t="shared" si="17"/>
        <v>1.9189540434697985</v>
      </c>
    </row>
    <row r="64" spans="1:23" x14ac:dyDescent="0.75">
      <c r="A64" s="1">
        <v>24</v>
      </c>
      <c r="B64">
        <v>50</v>
      </c>
      <c r="C64">
        <v>0.85</v>
      </c>
      <c r="D64">
        <f>(SUM(SUMIF('PARITY Accuracy'!D64,"&lt;&gt;0"), SUMIF('Pattern_Matching Accuracy'!D64,"&lt;&gt;0"), SUMIF('Reversal Accuracy'!D64,"&lt;&gt;0"), SUMIF('Stack Accuracy'!D64,"&lt;&gt;0"), SUMIF('Vending_Machine Accuracy'!D64,"&lt;&gt;0"), SUMIF('Vending_Machine_Sum Accuracy'!D64,"&lt;&gt;0"), SUMIF('MazeComplete Accuracy'!D64,"&lt;&gt;0"), SUMIF('MazeSolve Accuracy'!D64,"&lt;&gt;0"), SUMIF('Hamiltonian Accuracy'!D64,"&lt;&gt;0")))/SUM(IF('PARITY Accuracy'!D64&lt;&gt;0,1,0), IF('Pattern_Matching Accuracy'!D64&lt;&gt;0,1,0), IF('Reversal Accuracy'!D64&lt;&gt;0,1,0), IF('Stack Accuracy'!D64&lt;&gt;0,1,0), IF('Vending_Machine Accuracy'!D64&lt;&gt;0,1,0), IF('Vending_Machine_Sum Accuracy'!D64&lt;&gt;0,1,0), IF('MazeComplete Accuracy'!D64&lt;&gt;0,1,0), IF('MazeSolve Accuracy'!D64&lt;&gt;0,1,0), IF('Hamiltonian Accuracy'!D64&lt;&gt;0,1,0))</f>
        <v>61.32222222222223</v>
      </c>
      <c r="E64">
        <f>(SUM(SUMIF('PARITY Accuracy'!E64,"&lt;&gt;0"), SUMIF('Pattern_Matching Accuracy'!E64,"&lt;&gt;0"), SUMIF('Reversal Accuracy'!E64,"&lt;&gt;0"), SUMIF('Stack Accuracy'!E64,"&lt;&gt;0"), SUMIF('Vending_Machine Accuracy'!E64,"&lt;&gt;0"), SUMIF('Vending_Machine_Sum Accuracy'!E64,"&lt;&gt;0"), SUMIF('MazeComplete Accuracy'!E64,"&lt;&gt;0"), SUMIF('MazeSolve Accuracy'!E64,"&lt;&gt;0"), SUMIF('Hamiltonian Accuracy'!E64,"&lt;&gt;0")))/SUM(IF('PARITY Accuracy'!E64&lt;&gt;0,1,0), IF('Pattern_Matching Accuracy'!E64&lt;&gt;0,1,0), IF('Reversal Accuracy'!E64&lt;&gt;0,1,0), IF('Stack Accuracy'!E64&lt;&gt;0,1,0), IF('Vending_Machine Accuracy'!E64&lt;&gt;0,1,0), IF('Vending_Machine_Sum Accuracy'!E64&lt;&gt;0,1,0), IF('MazeComplete Accuracy'!E64&lt;&gt;0,1,0), IF('MazeSolve Accuracy'!E64&lt;&gt;0,1,0), IF('Hamiltonian Accuracy'!E64&lt;&gt;0,1,0))</f>
        <v>56.222222222222221</v>
      </c>
      <c r="F64">
        <f>(SUM(SUMIF('PARITY Accuracy'!F64,"&lt;&gt;0"), SUMIF('Pattern_Matching Accuracy'!F64,"&lt;&gt;0"), SUMIF('Reversal Accuracy'!F64,"&lt;&gt;0"), SUMIF('Stack Accuracy'!F64,"&lt;&gt;0"), SUMIF('Vending_Machine Accuracy'!F64,"&lt;&gt;0"), SUMIF('Vending_Machine_Sum Accuracy'!F64,"&lt;&gt;0"), SUMIF('MazeComplete Accuracy'!F64,"&lt;&gt;0"), SUMIF('MazeSolve Accuracy'!F64,"&lt;&gt;0"), SUMIF('Hamiltonian Accuracy'!F64,"&lt;&gt;0")))/SUM(IF('PARITY Accuracy'!F64&lt;&gt;0,1,0), IF('Pattern_Matching Accuracy'!F64&lt;&gt;0,1,0), IF('Reversal Accuracy'!F64&lt;&gt;0,1,0), IF('Stack Accuracy'!F64&lt;&gt;0,1,0), IF('Vending_Machine Accuracy'!F64&lt;&gt;0,1,0), IF('Vending_Machine_Sum Accuracy'!F64&lt;&gt;0,1,0), IF('MazeComplete Accuracy'!F64&lt;&gt;0,1,0), IF('MazeSolve Accuracy'!F64&lt;&gt;0,1,0), IF('Hamiltonian Accuracy'!F64&lt;&gt;0,1,0))</f>
        <v>59.122222222222227</v>
      </c>
      <c r="G64">
        <f>(SUM(SUMIF('PARITY Accuracy'!G64,"&lt;&gt;0"), SUMIF('Pattern_Matching Accuracy'!G64,"&lt;&gt;0"), SUMIF('Reversal Accuracy'!G64,"&lt;&gt;0"), SUMIF('Stack Accuracy'!G64,"&lt;&gt;0"), SUMIF('Vending_Machine Accuracy'!G64,"&lt;&gt;0"), SUMIF('Vending_Machine_Sum Accuracy'!G64,"&lt;&gt;0"), SUMIF('MazeComplete Accuracy'!G64,"&lt;&gt;0"), SUMIF('MazeSolve Accuracy'!G64,"&lt;&gt;0"), SUMIF('Hamiltonian Accuracy'!G64,"&lt;&gt;0")))/SUM(IF('PARITY Accuracy'!G64&lt;&gt;0,1,0), IF('Pattern_Matching Accuracy'!G64&lt;&gt;0,1,0), IF('Reversal Accuracy'!G64&lt;&gt;0,1,0), IF('Stack Accuracy'!G64&lt;&gt;0,1,0), IF('Vending_Machine Accuracy'!G64&lt;&gt;0,1,0), IF('Vending_Machine_Sum Accuracy'!G64&lt;&gt;0,1,0), IF('MazeComplete Accuracy'!G64&lt;&gt;0,1,0), IF('MazeSolve Accuracy'!G64&lt;&gt;0,1,0), IF('Hamiltonian Accuracy'!G64&lt;&gt;0,1,0))</f>
        <v>58.38750000000001</v>
      </c>
      <c r="H64" t="str">
        <f t="shared" si="15"/>
        <v>50 (δ=0.85)</v>
      </c>
      <c r="N64">
        <f t="shared" si="16"/>
        <v>58.763541666666676</v>
      </c>
      <c r="O64">
        <f t="shared" si="17"/>
        <v>1.821758064349698</v>
      </c>
    </row>
    <row r="65" spans="1:23" x14ac:dyDescent="0.75">
      <c r="A65" s="1">
        <v>25</v>
      </c>
      <c r="B65">
        <v>100</v>
      </c>
      <c r="C65">
        <v>0</v>
      </c>
      <c r="D65">
        <f>(SUM(SUMIF('PARITY Accuracy'!D65,"&lt;&gt;0"), SUMIF('Pattern_Matching Accuracy'!D65,"&lt;&gt;0"), SUMIF('Reversal Accuracy'!D65,"&lt;&gt;0"), SUMIF('Stack Accuracy'!D65,"&lt;&gt;0"), SUMIF('Vending_Machine Accuracy'!D65,"&lt;&gt;0"), SUMIF('Vending_Machine_Sum Accuracy'!D65,"&lt;&gt;0"), SUMIF('MazeComplete Accuracy'!D65,"&lt;&gt;0"), SUMIF('MazeSolve Accuracy'!D65,"&lt;&gt;0"), SUMIF('Hamiltonian Accuracy'!D65,"&lt;&gt;0")))/SUM(IF('PARITY Accuracy'!D65&lt;&gt;0,1,0), IF('Pattern_Matching Accuracy'!D65&lt;&gt;0,1,0), IF('Reversal Accuracy'!D65&lt;&gt;0,1,0), IF('Stack Accuracy'!D65&lt;&gt;0,1,0), IF('Vending_Machine Accuracy'!D65&lt;&gt;0,1,0), IF('Vending_Machine_Sum Accuracy'!D65&lt;&gt;0,1,0), IF('MazeComplete Accuracy'!D65&lt;&gt;0,1,0), IF('MazeSolve Accuracy'!D65&lt;&gt;0,1,0), IF('Hamiltonian Accuracy'!D65&lt;&gt;0,1,0))</f>
        <v>66.313333333333333</v>
      </c>
      <c r="E65">
        <f>(SUM(SUMIF('PARITY Accuracy'!E65,"&lt;&gt;0"), SUMIF('Pattern_Matching Accuracy'!E65,"&lt;&gt;0"), SUMIF('Reversal Accuracy'!E65,"&lt;&gt;0"), SUMIF('Stack Accuracy'!E65,"&lt;&gt;0"), SUMIF('Vending_Machine Accuracy'!E65,"&lt;&gt;0"), SUMIF('Vending_Machine_Sum Accuracy'!E65,"&lt;&gt;0"), SUMIF('MazeComplete Accuracy'!E65,"&lt;&gt;0"), SUMIF('MazeSolve Accuracy'!E65,"&lt;&gt;0"), SUMIF('Hamiltonian Accuracy'!E65,"&lt;&gt;0")))/SUM(IF('PARITY Accuracy'!E65&lt;&gt;0,1,0), IF('Pattern_Matching Accuracy'!E65&lt;&gt;0,1,0), IF('Reversal Accuracy'!E65&lt;&gt;0,1,0), IF('Stack Accuracy'!E65&lt;&gt;0,1,0), IF('Vending_Machine Accuracy'!E65&lt;&gt;0,1,0), IF('Vending_Machine_Sum Accuracy'!E65&lt;&gt;0,1,0), IF('MazeComplete Accuracy'!E65&lt;&gt;0,1,0), IF('MazeSolve Accuracy'!E65&lt;&gt;0,1,0), IF('Hamiltonian Accuracy'!E65&lt;&gt;0,1,0))</f>
        <v>62.93333333333333</v>
      </c>
      <c r="F65">
        <f>(SUM(SUMIF('PARITY Accuracy'!F65,"&lt;&gt;0"), SUMIF('Pattern_Matching Accuracy'!F65,"&lt;&gt;0"), SUMIF('Reversal Accuracy'!F65,"&lt;&gt;0"), SUMIF('Stack Accuracy'!F65,"&lt;&gt;0"), SUMIF('Vending_Machine Accuracy'!F65,"&lt;&gt;0"), SUMIF('Vending_Machine_Sum Accuracy'!F65,"&lt;&gt;0"), SUMIF('MazeComplete Accuracy'!F65,"&lt;&gt;0"), SUMIF('MazeSolve Accuracy'!F65,"&lt;&gt;0"), SUMIF('Hamiltonian Accuracy'!F65,"&lt;&gt;0")))/SUM(IF('PARITY Accuracy'!F65&lt;&gt;0,1,0), IF('Pattern_Matching Accuracy'!F65&lt;&gt;0,1,0), IF('Reversal Accuracy'!F65&lt;&gt;0,1,0), IF('Stack Accuracy'!F65&lt;&gt;0,1,0), IF('Vending_Machine Accuracy'!F65&lt;&gt;0,1,0), IF('Vending_Machine_Sum Accuracy'!F65&lt;&gt;0,1,0), IF('MazeComplete Accuracy'!F65&lt;&gt;0,1,0), IF('MazeSolve Accuracy'!F65&lt;&gt;0,1,0), IF('Hamiltonian Accuracy'!F65&lt;&gt;0,1,0))</f>
        <v>64.866666666666674</v>
      </c>
      <c r="G65">
        <f>(SUM(SUMIF('PARITY Accuracy'!G65,"&lt;&gt;0"), SUMIF('Pattern_Matching Accuracy'!G65,"&lt;&gt;0"), SUMIF('Reversal Accuracy'!G65,"&lt;&gt;0"), SUMIF('Stack Accuracy'!G65,"&lt;&gt;0"), SUMIF('Vending_Machine Accuracy'!G65,"&lt;&gt;0"), SUMIF('Vending_Machine_Sum Accuracy'!G65,"&lt;&gt;0"), SUMIF('MazeComplete Accuracy'!G65,"&lt;&gt;0"), SUMIF('MazeSolve Accuracy'!G65,"&lt;&gt;0"), SUMIF('Hamiltonian Accuracy'!G65,"&lt;&gt;0")))/SUM(IF('PARITY Accuracy'!G65&lt;&gt;0,1,0), IF('Pattern_Matching Accuracy'!G65&lt;&gt;0,1,0), IF('Reversal Accuracy'!G65&lt;&gt;0,1,0), IF('Stack Accuracy'!G65&lt;&gt;0,1,0), IF('Vending_Machine Accuracy'!G65&lt;&gt;0,1,0), IF('Vending_Machine_Sum Accuracy'!G65&lt;&gt;0,1,0), IF('MazeComplete Accuracy'!G65&lt;&gt;0,1,0), IF('MazeSolve Accuracy'!G65&lt;&gt;0,1,0), IF('Hamiltonian Accuracy'!G65&lt;&gt;0,1,0))</f>
        <v>58.462499999999999</v>
      </c>
      <c r="H65" t="str">
        <f t="shared" si="15"/>
        <v>100 (δ=0)</v>
      </c>
      <c r="N65">
        <f t="shared" si="16"/>
        <v>63.143958333333337</v>
      </c>
      <c r="O65">
        <f t="shared" si="17"/>
        <v>2.9569019644605339</v>
      </c>
    </row>
    <row r="66" spans="1:23" x14ac:dyDescent="0.75">
      <c r="A66" s="1">
        <v>26</v>
      </c>
      <c r="B66">
        <v>100</v>
      </c>
      <c r="C66">
        <v>0.2</v>
      </c>
      <c r="D66">
        <f>(SUM(SUMIF('PARITY Accuracy'!D66,"&lt;&gt;0"), SUMIF('Pattern_Matching Accuracy'!D66,"&lt;&gt;0"), SUMIF('Reversal Accuracy'!D66,"&lt;&gt;0"), SUMIF('Stack Accuracy'!D66,"&lt;&gt;0"), SUMIF('Vending_Machine Accuracy'!D66,"&lt;&gt;0"), SUMIF('Vending_Machine_Sum Accuracy'!D66,"&lt;&gt;0"), SUMIF('MazeComplete Accuracy'!D66,"&lt;&gt;0"), SUMIF('MazeSolve Accuracy'!D66,"&lt;&gt;0"), SUMIF('Hamiltonian Accuracy'!D66,"&lt;&gt;0")))/SUM(IF('PARITY Accuracy'!D66&lt;&gt;0,1,0), IF('Pattern_Matching Accuracy'!D66&lt;&gt;0,1,0), IF('Reversal Accuracy'!D66&lt;&gt;0,1,0), IF('Stack Accuracy'!D66&lt;&gt;0,1,0), IF('Vending_Machine Accuracy'!D66&lt;&gt;0,1,0), IF('Vending_Machine_Sum Accuracy'!D66&lt;&gt;0,1,0), IF('MazeComplete Accuracy'!D66&lt;&gt;0,1,0), IF('MazeSolve Accuracy'!D66&lt;&gt;0,1,0), IF('Hamiltonian Accuracy'!D66&lt;&gt;0,1,0))</f>
        <v>64.911111111111111</v>
      </c>
      <c r="E66">
        <f>(SUM(SUMIF('PARITY Accuracy'!E66,"&lt;&gt;0"), SUMIF('Pattern_Matching Accuracy'!E66,"&lt;&gt;0"), SUMIF('Reversal Accuracy'!E66,"&lt;&gt;0"), SUMIF('Stack Accuracy'!E66,"&lt;&gt;0"), SUMIF('Vending_Machine Accuracy'!E66,"&lt;&gt;0"), SUMIF('Vending_Machine_Sum Accuracy'!E66,"&lt;&gt;0"), SUMIF('MazeComplete Accuracy'!E66,"&lt;&gt;0"), SUMIF('MazeSolve Accuracy'!E66,"&lt;&gt;0"), SUMIF('Hamiltonian Accuracy'!E66,"&lt;&gt;0")))/SUM(IF('PARITY Accuracy'!E66&lt;&gt;0,1,0), IF('Pattern_Matching Accuracy'!E66&lt;&gt;0,1,0), IF('Reversal Accuracy'!E66&lt;&gt;0,1,0), IF('Stack Accuracy'!E66&lt;&gt;0,1,0), IF('Vending_Machine Accuracy'!E66&lt;&gt;0,1,0), IF('Vending_Machine_Sum Accuracy'!E66&lt;&gt;0,1,0), IF('MazeComplete Accuracy'!E66&lt;&gt;0,1,0), IF('MazeSolve Accuracy'!E66&lt;&gt;0,1,0), IF('Hamiltonian Accuracy'!E66&lt;&gt;0,1,0))</f>
        <v>61.722222222222221</v>
      </c>
      <c r="F66">
        <f>(SUM(SUMIF('PARITY Accuracy'!F66,"&lt;&gt;0"), SUMIF('Pattern_Matching Accuracy'!F66,"&lt;&gt;0"), SUMIF('Reversal Accuracy'!F66,"&lt;&gt;0"), SUMIF('Stack Accuracy'!F66,"&lt;&gt;0"), SUMIF('Vending_Machine Accuracy'!F66,"&lt;&gt;0"), SUMIF('Vending_Machine_Sum Accuracy'!F66,"&lt;&gt;0"), SUMIF('MazeComplete Accuracy'!F66,"&lt;&gt;0"), SUMIF('MazeSolve Accuracy'!F66,"&lt;&gt;0"), SUMIF('Hamiltonian Accuracy'!F66,"&lt;&gt;0")))/SUM(IF('PARITY Accuracy'!F66&lt;&gt;0,1,0), IF('Pattern_Matching Accuracy'!F66&lt;&gt;0,1,0), IF('Reversal Accuracy'!F66&lt;&gt;0,1,0), IF('Stack Accuracy'!F66&lt;&gt;0,1,0), IF('Vending_Machine Accuracy'!F66&lt;&gt;0,1,0), IF('Vending_Machine_Sum Accuracy'!F66&lt;&gt;0,1,0), IF('MazeComplete Accuracy'!F66&lt;&gt;0,1,0), IF('MazeSolve Accuracy'!F66&lt;&gt;0,1,0), IF('Hamiltonian Accuracy'!F66&lt;&gt;0,1,0))</f>
        <v>65.977777777777774</v>
      </c>
      <c r="G66">
        <f>(SUM(SUMIF('PARITY Accuracy'!G66,"&lt;&gt;0"), SUMIF('Pattern_Matching Accuracy'!G66,"&lt;&gt;0"), SUMIF('Reversal Accuracy'!G66,"&lt;&gt;0"), SUMIF('Stack Accuracy'!G66,"&lt;&gt;0"), SUMIF('Vending_Machine Accuracy'!G66,"&lt;&gt;0"), SUMIF('Vending_Machine_Sum Accuracy'!G66,"&lt;&gt;0"), SUMIF('MazeComplete Accuracy'!G66,"&lt;&gt;0"), SUMIF('MazeSolve Accuracy'!G66,"&lt;&gt;0"), SUMIF('Hamiltonian Accuracy'!G66,"&lt;&gt;0")))/SUM(IF('PARITY Accuracy'!G66&lt;&gt;0,1,0), IF('Pattern_Matching Accuracy'!G66&lt;&gt;0,1,0), IF('Reversal Accuracy'!G66&lt;&gt;0,1,0), IF('Stack Accuracy'!G66&lt;&gt;0,1,0), IF('Vending_Machine Accuracy'!G66&lt;&gt;0,1,0), IF('Vending_Machine_Sum Accuracy'!G66&lt;&gt;0,1,0), IF('MazeComplete Accuracy'!G66&lt;&gt;0,1,0), IF('MazeSolve Accuracy'!G66&lt;&gt;0,1,0), IF('Hamiltonian Accuracy'!G66&lt;&gt;0,1,0))</f>
        <v>59.8125</v>
      </c>
      <c r="H66" t="str">
        <f t="shared" si="15"/>
        <v>100 (δ=0.2)</v>
      </c>
      <c r="N66">
        <f t="shared" si="16"/>
        <v>63.105902777777771</v>
      </c>
      <c r="O66">
        <f t="shared" si="17"/>
        <v>2.4631035747029602</v>
      </c>
    </row>
    <row r="67" spans="1:23" x14ac:dyDescent="0.75">
      <c r="A67" s="1">
        <v>27</v>
      </c>
      <c r="B67">
        <v>100</v>
      </c>
      <c r="C67">
        <v>0.45</v>
      </c>
      <c r="D67">
        <f>(SUM(SUMIF('PARITY Accuracy'!D67,"&lt;&gt;0"), SUMIF('Pattern_Matching Accuracy'!D67,"&lt;&gt;0"), SUMIF('Reversal Accuracy'!D67,"&lt;&gt;0"), SUMIF('Stack Accuracy'!D67,"&lt;&gt;0"), SUMIF('Vending_Machine Accuracy'!D67,"&lt;&gt;0"), SUMIF('Vending_Machine_Sum Accuracy'!D67,"&lt;&gt;0"), SUMIF('MazeComplete Accuracy'!D67,"&lt;&gt;0"), SUMIF('MazeSolve Accuracy'!D67,"&lt;&gt;0"), SUMIF('Hamiltonian Accuracy'!D67,"&lt;&gt;0")))/SUM(IF('PARITY Accuracy'!D67&lt;&gt;0,1,0), IF('Pattern_Matching Accuracy'!D67&lt;&gt;0,1,0), IF('Reversal Accuracy'!D67&lt;&gt;0,1,0), IF('Stack Accuracy'!D67&lt;&gt;0,1,0), IF('Vending_Machine Accuracy'!D67&lt;&gt;0,1,0), IF('Vending_Machine_Sum Accuracy'!D67&lt;&gt;0,1,0), IF('MazeComplete Accuracy'!D67&lt;&gt;0,1,0), IF('MazeSolve Accuracy'!D67&lt;&gt;0,1,0), IF('Hamiltonian Accuracy'!D67&lt;&gt;0,1,0))</f>
        <v>63.833333333333336</v>
      </c>
      <c r="E67">
        <f>(SUM(SUMIF('PARITY Accuracy'!E67,"&lt;&gt;0"), SUMIF('Pattern_Matching Accuracy'!E67,"&lt;&gt;0"), SUMIF('Reversal Accuracy'!E67,"&lt;&gt;0"), SUMIF('Stack Accuracy'!E67,"&lt;&gt;0"), SUMIF('Vending_Machine Accuracy'!E67,"&lt;&gt;0"), SUMIF('Vending_Machine_Sum Accuracy'!E67,"&lt;&gt;0"), SUMIF('MazeComplete Accuracy'!E67,"&lt;&gt;0"), SUMIF('MazeSolve Accuracy'!E67,"&lt;&gt;0"), SUMIF('Hamiltonian Accuracy'!E67,"&lt;&gt;0")))/SUM(IF('PARITY Accuracy'!E67&lt;&gt;0,1,0), IF('Pattern_Matching Accuracy'!E67&lt;&gt;0,1,0), IF('Reversal Accuracy'!E67&lt;&gt;0,1,0), IF('Stack Accuracy'!E67&lt;&gt;0,1,0), IF('Vending_Machine Accuracy'!E67&lt;&gt;0,1,0), IF('Vending_Machine_Sum Accuracy'!E67&lt;&gt;0,1,0), IF('MazeComplete Accuracy'!E67&lt;&gt;0,1,0), IF('MazeSolve Accuracy'!E67&lt;&gt;0,1,0), IF('Hamiltonian Accuracy'!E67&lt;&gt;0,1,0))</f>
        <v>60.422222222222231</v>
      </c>
      <c r="F67">
        <f>(SUM(SUMIF('PARITY Accuracy'!F67,"&lt;&gt;0"), SUMIF('Pattern_Matching Accuracy'!F67,"&lt;&gt;0"), SUMIF('Reversal Accuracy'!F67,"&lt;&gt;0"), SUMIF('Stack Accuracy'!F67,"&lt;&gt;0"), SUMIF('Vending_Machine Accuracy'!F67,"&lt;&gt;0"), SUMIF('Vending_Machine_Sum Accuracy'!F67,"&lt;&gt;0"), SUMIF('MazeComplete Accuracy'!F67,"&lt;&gt;0"), SUMIF('MazeSolve Accuracy'!F67,"&lt;&gt;0"), SUMIF('Hamiltonian Accuracy'!F67,"&lt;&gt;0")))/SUM(IF('PARITY Accuracy'!F67&lt;&gt;0,1,0), IF('Pattern_Matching Accuracy'!F67&lt;&gt;0,1,0), IF('Reversal Accuracy'!F67&lt;&gt;0,1,0), IF('Stack Accuracy'!F67&lt;&gt;0,1,0), IF('Vending_Machine Accuracy'!F67&lt;&gt;0,1,0), IF('Vending_Machine_Sum Accuracy'!F67&lt;&gt;0,1,0), IF('MazeComplete Accuracy'!F67&lt;&gt;0,1,0), IF('MazeSolve Accuracy'!F67&lt;&gt;0,1,0), IF('Hamiltonian Accuracy'!F67&lt;&gt;0,1,0))</f>
        <v>65.744444444444454</v>
      </c>
      <c r="G67">
        <f>(SUM(SUMIF('PARITY Accuracy'!G67,"&lt;&gt;0"), SUMIF('Pattern_Matching Accuracy'!G67,"&lt;&gt;0"), SUMIF('Reversal Accuracy'!G67,"&lt;&gt;0"), SUMIF('Stack Accuracy'!G67,"&lt;&gt;0"), SUMIF('Vending_Machine Accuracy'!G67,"&lt;&gt;0"), SUMIF('Vending_Machine_Sum Accuracy'!G67,"&lt;&gt;0"), SUMIF('MazeComplete Accuracy'!G67,"&lt;&gt;0"), SUMIF('MazeSolve Accuracy'!G67,"&lt;&gt;0"), SUMIF('Hamiltonian Accuracy'!G67,"&lt;&gt;0")))/SUM(IF('PARITY Accuracy'!G67&lt;&gt;0,1,0), IF('Pattern_Matching Accuracy'!G67&lt;&gt;0,1,0), IF('Reversal Accuracy'!G67&lt;&gt;0,1,0), IF('Stack Accuracy'!G67&lt;&gt;0,1,0), IF('Vending_Machine Accuracy'!G67&lt;&gt;0,1,0), IF('Vending_Machine_Sum Accuracy'!G67&lt;&gt;0,1,0), IF('MazeComplete Accuracy'!G67&lt;&gt;0,1,0), IF('MazeSolve Accuracy'!G67&lt;&gt;0,1,0), IF('Hamiltonian Accuracy'!G67&lt;&gt;0,1,0))</f>
        <v>60.2</v>
      </c>
      <c r="H67" t="str">
        <f t="shared" si="15"/>
        <v>100 (δ=0.45)</v>
      </c>
      <c r="N67">
        <f t="shared" si="16"/>
        <v>62.55</v>
      </c>
      <c r="O67">
        <f t="shared" si="17"/>
        <v>2.3399443382638063</v>
      </c>
    </row>
    <row r="68" spans="1:23" x14ac:dyDescent="0.75">
      <c r="A68" s="1">
        <v>28</v>
      </c>
      <c r="B68">
        <v>100</v>
      </c>
      <c r="C68">
        <v>0.65</v>
      </c>
      <c r="D68">
        <f>(SUM(SUMIF('PARITY Accuracy'!D68,"&lt;&gt;0"), SUMIF('Pattern_Matching Accuracy'!D68,"&lt;&gt;0"), SUMIF('Reversal Accuracy'!D68,"&lt;&gt;0"), SUMIF('Stack Accuracy'!D68,"&lt;&gt;0"), SUMIF('Vending_Machine Accuracy'!D68,"&lt;&gt;0"), SUMIF('Vending_Machine_Sum Accuracy'!D68,"&lt;&gt;0"), SUMIF('MazeComplete Accuracy'!D68,"&lt;&gt;0"), SUMIF('MazeSolve Accuracy'!D68,"&lt;&gt;0"), SUMIF('Hamiltonian Accuracy'!D68,"&lt;&gt;0")))/SUM(IF('PARITY Accuracy'!D68&lt;&gt;0,1,0), IF('Pattern_Matching Accuracy'!D68&lt;&gt;0,1,0), IF('Reversal Accuracy'!D68&lt;&gt;0,1,0), IF('Stack Accuracy'!D68&lt;&gt;0,1,0), IF('Vending_Machine Accuracy'!D68&lt;&gt;0,1,0), IF('Vending_Machine_Sum Accuracy'!D68&lt;&gt;0,1,0), IF('MazeComplete Accuracy'!D68&lt;&gt;0,1,0), IF('MazeSolve Accuracy'!D68&lt;&gt;0,1,0), IF('Hamiltonian Accuracy'!D68&lt;&gt;0,1,0))</f>
        <v>64.36666666666666</v>
      </c>
      <c r="E68">
        <f>(SUM(SUMIF('PARITY Accuracy'!E68,"&lt;&gt;0"), SUMIF('Pattern_Matching Accuracy'!E68,"&lt;&gt;0"), SUMIF('Reversal Accuracy'!E68,"&lt;&gt;0"), SUMIF('Stack Accuracy'!E68,"&lt;&gt;0"), SUMIF('Vending_Machine Accuracy'!E68,"&lt;&gt;0"), SUMIF('Vending_Machine_Sum Accuracy'!E68,"&lt;&gt;0"), SUMIF('MazeComplete Accuracy'!E68,"&lt;&gt;0"), SUMIF('MazeSolve Accuracy'!E68,"&lt;&gt;0"), SUMIF('Hamiltonian Accuracy'!E68,"&lt;&gt;0")))/SUM(IF('PARITY Accuracy'!E68&lt;&gt;0,1,0), IF('Pattern_Matching Accuracy'!E68&lt;&gt;0,1,0), IF('Reversal Accuracy'!E68&lt;&gt;0,1,0), IF('Stack Accuracy'!E68&lt;&gt;0,1,0), IF('Vending_Machine Accuracy'!E68&lt;&gt;0,1,0), IF('Vending_Machine_Sum Accuracy'!E68&lt;&gt;0,1,0), IF('MazeComplete Accuracy'!E68&lt;&gt;0,1,0), IF('MazeSolve Accuracy'!E68&lt;&gt;0,1,0), IF('Hamiltonian Accuracy'!E68&lt;&gt;0,1,0))</f>
        <v>60.077777777777769</v>
      </c>
      <c r="F68">
        <f>(SUM(SUMIF('PARITY Accuracy'!F68,"&lt;&gt;0"), SUMIF('Pattern_Matching Accuracy'!F68,"&lt;&gt;0"), SUMIF('Reversal Accuracy'!F68,"&lt;&gt;0"), SUMIF('Stack Accuracy'!F68,"&lt;&gt;0"), SUMIF('Vending_Machine Accuracy'!F68,"&lt;&gt;0"), SUMIF('Vending_Machine_Sum Accuracy'!F68,"&lt;&gt;0"), SUMIF('MazeComplete Accuracy'!F68,"&lt;&gt;0"), SUMIF('MazeSolve Accuracy'!F68,"&lt;&gt;0"), SUMIF('Hamiltonian Accuracy'!F68,"&lt;&gt;0")))/SUM(IF('PARITY Accuracy'!F68&lt;&gt;0,1,0), IF('Pattern_Matching Accuracy'!F68&lt;&gt;0,1,0), IF('Reversal Accuracy'!F68&lt;&gt;0,1,0), IF('Stack Accuracy'!F68&lt;&gt;0,1,0), IF('Vending_Machine Accuracy'!F68&lt;&gt;0,1,0), IF('Vending_Machine_Sum Accuracy'!F68&lt;&gt;0,1,0), IF('MazeComplete Accuracy'!F68&lt;&gt;0,1,0), IF('MazeSolve Accuracy'!F68&lt;&gt;0,1,0), IF('Hamiltonian Accuracy'!F68&lt;&gt;0,1,0))</f>
        <v>64.86666666666666</v>
      </c>
      <c r="G68">
        <f>(SUM(SUMIF('PARITY Accuracy'!G68,"&lt;&gt;0"), SUMIF('Pattern_Matching Accuracy'!G68,"&lt;&gt;0"), SUMIF('Reversal Accuracy'!G68,"&lt;&gt;0"), SUMIF('Stack Accuracy'!G68,"&lt;&gt;0"), SUMIF('Vending_Machine Accuracy'!G68,"&lt;&gt;0"), SUMIF('Vending_Machine_Sum Accuracy'!G68,"&lt;&gt;0"), SUMIF('MazeComplete Accuracy'!G68,"&lt;&gt;0"), SUMIF('MazeSolve Accuracy'!G68,"&lt;&gt;0"), SUMIF('Hamiltonian Accuracy'!G68,"&lt;&gt;0")))/SUM(IF('PARITY Accuracy'!G68&lt;&gt;0,1,0), IF('Pattern_Matching Accuracy'!G68&lt;&gt;0,1,0), IF('Reversal Accuracy'!G68&lt;&gt;0,1,0), IF('Stack Accuracy'!G68&lt;&gt;0,1,0), IF('Vending_Machine Accuracy'!G68&lt;&gt;0,1,0), IF('Vending_Machine_Sum Accuracy'!G68&lt;&gt;0,1,0), IF('MazeComplete Accuracy'!G68&lt;&gt;0,1,0), IF('MazeSolve Accuracy'!G68&lt;&gt;0,1,0), IF('Hamiltonian Accuracy'!G68&lt;&gt;0,1,0))</f>
        <v>58.762499999999996</v>
      </c>
      <c r="H68" t="str">
        <f t="shared" si="15"/>
        <v>100 (δ=0.65)</v>
      </c>
      <c r="N68">
        <f t="shared" si="16"/>
        <v>62.018402777777766</v>
      </c>
      <c r="O68">
        <f t="shared" si="17"/>
        <v>2.6454620939249001</v>
      </c>
    </row>
    <row r="69" spans="1:23" x14ac:dyDescent="0.75">
      <c r="A69" s="1">
        <v>29</v>
      </c>
      <c r="B69">
        <v>100</v>
      </c>
      <c r="C69">
        <v>0.85</v>
      </c>
      <c r="D69">
        <f>(SUM(SUMIF('PARITY Accuracy'!D69,"&lt;&gt;0"), SUMIF('Pattern_Matching Accuracy'!D69,"&lt;&gt;0"), SUMIF('Reversal Accuracy'!D69,"&lt;&gt;0"), SUMIF('Stack Accuracy'!D69,"&lt;&gt;0"), SUMIF('Vending_Machine Accuracy'!D69,"&lt;&gt;0"), SUMIF('Vending_Machine_Sum Accuracy'!D69,"&lt;&gt;0"), SUMIF('MazeComplete Accuracy'!D69,"&lt;&gt;0"), SUMIF('MazeSolve Accuracy'!D69,"&lt;&gt;0"), SUMIF('Hamiltonian Accuracy'!D69,"&lt;&gt;0")))/SUM(IF('PARITY Accuracy'!D69&lt;&gt;0,1,0), IF('Pattern_Matching Accuracy'!D69&lt;&gt;0,1,0), IF('Reversal Accuracy'!D69&lt;&gt;0,1,0), IF('Stack Accuracy'!D69&lt;&gt;0,1,0), IF('Vending_Machine Accuracy'!D69&lt;&gt;0,1,0), IF('Vending_Machine_Sum Accuracy'!D69&lt;&gt;0,1,0), IF('MazeComplete Accuracy'!D69&lt;&gt;0,1,0), IF('MazeSolve Accuracy'!D69&lt;&gt;0,1,0), IF('Hamiltonian Accuracy'!D69&lt;&gt;0,1,0))</f>
        <v>62.188888888888883</v>
      </c>
      <c r="E69">
        <f>(SUM(SUMIF('PARITY Accuracy'!E69,"&lt;&gt;0"), SUMIF('Pattern_Matching Accuracy'!E69,"&lt;&gt;0"), SUMIF('Reversal Accuracy'!E69,"&lt;&gt;0"), SUMIF('Stack Accuracy'!E69,"&lt;&gt;0"), SUMIF('Vending_Machine Accuracy'!E69,"&lt;&gt;0"), SUMIF('Vending_Machine_Sum Accuracy'!E69,"&lt;&gt;0"), SUMIF('MazeComplete Accuracy'!E69,"&lt;&gt;0"), SUMIF('MazeSolve Accuracy'!E69,"&lt;&gt;0"), SUMIF('Hamiltonian Accuracy'!E69,"&lt;&gt;0")))/SUM(IF('PARITY Accuracy'!E69&lt;&gt;0,1,0), IF('Pattern_Matching Accuracy'!E69&lt;&gt;0,1,0), IF('Reversal Accuracy'!E69&lt;&gt;0,1,0), IF('Stack Accuracy'!E69&lt;&gt;0,1,0), IF('Vending_Machine Accuracy'!E69&lt;&gt;0,1,0), IF('Vending_Machine_Sum Accuracy'!E69&lt;&gt;0,1,0), IF('MazeComplete Accuracy'!E69&lt;&gt;0,1,0), IF('MazeSolve Accuracy'!E69&lt;&gt;0,1,0), IF('Hamiltonian Accuracy'!E69&lt;&gt;0,1,0))</f>
        <v>59.355555555555561</v>
      </c>
      <c r="F69">
        <f>(SUM(SUMIF('PARITY Accuracy'!F69,"&lt;&gt;0"), SUMIF('Pattern_Matching Accuracy'!F69,"&lt;&gt;0"), SUMIF('Reversal Accuracy'!F69,"&lt;&gt;0"), SUMIF('Stack Accuracy'!F69,"&lt;&gt;0"), SUMIF('Vending_Machine Accuracy'!F69,"&lt;&gt;0"), SUMIF('Vending_Machine_Sum Accuracy'!F69,"&lt;&gt;0"), SUMIF('MazeComplete Accuracy'!F69,"&lt;&gt;0"), SUMIF('MazeSolve Accuracy'!F69,"&lt;&gt;0"), SUMIF('Hamiltonian Accuracy'!F69,"&lt;&gt;0")))/SUM(IF('PARITY Accuracy'!F69&lt;&gt;0,1,0), IF('Pattern_Matching Accuracy'!F69&lt;&gt;0,1,0), IF('Reversal Accuracy'!F69&lt;&gt;0,1,0), IF('Stack Accuracy'!F69&lt;&gt;0,1,0), IF('Vending_Machine Accuracy'!F69&lt;&gt;0,1,0), IF('Vending_Machine_Sum Accuracy'!F69&lt;&gt;0,1,0), IF('MazeComplete Accuracy'!F69&lt;&gt;0,1,0), IF('MazeSolve Accuracy'!F69&lt;&gt;0,1,0), IF('Hamiltonian Accuracy'!F69&lt;&gt;0,1,0))</f>
        <v>62.766666666666666</v>
      </c>
      <c r="G69">
        <f>(SUM(SUMIF('PARITY Accuracy'!G69,"&lt;&gt;0"), SUMIF('Pattern_Matching Accuracy'!G69,"&lt;&gt;0"), SUMIF('Reversal Accuracy'!G69,"&lt;&gt;0"), SUMIF('Stack Accuracy'!G69,"&lt;&gt;0"), SUMIF('Vending_Machine Accuracy'!G69,"&lt;&gt;0"), SUMIF('Vending_Machine_Sum Accuracy'!G69,"&lt;&gt;0"), SUMIF('MazeComplete Accuracy'!G69,"&lt;&gt;0"), SUMIF('MazeSolve Accuracy'!G69,"&lt;&gt;0"), SUMIF('Hamiltonian Accuracy'!G69,"&lt;&gt;0")))/SUM(IF('PARITY Accuracy'!G69&lt;&gt;0,1,0), IF('Pattern_Matching Accuracy'!G69&lt;&gt;0,1,0), IF('Reversal Accuracy'!G69&lt;&gt;0,1,0), IF('Stack Accuracy'!G69&lt;&gt;0,1,0), IF('Vending_Machine Accuracy'!G69&lt;&gt;0,1,0), IF('Vending_Machine_Sum Accuracy'!G69&lt;&gt;0,1,0), IF('MazeComplete Accuracy'!G69&lt;&gt;0,1,0), IF('MazeSolve Accuracy'!G69&lt;&gt;0,1,0), IF('Hamiltonian Accuracy'!G69&lt;&gt;0,1,0))</f>
        <v>57.350000000000009</v>
      </c>
      <c r="H69" t="str">
        <f t="shared" si="15"/>
        <v>100 (δ=0.85)</v>
      </c>
      <c r="N69">
        <f t="shared" si="16"/>
        <v>60.415277777777789</v>
      </c>
      <c r="O69">
        <f t="shared" si="17"/>
        <v>2.1905287674130589</v>
      </c>
    </row>
    <row r="70" spans="1:23" x14ac:dyDescent="0.75">
      <c r="C70" t="s">
        <v>37</v>
      </c>
      <c r="D70">
        <f>(D69 - D40)/30</f>
        <v>0.48888888888888904</v>
      </c>
      <c r="E70">
        <f t="shared" ref="E70:G70" si="28">(E69 - E40)/30</f>
        <v>0.14518518518518539</v>
      </c>
      <c r="F70">
        <f t="shared" si="28"/>
        <v>0.43444444444444436</v>
      </c>
      <c r="G70">
        <f t="shared" si="28"/>
        <v>1.6961111111111113</v>
      </c>
      <c r="O70">
        <f>AVERAGE(O40:O69)</f>
        <v>6.5670342164606108</v>
      </c>
    </row>
    <row r="73" spans="1:23" x14ac:dyDescent="0.75">
      <c r="A73" s="1">
        <v>0</v>
      </c>
      <c r="B73" t="s">
        <v>16</v>
      </c>
    </row>
    <row r="75" spans="1:23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  <c r="J75" s="2"/>
      <c r="K75" s="2" t="s">
        <v>26</v>
      </c>
      <c r="L75" s="2" t="s">
        <v>27</v>
      </c>
      <c r="N75" s="3" t="s">
        <v>28</v>
      </c>
      <c r="O75" s="3" t="s">
        <v>29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</row>
    <row r="76" spans="1:23" x14ac:dyDescent="0.7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49.488888888888887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56.466666666666669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43.711111111111123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3.7555555555555551</v>
      </c>
      <c r="H76" t="str">
        <f t="shared" ref="H76:H105" si="29">B76&amp;" (δ="&amp;C76&amp;")"</f>
        <v>0 (δ=0)</v>
      </c>
      <c r="J76">
        <v>2</v>
      </c>
      <c r="K76">
        <f>_xlfn.STDEV.P(D76:G80)</f>
        <v>19.424585527062046</v>
      </c>
      <c r="L76">
        <f>_xlfn.STDEV.P(D76:G76,D81:G81,D86:G86,D91:G91,D96:G96,D101:G101)</f>
        <v>12.278387173441489</v>
      </c>
      <c r="M76">
        <v>0</v>
      </c>
      <c r="N76">
        <f>AVERAGE(D76:G76)</f>
        <v>38.355555555555561</v>
      </c>
      <c r="O76">
        <f>_xlfn.STDEV.P(D76:G76)</f>
        <v>20.480511664133083</v>
      </c>
      <c r="P76" s="5">
        <f>_xlfn.STDEV.P(D76:D80)</f>
        <v>0.70033163220129524</v>
      </c>
      <c r="Q76">
        <f>_xlfn.STDEV.P(D76,D81,D86,D91,D96,D101)</f>
        <v>5.2362171289656754</v>
      </c>
      <c r="R76" s="5">
        <f>_xlfn.STDEV.P(E76:E80)</f>
        <v>1.5774084074679633</v>
      </c>
      <c r="S76">
        <f>_xlfn.STDEV.P(E76,E81,E86,E91,E96,E101)</f>
        <v>2.6857853735364539</v>
      </c>
      <c r="T76" s="5">
        <f>_xlfn.STDEV.P(F76:F80)</f>
        <v>2.502605062482981</v>
      </c>
      <c r="U76">
        <f>_xlfn.STDEV.P(F76,F81,F86,F91,F96,F101)</f>
        <v>9.2898457774013288</v>
      </c>
      <c r="V76" s="5">
        <f>_xlfn.STDEV.P(G76:G80)</f>
        <v>0.24363502353183572</v>
      </c>
      <c r="W76">
        <f>_xlfn.STDEV.P(G76,G81,G86,G91,G96,G101)</f>
        <v>20.038793117234793</v>
      </c>
    </row>
    <row r="77" spans="1:23" x14ac:dyDescent="0.7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47.945555555555558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54.211111111111109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40.255555555555553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4.344444444444445</v>
      </c>
      <c r="H77" t="str">
        <f t="shared" si="29"/>
        <v>0 (δ=0.2)</v>
      </c>
      <c r="J77">
        <v>5</v>
      </c>
      <c r="K77">
        <f>_xlfn.STDEV.P(D81:G85)</f>
        <v>5.6459340499421886</v>
      </c>
      <c r="L77">
        <f>_xlfn.STDEV.P(D77:G77,D82:G82,D87:G87,D92:G92,D97:G97,D102:G102)</f>
        <v>12.185085927685211</v>
      </c>
      <c r="M77">
        <v>0.2</v>
      </c>
      <c r="N77">
        <f t="shared" ref="N77:N105" si="30">AVERAGE(D77:G77)</f>
        <v>36.689166666666665</v>
      </c>
      <c r="O77">
        <f t="shared" ref="O77:O105" si="31">_xlfn.STDEV.P(D77:G77)</f>
        <v>19.317252737330456</v>
      </c>
      <c r="P77" s="5">
        <f>_xlfn.STDEV.P(D81:D85)</f>
        <v>1.1858840532085408</v>
      </c>
      <c r="Q77">
        <f t="shared" ref="Q77:Q80" si="32">_xlfn.STDEV.P(D77,D82,D87,D92,D97,D102)</f>
        <v>5.5774706182949361</v>
      </c>
      <c r="R77" s="5">
        <f>_xlfn.STDEV.P(E81:E85)</f>
        <v>1.4045710210190236</v>
      </c>
      <c r="S77">
        <f t="shared" ref="S77:S80" si="33">_xlfn.STDEV.P(E77,E82,E87,E92,E97,E102)</f>
        <v>2.8480692808037329</v>
      </c>
      <c r="T77" s="5">
        <f>_xlfn.STDEV.P(F81:F85)</f>
        <v>0.38171801368982616</v>
      </c>
      <c r="U77">
        <f t="shared" ref="U77:U80" si="34">_xlfn.STDEV.P(F77,F82,F87,F92,F97,F102)</f>
        <v>10.145481705655047</v>
      </c>
      <c r="V77" s="5">
        <f>_xlfn.STDEV.P(G81:G85)</f>
        <v>0.47503606100933027</v>
      </c>
      <c r="W77">
        <f t="shared" ref="W77:W80" si="35">_xlfn.STDEV.P(G77,G82,G87,G92,G97,G102)</f>
        <v>19.853670107444959</v>
      </c>
    </row>
    <row r="78" spans="1:23" x14ac:dyDescent="0.7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48.511111111111099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54.022222222222219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38.866666666666667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4.4111111111111105</v>
      </c>
      <c r="H78" t="str">
        <f t="shared" si="29"/>
        <v>0 (δ=0.45)</v>
      </c>
      <c r="J78">
        <v>10</v>
      </c>
      <c r="K78">
        <f>_xlfn.STDEV.P(D86:G90)</f>
        <v>5.3766567644738847</v>
      </c>
      <c r="L78">
        <f t="shared" ref="L78:L80" si="36">_xlfn.STDEV.P(D78:G78,D83:G83,D88:G88,D93:G93,D98:G98,D103:G103)</f>
        <v>12.074028419629864</v>
      </c>
      <c r="M78">
        <v>0.45</v>
      </c>
      <c r="N78">
        <f t="shared" si="30"/>
        <v>36.452777777777769</v>
      </c>
      <c r="O78">
        <f t="shared" si="31"/>
        <v>19.278122595379177</v>
      </c>
      <c r="P78" s="5">
        <f>_xlfn.STDEV.P(D86:D90)</f>
        <v>0.51566090877581783</v>
      </c>
      <c r="Q78">
        <f t="shared" si="32"/>
        <v>5.3789291314185466</v>
      </c>
      <c r="R78" s="5">
        <f>_xlfn.STDEV.P(E86:E90)</f>
        <v>1.4812340534121053</v>
      </c>
      <c r="S78">
        <f t="shared" si="33"/>
        <v>2.8592555411605067</v>
      </c>
      <c r="T78" s="5">
        <f>_xlfn.STDEV.P(F86:F90)</f>
        <v>0.83027289876266064</v>
      </c>
      <c r="U78">
        <f t="shared" si="34"/>
        <v>10.098275668041762</v>
      </c>
      <c r="V78" s="5">
        <f>_xlfn.STDEV.P(G86:G90)</f>
        <v>0.46712147149943778</v>
      </c>
      <c r="W78">
        <f t="shared" si="35"/>
        <v>19.828066047903331</v>
      </c>
    </row>
    <row r="79" spans="1:23" x14ac:dyDescent="0.7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49.044444444444451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53.400000000000006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38.022222222222219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4.1222222222222218</v>
      </c>
      <c r="H79" t="str">
        <f t="shared" si="29"/>
        <v>0 (δ=0.65)</v>
      </c>
      <c r="J79">
        <v>20</v>
      </c>
      <c r="K79">
        <f>_xlfn.STDEV.P(D91:G95)</f>
        <v>3.9792057007974906</v>
      </c>
      <c r="L79">
        <f t="shared" si="36"/>
        <v>11.911801067348151</v>
      </c>
      <c r="M79">
        <v>0.65</v>
      </c>
      <c r="N79">
        <f t="shared" si="30"/>
        <v>36.147222222222226</v>
      </c>
      <c r="O79">
        <f t="shared" si="31"/>
        <v>19.320409753022616</v>
      </c>
      <c r="P79" s="5">
        <f>_xlfn.STDEV.P(D91:D95)</f>
        <v>0.72196576643302923</v>
      </c>
      <c r="Q79">
        <f t="shared" si="32"/>
        <v>5.1858268286859825</v>
      </c>
      <c r="R79" s="5">
        <f>_xlfn.STDEV.P(E91:E95)</f>
        <v>1.2199898805490046</v>
      </c>
      <c r="S79">
        <f t="shared" si="33"/>
        <v>2.6170100165287464</v>
      </c>
      <c r="T79" s="5">
        <f>_xlfn.STDEV.P(F91:F95)</f>
        <v>1.0479232843469728</v>
      </c>
      <c r="U79">
        <f t="shared" si="34"/>
        <v>9.6454954766666976</v>
      </c>
      <c r="V79" s="5">
        <f>_xlfn.STDEV.P(G91:G95)</f>
        <v>0.44558741919868561</v>
      </c>
      <c r="W79">
        <f t="shared" si="35"/>
        <v>19.686591647616829</v>
      </c>
    </row>
    <row r="80" spans="1:23" x14ac:dyDescent="0.7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47.566666666666663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51.555555555555557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36.266666666666673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4.3666666666666671</v>
      </c>
      <c r="H80" t="str">
        <f t="shared" si="29"/>
        <v>0 (δ=0.85)</v>
      </c>
      <c r="J80">
        <v>50</v>
      </c>
      <c r="K80">
        <f>_xlfn.STDEV.P(D97:G100)</f>
        <v>1.5675415700301751</v>
      </c>
      <c r="L80">
        <f t="shared" si="36"/>
        <v>11.801487210167137</v>
      </c>
      <c r="M80">
        <v>0.85</v>
      </c>
      <c r="N80">
        <f t="shared" si="30"/>
        <v>34.93888888888889</v>
      </c>
      <c r="O80">
        <f t="shared" si="31"/>
        <v>18.520246678622751</v>
      </c>
      <c r="P80" s="5">
        <f>_xlfn.STDEV.P(D96:D100)</f>
        <v>1.4159952221444134</v>
      </c>
      <c r="Q80">
        <f t="shared" si="32"/>
        <v>5.1519879798028327</v>
      </c>
      <c r="R80" s="5">
        <f>_xlfn.STDEV.P(E96:E100)</f>
        <v>1.3489932231295236</v>
      </c>
      <c r="S80">
        <f t="shared" si="33"/>
        <v>3.0402625148368529</v>
      </c>
      <c r="T80" s="5">
        <f>_xlfn.STDEV.P(F96:F100)</f>
        <v>0.55094083390971493</v>
      </c>
      <c r="U80">
        <f t="shared" si="34"/>
        <v>9.8328884952043278</v>
      </c>
      <c r="V80" s="5">
        <f>_xlfn.STDEV.P(G96:G100)</f>
        <v>0.59583974355526603</v>
      </c>
      <c r="W80">
        <f t="shared" si="35"/>
        <v>19.600723230960067</v>
      </c>
    </row>
    <row r="81" spans="1:23" x14ac:dyDescent="0.7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51.06666666666667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59.244444444444447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41.4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29"/>
        <v>5 (δ=0)</v>
      </c>
      <c r="J81">
        <v>100</v>
      </c>
      <c r="K81">
        <f>_xlfn.STDEV.P(D101:G105)</f>
        <v>3.5137196715952674</v>
      </c>
      <c r="L81">
        <f>AVERAGE((L80-L79), (L79-L78), (L78-L77), (L77-L76))</f>
        <v>-0.11922499081858806</v>
      </c>
      <c r="N81">
        <f t="shared" si="30"/>
        <v>50.905555555555551</v>
      </c>
      <c r="O81">
        <f t="shared" si="31"/>
        <v>6.3429045611301085</v>
      </c>
      <c r="P81" s="5">
        <f>_xlfn.STDEV.P(D101:D105)</f>
        <v>0.89047192370876438</v>
      </c>
      <c r="R81" s="5">
        <f>_xlfn.STDEV.P(E101:E105)</f>
        <v>1.1696985788792358</v>
      </c>
      <c r="T81" s="5">
        <f>_xlfn.STDEV.P(F101:F105)</f>
        <v>1.1297459563662637</v>
      </c>
      <c r="V81" s="5">
        <f>_xlfn.STDEV.P(G101:G105)</f>
        <v>0.72156946997499716</v>
      </c>
    </row>
    <row r="82" spans="1:23" x14ac:dyDescent="0.7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50.944444444444443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57.599999999999994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41.588888888888896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29"/>
        <v>5 (δ=0.2)</v>
      </c>
      <c r="K82">
        <f>_xlfn.STDEV.P(K75:K80)</f>
        <v>6.2813738837731812</v>
      </c>
      <c r="N82">
        <f t="shared" si="30"/>
        <v>50.855555555555554</v>
      </c>
      <c r="O82">
        <f t="shared" si="31"/>
        <v>5.8584907254553995</v>
      </c>
      <c r="P82" s="5">
        <f>AVERAGE(P76:P81)</f>
        <v>0.90505158441197686</v>
      </c>
      <c r="Q82">
        <f>AVERAGE(Q76:Q80)</f>
        <v>5.3060863374335954</v>
      </c>
      <c r="R82" s="5">
        <f>AVERAGE(R76:R81)</f>
        <v>1.3669825274094762</v>
      </c>
      <c r="S82">
        <f>AVERAGE(S76:S80)</f>
        <v>2.8100765453732586</v>
      </c>
      <c r="T82" s="5">
        <f>AVERAGE(T76:T81)</f>
        <v>1.0738676749264033</v>
      </c>
      <c r="U82">
        <f>AVERAGE(U76:U80)</f>
        <v>9.802397424593833</v>
      </c>
      <c r="V82" s="5">
        <f>AVERAGE(V76:V81)</f>
        <v>0.4914648647949254</v>
      </c>
      <c r="W82">
        <f>AVERAGE(W76:W80)</f>
        <v>19.801568830231993</v>
      </c>
    </row>
    <row r="83" spans="1:23" ht="15.5" thickBot="1" x14ac:dyDescent="0.9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50.055555555555557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57.844444444444434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42.144444444444439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29"/>
        <v>5 (δ=0.45)</v>
      </c>
      <c r="N83">
        <f t="shared" si="30"/>
        <v>50.699999999999996</v>
      </c>
      <c r="O83">
        <f t="shared" si="31"/>
        <v>5.6762935655209867</v>
      </c>
      <c r="P83" s="5">
        <f>_xlfn.STDEV.P(P76:P81)</f>
        <v>0.3074623599798833</v>
      </c>
      <c r="Q83">
        <f>_xlfn.STDEV.P(Q76:Q80)</f>
        <v>0.15623434967689426</v>
      </c>
      <c r="R83" s="5">
        <f>_xlfn.STDEV.P(R76:R81)</f>
        <v>0.14118354878865957</v>
      </c>
      <c r="S83">
        <f>_xlfn.STDEV.P(S76:S80)</f>
        <v>0.14803417312678985</v>
      </c>
      <c r="T83" s="5">
        <f>_xlfn.STDEV.P(T76:T81)</f>
        <v>0.6900420356665562</v>
      </c>
      <c r="U83">
        <f>_xlfn.STDEV.P(U76:U80)</f>
        <v>0.31416806857068563</v>
      </c>
      <c r="V83" s="5">
        <f>_xlfn.STDEV.P(V76:V81)</f>
        <v>0.14619001406115312</v>
      </c>
      <c r="W83">
        <f>_xlfn.STDEV.P(W76:W80)</f>
        <v>0.15049964468034521</v>
      </c>
    </row>
    <row r="84" spans="1:23" x14ac:dyDescent="0.7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49.455555555555556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56.511111111111099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42.466666666666661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29"/>
        <v>5 (δ=0.65)</v>
      </c>
      <c r="K84" s="9" cm="1">
        <f t="array" ref="K84">INDEX(LINEST(K76:K81),1)</f>
        <v>-2.6624845080213237</v>
      </c>
      <c r="L84" s="10" cm="1">
        <f t="array" ref="L84">INDEX(LINEST(L76:L80),1)</f>
        <v>-0.12270847868857648</v>
      </c>
      <c r="N84">
        <f t="shared" si="30"/>
        <v>50.17777777777777</v>
      </c>
      <c r="O84">
        <f t="shared" si="31"/>
        <v>5.1113586896559422</v>
      </c>
      <c r="P84" s="5"/>
      <c r="R84" s="5"/>
      <c r="T84" s="5"/>
      <c r="V84" s="5"/>
    </row>
    <row r="85" spans="1:23" x14ac:dyDescent="0.7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47.811111111111117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55.044444444444444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41.93333333333333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29"/>
        <v>5 (δ=0.85)</v>
      </c>
      <c r="K85" s="11">
        <f>AVERAGE('Hamiltonian Accuracy'!K84, 'MazeSolve Accuracy'!K84, 'MazeComplete Accuracy'!K84, 'Vending_Machine_Sum Accuracy'!K84, 'Vending_Machine Accuracy'!K84, 'Stack Accuracy'!K84, 'Reversal Accuracy'!K84, 'Pattern_Matching Accuracy'!K84, 'PARITY Accuracy'!K84)</f>
        <v>-2.2846658594162506</v>
      </c>
      <c r="L85" s="11">
        <f>AVERAGE('Hamiltonian Accuracy'!L84, 'MazeSolve Accuracy'!L84, 'MazeComplete Accuracy'!L84, 'Vending_Machine_Sum Accuracy'!L84, 'Vending_Machine Accuracy'!L84, 'Stack Accuracy'!L84, 'Reversal Accuracy'!L84, 'Pattern_Matching Accuracy'!L84, 'PARITY Accuracy'!L84)</f>
        <v>-0.15001650373042683</v>
      </c>
      <c r="N85">
        <f t="shared" si="30"/>
        <v>49.269444444444446</v>
      </c>
      <c r="O85">
        <f t="shared" si="31"/>
        <v>4.9601646166928006</v>
      </c>
      <c r="P85" s="5"/>
      <c r="R85" s="5"/>
      <c r="T85" s="5"/>
      <c r="V85" s="5"/>
    </row>
    <row r="86" spans="1:23" ht="15.5" thickBot="1" x14ac:dyDescent="0.9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51.577777777777776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58.711111111111109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42.06666666666667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29"/>
        <v>10 (δ=0)</v>
      </c>
      <c r="K86" s="12">
        <f>_xlfn.STDEV.P('Hamiltonian Accuracy'!K84, 'MazeSolve Accuracy'!K84, 'MazeComplete Accuracy'!K84, 'Vending_Machine_Sum Accuracy'!K84, 'Vending_Machine Accuracy'!K84, 'Stack Accuracy'!K84, 'Reversal Accuracy'!K84, 'Pattern_Matching Accuracy'!K84, 'PARITY Accuracy'!K84)</f>
        <v>1.3565215579604144</v>
      </c>
      <c r="L86" s="13" t="s">
        <v>29</v>
      </c>
      <c r="N86">
        <f t="shared" si="30"/>
        <v>51.93611111111111</v>
      </c>
      <c r="O86">
        <f t="shared" si="31"/>
        <v>6.2321071035900273</v>
      </c>
      <c r="P86" s="5"/>
      <c r="R86" s="5"/>
      <c r="T86" s="5"/>
      <c r="V86" s="5"/>
    </row>
    <row r="87" spans="1:23" x14ac:dyDescent="0.7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51.577777777777769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56.955555555555556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43.099999999999994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29"/>
        <v>10 (δ=0.2)</v>
      </c>
      <c r="J87" s="2"/>
      <c r="K87" s="2" t="s">
        <v>26</v>
      </c>
      <c r="L87" s="2" t="s">
        <v>27</v>
      </c>
      <c r="N87">
        <f t="shared" si="30"/>
        <v>51.752777777777773</v>
      </c>
      <c r="O87">
        <f t="shared" si="31"/>
        <v>5.3644829638219607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</row>
    <row r="88" spans="1:23" x14ac:dyDescent="0.7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51.099999999999994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56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43.099999999999994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29"/>
        <v>10 (δ=0.45)</v>
      </c>
      <c r="J88">
        <v>2</v>
      </c>
      <c r="K88">
        <f>AVERAGE(D76:G80)</f>
        <v>36.516722222222221</v>
      </c>
      <c r="L88">
        <f>AVERAGE(D76:G76,D81:G81,D86:G86,D91:G91,D96:G96,D101:G101)</f>
        <v>53.321759259259267</v>
      </c>
      <c r="M88">
        <v>0</v>
      </c>
      <c r="N88">
        <f t="shared" si="30"/>
        <v>51.661111111111111</v>
      </c>
      <c r="O88">
        <f t="shared" si="31"/>
        <v>5.3692109220932389</v>
      </c>
      <c r="P88" s="5">
        <f>AVERAGE(D76:D80)</f>
        <v>48.511333333333326</v>
      </c>
      <c r="Q88">
        <f>AVERAGE(D76,D81,D86,D91,D96,D101)</f>
        <v>55.003703703703707</v>
      </c>
      <c r="R88" s="5">
        <f>AVERAGE(E76:E80)</f>
        <v>53.931111111111115</v>
      </c>
      <c r="S88">
        <f>AVERAGE(E76,E81,E86,E91,E96,E101)</f>
        <v>59.781481481481485</v>
      </c>
      <c r="T88" s="5">
        <f>AVERAGE(F76:F80)</f>
        <v>39.424444444444447</v>
      </c>
      <c r="U88">
        <f>AVERAGE(F76,F81,F86,F91,F96,F101)</f>
        <v>50.44444444444445</v>
      </c>
      <c r="V88" s="5">
        <f>AVERAGE(G76:G80)</f>
        <v>4.2</v>
      </c>
      <c r="W88">
        <f>AVERAGE(G76,G81,G86,G91,G96,G101)</f>
        <v>48.057407407407403</v>
      </c>
    </row>
    <row r="89" spans="1:23" x14ac:dyDescent="0.7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51.155555555555551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56.044444444444444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44.633333333333333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29"/>
        <v>10 (δ=0.65)</v>
      </c>
      <c r="J89">
        <v>5</v>
      </c>
      <c r="K89">
        <f>AVERAGE(D81:G85)</f>
        <v>50.381666666666661</v>
      </c>
      <c r="L89">
        <f>AVERAGE(D77:G77,D82:G82,D87:G87,D92:G92,D97:G97,D102:G102)</f>
        <v>53.085694444444442</v>
      </c>
      <c r="M89">
        <v>0.2</v>
      </c>
      <c r="N89">
        <f t="shared" si="30"/>
        <v>51.86666666666666</v>
      </c>
      <c r="O89">
        <f t="shared" si="31"/>
        <v>4.5953344563189429</v>
      </c>
      <c r="P89" s="5">
        <f>AVERAGE(D81:D85)</f>
        <v>49.86666666666666</v>
      </c>
      <c r="Q89">
        <f t="shared" ref="Q89:Q92" si="37">AVERAGE(D77,D82,D87,D92,D97,D102)</f>
        <v>55.020555555555546</v>
      </c>
      <c r="R89" s="5">
        <f>AVERAGE(E81:E85)</f>
        <v>57.248888888888885</v>
      </c>
      <c r="S89">
        <f t="shared" ref="S89:S92" si="38">AVERAGE(E77,E82,E87,E92,E97,E102)</f>
        <v>58.190740740740743</v>
      </c>
      <c r="T89" s="5">
        <f>AVERAGE(F81:F85)</f>
        <v>41.906666666666666</v>
      </c>
      <c r="U89">
        <f t="shared" ref="U89:U92" si="39">AVERAGE(F77,F82,F87,F92,F97,F102)</f>
        <v>50.790740740740738</v>
      </c>
      <c r="V89" s="5">
        <f>AVERAGE(G81:G85)</f>
        <v>52.504444444444438</v>
      </c>
      <c r="W89">
        <f t="shared" ref="W89:W92" si="40">AVERAGE(G77,G82,G87,G92,G97,G102)</f>
        <v>48.340740740740735</v>
      </c>
    </row>
    <row r="90" spans="1:23" x14ac:dyDescent="0.7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50.166666666666671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54.155555555555551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42.888888888888893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29"/>
        <v>10 (δ=0.85)</v>
      </c>
      <c r="J90">
        <v>10</v>
      </c>
      <c r="K90">
        <f>AVERAGE(D86:G90)</f>
        <v>51.62166666666667</v>
      </c>
      <c r="L90">
        <f t="shared" ref="L90:L92" si="41">AVERAGE(D78:G78,D83:G83,D88:G88,D93:G93,D98:G98,D103:G103)</f>
        <v>52.743599537037035</v>
      </c>
      <c r="M90">
        <v>0.45</v>
      </c>
      <c r="N90">
        <f t="shared" si="30"/>
        <v>50.891666666666666</v>
      </c>
      <c r="O90">
        <f t="shared" si="31"/>
        <v>5.1253568078141631</v>
      </c>
      <c r="P90" s="5">
        <f>AVERAGE(D86:D90)</f>
        <v>51.115555555555559</v>
      </c>
      <c r="Q90">
        <f t="shared" si="37"/>
        <v>54.593333333333327</v>
      </c>
      <c r="R90" s="5">
        <f>AVERAGE(E86:E90)</f>
        <v>56.373333333333335</v>
      </c>
      <c r="S90">
        <f t="shared" si="38"/>
        <v>57.547037037037036</v>
      </c>
      <c r="T90" s="5">
        <f>AVERAGE(F86:F90)</f>
        <v>43.157777777777774</v>
      </c>
      <c r="U90">
        <f t="shared" si="39"/>
        <v>50.481481481481474</v>
      </c>
      <c r="V90" s="5">
        <f>AVERAGE(G86:G90)</f>
        <v>55.839999999999996</v>
      </c>
      <c r="W90">
        <f t="shared" si="40"/>
        <v>48.352546296296303</v>
      </c>
    </row>
    <row r="91" spans="1:23" x14ac:dyDescent="0.75">
      <c r="A91" s="1">
        <v>15</v>
      </c>
      <c r="B91">
        <v>20</v>
      </c>
      <c r="C91">
        <v>0</v>
      </c>
      <c r="D91">
        <f>(SUM(SUMIF('PARITY Accuracy'!D91,"&lt;&gt;0"), SUMIF('Pattern_Matching Accuracy'!D91,"&lt;&gt;0"), SUMIF('Reversal Accuracy'!D91,"&lt;&gt;0"), SUMIF('Stack Accuracy'!D91,"&lt;&gt;0"), SUMIF('Vending_Machine Accuracy'!D91,"&lt;&gt;0"), SUMIF('Vending_Machine_Sum Accuracy'!D91,"&lt;&gt;0"), SUMIF('MazeComplete Accuracy'!D91,"&lt;&gt;0"), SUMIF('MazeSolve Accuracy'!D91,"&lt;&gt;0"), SUMIF('Hamiltonian Accuracy'!D91,"&lt;&gt;0")))/SUM(IF('PARITY Accuracy'!D91&lt;&gt;0,1,0), IF('Pattern_Matching Accuracy'!D91&lt;&gt;0,1,0), IF('Reversal Accuracy'!D91&lt;&gt;0,1,0), IF('Stack Accuracy'!D91&lt;&gt;0,1,0), IF('Vending_Machine Accuracy'!D91&lt;&gt;0,1,0), IF('Vending_Machine_Sum Accuracy'!D91&lt;&gt;0,1,0), IF('MazeComplete Accuracy'!D91&lt;&gt;0,1,0), IF('MazeSolve Accuracy'!D91&lt;&gt;0,1,0), IF('Hamiltonian Accuracy'!D91&lt;&gt;0,1,0))</f>
        <v>53.7</v>
      </c>
      <c r="E91">
        <f>(SUM(SUMIF('PARITY Accuracy'!E91,"&lt;&gt;0"), SUMIF('Pattern_Matching Accuracy'!E91,"&lt;&gt;0"), SUMIF('Reversal Accuracy'!E91,"&lt;&gt;0"), SUMIF('Stack Accuracy'!E91,"&lt;&gt;0"), SUMIF('Vending_Machine Accuracy'!E91,"&lt;&gt;0"), SUMIF('Vending_Machine_Sum Accuracy'!E91,"&lt;&gt;0"), SUMIF('MazeComplete Accuracy'!E91,"&lt;&gt;0"), SUMIF('MazeSolve Accuracy'!E91,"&lt;&gt;0"), SUMIF('Hamiltonian Accuracy'!E91,"&lt;&gt;0")))/SUM(IF('PARITY Accuracy'!E91&lt;&gt;0,1,0), IF('Pattern_Matching Accuracy'!E91&lt;&gt;0,1,0), IF('Reversal Accuracy'!E91&lt;&gt;0,1,0), IF('Stack Accuracy'!E91&lt;&gt;0,1,0), IF('Vending_Machine Accuracy'!E91&lt;&gt;0,1,0), IF('Vending_Machine_Sum Accuracy'!E91&lt;&gt;0,1,0), IF('MazeComplete Accuracy'!E91&lt;&gt;0,1,0), IF('MazeSolve Accuracy'!E91&lt;&gt;0,1,0), IF('Hamiltonian Accuracy'!E91&lt;&gt;0,1,0))</f>
        <v>57.611111111111114</v>
      </c>
      <c r="F91">
        <f>(SUM(SUMIF('PARITY Accuracy'!F91,"&lt;&gt;0"), SUMIF('Pattern_Matching Accuracy'!F91,"&lt;&gt;0"), SUMIF('Reversal Accuracy'!F91,"&lt;&gt;0"), SUMIF('Stack Accuracy'!F91,"&lt;&gt;0"), SUMIF('Vending_Machine Accuracy'!F91,"&lt;&gt;0"), SUMIF('Vending_Machine_Sum Accuracy'!F91,"&lt;&gt;0"), SUMIF('MazeComplete Accuracy'!F91,"&lt;&gt;0"), SUMIF('MazeSolve Accuracy'!F91,"&lt;&gt;0"), SUMIF('Hamiltonian Accuracy'!F91,"&lt;&gt;0")))/SUM(IF('PARITY Accuracy'!F91&lt;&gt;0,1,0), IF('Pattern_Matching Accuracy'!F91&lt;&gt;0,1,0), IF('Reversal Accuracy'!F91&lt;&gt;0,1,0), IF('Stack Accuracy'!F91&lt;&gt;0,1,0), IF('Vending_Machine Accuracy'!F91&lt;&gt;0,1,0), IF('Vending_Machine_Sum Accuracy'!F91&lt;&gt;0,1,0), IF('MazeComplete Accuracy'!F91&lt;&gt;0,1,0), IF('MazeSolve Accuracy'!F91&lt;&gt;0,1,0), IF('Hamiltonian Accuracy'!F91&lt;&gt;0,1,0))</f>
        <v>49.64444444444446</v>
      </c>
      <c r="G91">
        <f>(SUM(SUMIF('PARITY Accuracy'!G91,"&lt;&gt;0"), SUMIF('Pattern_Matching Accuracy'!G91,"&lt;&gt;0"), SUMIF('Reversal Accuracy'!G91,"&lt;&gt;0"), SUMIF('Stack Accuracy'!G91,"&lt;&gt;0"), SUMIF('Vending_Machine Accuracy'!G91,"&lt;&gt;0"), SUMIF('Vending_Machine_Sum Accuracy'!G91,"&lt;&gt;0"), SUMIF('MazeComplete Accuracy'!G91,"&lt;&gt;0"), SUMIF('MazeSolve Accuracy'!G91,"&lt;&gt;0"), SUMIF('Hamiltonian Accuracy'!G91,"&lt;&gt;0")))/SUM(IF('PARITY Accuracy'!G91&lt;&gt;0,1,0), IF('Pattern_Matching Accuracy'!G91&lt;&gt;0,1,0), IF('Reversal Accuracy'!G91&lt;&gt;0,1,0), IF('Stack Accuracy'!G91&lt;&gt;0,1,0), IF('Vending_Machine Accuracy'!G91&lt;&gt;0,1,0), IF('Vending_Machine_Sum Accuracy'!G91&lt;&gt;0,1,0), IF('MazeComplete Accuracy'!G91&lt;&gt;0,1,0), IF('MazeSolve Accuracy'!G91&lt;&gt;0,1,0), IF('Hamiltonian Accuracy'!G91&lt;&gt;0,1,0))</f>
        <v>61.288888888888891</v>
      </c>
      <c r="H91" t="str">
        <f t="shared" si="29"/>
        <v>20 (δ=0)</v>
      </c>
      <c r="J91">
        <v>20</v>
      </c>
      <c r="K91">
        <f>AVERAGE(D91:G95)</f>
        <v>55.628611111111113</v>
      </c>
      <c r="L91">
        <f t="shared" si="41"/>
        <v>52.326238425925915</v>
      </c>
      <c r="M91">
        <v>0.65</v>
      </c>
      <c r="N91">
        <f t="shared" si="30"/>
        <v>55.561111111111117</v>
      </c>
      <c r="O91">
        <f t="shared" si="31"/>
        <v>4.3439790884611327</v>
      </c>
      <c r="P91" s="5">
        <f>AVERAGE(D91:D95)</f>
        <v>55.06111111111111</v>
      </c>
      <c r="Q91">
        <f t="shared" si="37"/>
        <v>54.367222222222232</v>
      </c>
      <c r="R91" s="5">
        <f>AVERAGE(E91:E95)</f>
        <v>55.851111111111116</v>
      </c>
      <c r="S91">
        <f t="shared" si="38"/>
        <v>57.120370370370374</v>
      </c>
      <c r="T91" s="5">
        <f>AVERAGE(F91:F95)</f>
        <v>50.342222222222226</v>
      </c>
      <c r="U91">
        <f t="shared" si="39"/>
        <v>50.074074074074069</v>
      </c>
      <c r="V91" s="5">
        <f>AVERAGE(G91:G95)</f>
        <v>61.260000000000005</v>
      </c>
      <c r="W91">
        <f t="shared" si="40"/>
        <v>47.743287037037042</v>
      </c>
    </row>
    <row r="92" spans="1:23" x14ac:dyDescent="0.75">
      <c r="A92" s="1">
        <v>16</v>
      </c>
      <c r="B92">
        <v>20</v>
      </c>
      <c r="C92">
        <v>0.2</v>
      </c>
      <c r="D92">
        <f>(SUM(SUMIF('PARITY Accuracy'!D92,"&lt;&gt;0"), SUMIF('Pattern_Matching Accuracy'!D92,"&lt;&gt;0"), SUMIF('Reversal Accuracy'!D92,"&lt;&gt;0"), SUMIF('Stack Accuracy'!D92,"&lt;&gt;0"), SUMIF('Vending_Machine Accuracy'!D92,"&lt;&gt;0"), SUMIF('Vending_Machine_Sum Accuracy'!D92,"&lt;&gt;0"), SUMIF('MazeComplete Accuracy'!D92,"&lt;&gt;0"), SUMIF('MazeSolve Accuracy'!D92,"&lt;&gt;0"), SUMIF('Hamiltonian Accuracy'!D92,"&lt;&gt;0")))/SUM(IF('PARITY Accuracy'!D92&lt;&gt;0,1,0), IF('Pattern_Matching Accuracy'!D92&lt;&gt;0,1,0), IF('Reversal Accuracy'!D92&lt;&gt;0,1,0), IF('Stack Accuracy'!D92&lt;&gt;0,1,0), IF('Vending_Machine Accuracy'!D92&lt;&gt;0,1,0), IF('Vending_Machine_Sum Accuracy'!D92&lt;&gt;0,1,0), IF('MazeComplete Accuracy'!D92&lt;&gt;0,1,0), IF('MazeSolve Accuracy'!D92&lt;&gt;0,1,0), IF('Hamiltonian Accuracy'!D92&lt;&gt;0,1,0))</f>
        <v>55.74444444444444</v>
      </c>
      <c r="E92">
        <f>(SUM(SUMIF('PARITY Accuracy'!E92,"&lt;&gt;0"), SUMIF('Pattern_Matching Accuracy'!E92,"&lt;&gt;0"), SUMIF('Reversal Accuracy'!E92,"&lt;&gt;0"), SUMIF('Stack Accuracy'!E92,"&lt;&gt;0"), SUMIF('Vending_Machine Accuracy'!E92,"&lt;&gt;0"), SUMIF('Vending_Machine_Sum Accuracy'!E92,"&lt;&gt;0"), SUMIF('MazeComplete Accuracy'!E92,"&lt;&gt;0"), SUMIF('MazeSolve Accuracy'!E92,"&lt;&gt;0"), SUMIF('Hamiltonian Accuracy'!E92,"&lt;&gt;0")))/SUM(IF('PARITY Accuracy'!E92&lt;&gt;0,1,0), IF('Pattern_Matching Accuracy'!E92&lt;&gt;0,1,0), IF('Reversal Accuracy'!E92&lt;&gt;0,1,0), IF('Stack Accuracy'!E92&lt;&gt;0,1,0), IF('Vending_Machine Accuracy'!E92&lt;&gt;0,1,0), IF('Vending_Machine_Sum Accuracy'!E92&lt;&gt;0,1,0), IF('MazeComplete Accuracy'!E92&lt;&gt;0,1,0), IF('MazeSolve Accuracy'!E92&lt;&gt;0,1,0), IF('Hamiltonian Accuracy'!E92&lt;&gt;0,1,0))</f>
        <v>56.644444444444446</v>
      </c>
      <c r="F92">
        <f>(SUM(SUMIF('PARITY Accuracy'!F92,"&lt;&gt;0"), SUMIF('Pattern_Matching Accuracy'!F92,"&lt;&gt;0"), SUMIF('Reversal Accuracy'!F92,"&lt;&gt;0"), SUMIF('Stack Accuracy'!F92,"&lt;&gt;0"), SUMIF('Vending_Machine Accuracy'!F92,"&lt;&gt;0"), SUMIF('Vending_Machine_Sum Accuracy'!F92,"&lt;&gt;0"), SUMIF('MazeComplete Accuracy'!F92,"&lt;&gt;0"), SUMIF('MazeSolve Accuracy'!F92,"&lt;&gt;0"), SUMIF('Hamiltonian Accuracy'!F92,"&lt;&gt;0")))/SUM(IF('PARITY Accuracy'!F92&lt;&gt;0,1,0), IF('Pattern_Matching Accuracy'!F92&lt;&gt;0,1,0), IF('Reversal Accuracy'!F92&lt;&gt;0,1,0), IF('Stack Accuracy'!F92&lt;&gt;0,1,0), IF('Vending_Machine Accuracy'!F92&lt;&gt;0,1,0), IF('Vending_Machine_Sum Accuracy'!F92&lt;&gt;0,1,0), IF('MazeComplete Accuracy'!F92&lt;&gt;0,1,0), IF('MazeSolve Accuracy'!F92&lt;&gt;0,1,0), IF('Hamiltonian Accuracy'!F92&lt;&gt;0,1,0))</f>
        <v>51.56666666666667</v>
      </c>
      <c r="G92">
        <f>(SUM(SUMIF('PARITY Accuracy'!G92,"&lt;&gt;0"), SUMIF('Pattern_Matching Accuracy'!G92,"&lt;&gt;0"), SUMIF('Reversal Accuracy'!G92,"&lt;&gt;0"), SUMIF('Stack Accuracy'!G92,"&lt;&gt;0"), SUMIF('Vending_Machine Accuracy'!G92,"&lt;&gt;0"), SUMIF('Vending_Machine_Sum Accuracy'!G92,"&lt;&gt;0"), SUMIF('MazeComplete Accuracy'!G92,"&lt;&gt;0"), SUMIF('MazeSolve Accuracy'!G92,"&lt;&gt;0"), SUMIF('Hamiltonian Accuracy'!G92,"&lt;&gt;0")))/SUM(IF('PARITY Accuracy'!G92&lt;&gt;0,1,0), IF('Pattern_Matching Accuracy'!G92&lt;&gt;0,1,0), IF('Reversal Accuracy'!G92&lt;&gt;0,1,0), IF('Stack Accuracy'!G92&lt;&gt;0,1,0), IF('Vending_Machine Accuracy'!G92&lt;&gt;0,1,0), IF('Vending_Machine_Sum Accuracy'!G92&lt;&gt;0,1,0), IF('MazeComplete Accuracy'!G92&lt;&gt;0,1,0), IF('MazeSolve Accuracy'!G92&lt;&gt;0,1,0), IF('Hamiltonian Accuracy'!G92&lt;&gt;0,1,0))</f>
        <v>61.73333333333332</v>
      </c>
      <c r="H92" t="str">
        <f t="shared" si="29"/>
        <v>20 (δ=0.2)</v>
      </c>
      <c r="J92">
        <v>50</v>
      </c>
      <c r="K92">
        <f>AVERAGE(D96:G100)</f>
        <v>59.717152777777777</v>
      </c>
      <c r="L92">
        <f t="shared" si="41"/>
        <v>51.407604166666651</v>
      </c>
      <c r="M92">
        <v>0.85</v>
      </c>
      <c r="N92">
        <f t="shared" si="30"/>
        <v>56.422222222222217</v>
      </c>
      <c r="O92">
        <f t="shared" si="31"/>
        <v>3.6156979416066033</v>
      </c>
      <c r="P92" s="5">
        <f>AVERAGE(D96:D100)</f>
        <v>58.535555555555561</v>
      </c>
      <c r="Q92">
        <f t="shared" si="37"/>
        <v>53.172777777777775</v>
      </c>
      <c r="R92" s="5">
        <f>AVERAGE(E96:E100)</f>
        <v>60.44</v>
      </c>
      <c r="S92">
        <f t="shared" si="38"/>
        <v>55.692592592592597</v>
      </c>
      <c r="T92" s="5">
        <f>AVERAGE(F96:F100)</f>
        <v>61.315555555555555</v>
      </c>
      <c r="U92">
        <f t="shared" si="39"/>
        <v>48.957407407407409</v>
      </c>
      <c r="V92" s="5">
        <f>AVERAGE(G96:G100)</f>
        <v>58.577500000000001</v>
      </c>
      <c r="W92">
        <f t="shared" si="40"/>
        <v>47.807638888888881</v>
      </c>
    </row>
    <row r="93" spans="1:23" x14ac:dyDescent="0.75">
      <c r="A93" s="1">
        <v>17</v>
      </c>
      <c r="B93">
        <v>20</v>
      </c>
      <c r="C93">
        <v>0.45</v>
      </c>
      <c r="D93">
        <f>(SUM(SUMIF('PARITY Accuracy'!D93,"&lt;&gt;0"), SUMIF('Pattern_Matching Accuracy'!D93,"&lt;&gt;0"), SUMIF('Reversal Accuracy'!D93,"&lt;&gt;0"), SUMIF('Stack Accuracy'!D93,"&lt;&gt;0"), SUMIF('Vending_Machine Accuracy'!D93,"&lt;&gt;0"), SUMIF('Vending_Machine_Sum Accuracy'!D93,"&lt;&gt;0"), SUMIF('MazeComplete Accuracy'!D93,"&lt;&gt;0"), SUMIF('MazeSolve Accuracy'!D93,"&lt;&gt;0"), SUMIF('Hamiltonian Accuracy'!D93,"&lt;&gt;0")))/SUM(IF('PARITY Accuracy'!D93&lt;&gt;0,1,0), IF('Pattern_Matching Accuracy'!D93&lt;&gt;0,1,0), IF('Reversal Accuracy'!D93&lt;&gt;0,1,0), IF('Stack Accuracy'!D93&lt;&gt;0,1,0), IF('Vending_Machine Accuracy'!D93&lt;&gt;0,1,0), IF('Vending_Machine_Sum Accuracy'!D93&lt;&gt;0,1,0), IF('MazeComplete Accuracy'!D93&lt;&gt;0,1,0), IF('MazeSolve Accuracy'!D93&lt;&gt;0,1,0), IF('Hamiltonian Accuracy'!D93&lt;&gt;0,1,0))</f>
        <v>55.427777777777777</v>
      </c>
      <c r="E93">
        <f>(SUM(SUMIF('PARITY Accuracy'!E93,"&lt;&gt;0"), SUMIF('Pattern_Matching Accuracy'!E93,"&lt;&gt;0"), SUMIF('Reversal Accuracy'!E93,"&lt;&gt;0"), SUMIF('Stack Accuracy'!E93,"&lt;&gt;0"), SUMIF('Vending_Machine Accuracy'!E93,"&lt;&gt;0"), SUMIF('Vending_Machine_Sum Accuracy'!E93,"&lt;&gt;0"), SUMIF('MazeComplete Accuracy'!E93,"&lt;&gt;0"), SUMIF('MazeSolve Accuracy'!E93,"&lt;&gt;0"), SUMIF('Hamiltonian Accuracy'!E93,"&lt;&gt;0")))/SUM(IF('PARITY Accuracy'!E93&lt;&gt;0,1,0), IF('Pattern_Matching Accuracy'!E93&lt;&gt;0,1,0), IF('Reversal Accuracy'!E93&lt;&gt;0,1,0), IF('Stack Accuracy'!E93&lt;&gt;0,1,0), IF('Vending_Machine Accuracy'!E93&lt;&gt;0,1,0), IF('Vending_Machine_Sum Accuracy'!E93&lt;&gt;0,1,0), IF('MazeComplete Accuracy'!E93&lt;&gt;0,1,0), IF('MazeSolve Accuracy'!E93&lt;&gt;0,1,0), IF('Hamiltonian Accuracy'!E93&lt;&gt;0,1,0))</f>
        <v>55.022222222222226</v>
      </c>
      <c r="F93">
        <f>(SUM(SUMIF('PARITY Accuracy'!F93,"&lt;&gt;0"), SUMIF('Pattern_Matching Accuracy'!F93,"&lt;&gt;0"), SUMIF('Reversal Accuracy'!F93,"&lt;&gt;0"), SUMIF('Stack Accuracy'!F93,"&lt;&gt;0"), SUMIF('Vending_Machine Accuracy'!F93,"&lt;&gt;0"), SUMIF('Vending_Machine_Sum Accuracy'!F93,"&lt;&gt;0"), SUMIF('MazeComplete Accuracy'!F93,"&lt;&gt;0"), SUMIF('MazeSolve Accuracy'!F93,"&lt;&gt;0"), SUMIF('Hamiltonian Accuracy'!F93,"&lt;&gt;0")))/SUM(IF('PARITY Accuracy'!F93&lt;&gt;0,1,0), IF('Pattern_Matching Accuracy'!F93&lt;&gt;0,1,0), IF('Reversal Accuracy'!F93&lt;&gt;0,1,0), IF('Stack Accuracy'!F93&lt;&gt;0,1,0), IF('Vending_Machine Accuracy'!F93&lt;&gt;0,1,0), IF('Vending_Machine_Sum Accuracy'!F93&lt;&gt;0,1,0), IF('MazeComplete Accuracy'!F93&lt;&gt;0,1,0), IF('MazeSolve Accuracy'!F93&lt;&gt;0,1,0), IF('Hamiltonian Accuracy'!F93&lt;&gt;0,1,0))</f>
        <v>51.577777777777783</v>
      </c>
      <c r="G93">
        <f>(SUM(SUMIF('PARITY Accuracy'!G93,"&lt;&gt;0"), SUMIF('Pattern_Matching Accuracy'!G93,"&lt;&gt;0"), SUMIF('Reversal Accuracy'!G93,"&lt;&gt;0"), SUMIF('Stack Accuracy'!G93,"&lt;&gt;0"), SUMIF('Vending_Machine Accuracy'!G93,"&lt;&gt;0"), SUMIF('Vending_Machine_Sum Accuracy'!G93,"&lt;&gt;0"), SUMIF('MazeComplete Accuracy'!G93,"&lt;&gt;0"), SUMIF('MazeSolve Accuracy'!G93,"&lt;&gt;0"), SUMIF('Hamiltonian Accuracy'!G93,"&lt;&gt;0")))/SUM(IF('PARITY Accuracy'!G93&lt;&gt;0,1,0), IF('Pattern_Matching Accuracy'!G93&lt;&gt;0,1,0), IF('Reversal Accuracy'!G93&lt;&gt;0,1,0), IF('Stack Accuracy'!G93&lt;&gt;0,1,0), IF('Vending_Machine Accuracy'!G93&lt;&gt;0,1,0), IF('Vending_Machine_Sum Accuracy'!G93&lt;&gt;0,1,0), IF('MazeComplete Accuracy'!G93&lt;&gt;0,1,0), IF('MazeSolve Accuracy'!G93&lt;&gt;0,1,0), IF('Hamiltonian Accuracy'!G93&lt;&gt;0,1,0))</f>
        <v>61.766666666666666</v>
      </c>
      <c r="H93" t="str">
        <f t="shared" si="29"/>
        <v>20 (δ=0.45)</v>
      </c>
      <c r="J93">
        <v>100</v>
      </c>
      <c r="K93">
        <f>AVERAGE(D101:G105)</f>
        <v>61.596055555555552</v>
      </c>
      <c r="L93">
        <f>AVERAGE((L92-L91), (L91-L90), (L90-L89), (L89-L88))</f>
        <v>-0.47853877314815385</v>
      </c>
      <c r="N93">
        <f t="shared" si="30"/>
        <v>55.948611111111106</v>
      </c>
      <c r="O93">
        <f t="shared" si="31"/>
        <v>3.6770714641503939</v>
      </c>
      <c r="P93" s="5">
        <f>AVERAGE(D101:D105)</f>
        <v>63.498888888888885</v>
      </c>
      <c r="R93" s="5">
        <f>AVERAGE(E101:E105)</f>
        <v>62.154222222222231</v>
      </c>
      <c r="T93" s="5">
        <f>AVERAGE(F101:F105)</f>
        <v>64.751111111111101</v>
      </c>
      <c r="V93" s="5">
        <f>AVERAGE(G101:G105)</f>
        <v>55.98</v>
      </c>
    </row>
    <row r="94" spans="1:23" x14ac:dyDescent="0.75">
      <c r="A94" s="1">
        <v>18</v>
      </c>
      <c r="B94">
        <v>20</v>
      </c>
      <c r="C94">
        <v>0.65</v>
      </c>
      <c r="D94">
        <f>(SUM(SUMIF('PARITY Accuracy'!D94,"&lt;&gt;0"), SUMIF('Pattern_Matching Accuracy'!D94,"&lt;&gt;0"), SUMIF('Reversal Accuracy'!D94,"&lt;&gt;0"), SUMIF('Stack Accuracy'!D94,"&lt;&gt;0"), SUMIF('Vending_Machine Accuracy'!D94,"&lt;&gt;0"), SUMIF('Vending_Machine_Sum Accuracy'!D94,"&lt;&gt;0"), SUMIF('MazeComplete Accuracy'!D94,"&lt;&gt;0"), SUMIF('MazeSolve Accuracy'!D94,"&lt;&gt;0"), SUMIF('Hamiltonian Accuracy'!D94,"&lt;&gt;0")))/SUM(IF('PARITY Accuracy'!D94&lt;&gt;0,1,0), IF('Pattern_Matching Accuracy'!D94&lt;&gt;0,1,0), IF('Reversal Accuracy'!D94&lt;&gt;0,1,0), IF('Stack Accuracy'!D94&lt;&gt;0,1,0), IF('Vending_Machine Accuracy'!D94&lt;&gt;0,1,0), IF('Vending_Machine_Sum Accuracy'!D94&lt;&gt;0,1,0), IF('MazeComplete Accuracy'!D94&lt;&gt;0,1,0), IF('MazeSolve Accuracy'!D94&lt;&gt;0,1,0), IF('Hamiltonian Accuracy'!D94&lt;&gt;0,1,0))</f>
        <v>55.444444444444443</v>
      </c>
      <c r="E94">
        <f>(SUM(SUMIF('PARITY Accuracy'!E94,"&lt;&gt;0"), SUMIF('Pattern_Matching Accuracy'!E94,"&lt;&gt;0"), SUMIF('Reversal Accuracy'!E94,"&lt;&gt;0"), SUMIF('Stack Accuracy'!E94,"&lt;&gt;0"), SUMIF('Vending_Machine Accuracy'!E94,"&lt;&gt;0"), SUMIF('Vending_Machine_Sum Accuracy'!E94,"&lt;&gt;0"), SUMIF('MazeComplete Accuracy'!E94,"&lt;&gt;0"), SUMIF('MazeSolve Accuracy'!E94,"&lt;&gt;0"), SUMIF('Hamiltonian Accuracy'!E94,"&lt;&gt;0")))/SUM(IF('PARITY Accuracy'!E94&lt;&gt;0,1,0), IF('Pattern_Matching Accuracy'!E94&lt;&gt;0,1,0), IF('Reversal Accuracy'!E94&lt;&gt;0,1,0), IF('Stack Accuracy'!E94&lt;&gt;0,1,0), IF('Vending_Machine Accuracy'!E94&lt;&gt;0,1,0), IF('Vending_Machine_Sum Accuracy'!E94&lt;&gt;0,1,0), IF('MazeComplete Accuracy'!E94&lt;&gt;0,1,0), IF('MazeSolve Accuracy'!E94&lt;&gt;0,1,0), IF('Hamiltonian Accuracy'!E94&lt;&gt;0,1,0))</f>
        <v>55.866666666666667</v>
      </c>
      <c r="F94">
        <f>(SUM(SUMIF('PARITY Accuracy'!F94,"&lt;&gt;0"), SUMIF('Pattern_Matching Accuracy'!F94,"&lt;&gt;0"), SUMIF('Reversal Accuracy'!F94,"&lt;&gt;0"), SUMIF('Stack Accuracy'!F94,"&lt;&gt;0"), SUMIF('Vending_Machine Accuracy'!F94,"&lt;&gt;0"), SUMIF('Vending_Machine_Sum Accuracy'!F94,"&lt;&gt;0"), SUMIF('MazeComplete Accuracy'!F94,"&lt;&gt;0"), SUMIF('MazeSolve Accuracy'!F94,"&lt;&gt;0"), SUMIF('Hamiltonian Accuracy'!F94,"&lt;&gt;0")))/SUM(IF('PARITY Accuracy'!F94&lt;&gt;0,1,0), IF('Pattern_Matching Accuracy'!F94&lt;&gt;0,1,0), IF('Reversal Accuracy'!F94&lt;&gt;0,1,0), IF('Stack Accuracy'!F94&lt;&gt;0,1,0), IF('Vending_Machine Accuracy'!F94&lt;&gt;0,1,0), IF('Vending_Machine_Sum Accuracy'!F94&lt;&gt;0,1,0), IF('MazeComplete Accuracy'!F94&lt;&gt;0,1,0), IF('MazeSolve Accuracy'!F94&lt;&gt;0,1,0), IF('Hamiltonian Accuracy'!F94&lt;&gt;0,1,0))</f>
        <v>49.922222222222224</v>
      </c>
      <c r="G94">
        <f>(SUM(SUMIF('PARITY Accuracy'!G94,"&lt;&gt;0"), SUMIF('Pattern_Matching Accuracy'!G94,"&lt;&gt;0"), SUMIF('Reversal Accuracy'!G94,"&lt;&gt;0"), SUMIF('Stack Accuracy'!G94,"&lt;&gt;0"), SUMIF('Vending_Machine Accuracy'!G94,"&lt;&gt;0"), SUMIF('Vending_Machine_Sum Accuracy'!G94,"&lt;&gt;0"), SUMIF('MazeComplete Accuracy'!G94,"&lt;&gt;0"), SUMIF('MazeSolve Accuracy'!G94,"&lt;&gt;0"), SUMIF('Hamiltonian Accuracy'!G94,"&lt;&gt;0")))/SUM(IF('PARITY Accuracy'!G94&lt;&gt;0,1,0), IF('Pattern_Matching Accuracy'!G94&lt;&gt;0,1,0), IF('Reversal Accuracy'!G94&lt;&gt;0,1,0), IF('Stack Accuracy'!G94&lt;&gt;0,1,0), IF('Vending_Machine Accuracy'!G94&lt;&gt;0,1,0), IF('Vending_Machine_Sum Accuracy'!G94&lt;&gt;0,1,0), IF('MazeComplete Accuracy'!G94&lt;&gt;0,1,0), IF('MazeSolve Accuracy'!G94&lt;&gt;0,1,0), IF('Hamiltonian Accuracy'!G94&lt;&gt;0,1,0))</f>
        <v>60.788888888888891</v>
      </c>
      <c r="H94" t="str">
        <f t="shared" si="29"/>
        <v>20 (δ=0.65)</v>
      </c>
      <c r="K94">
        <f>AVERAGE(K88:K93)</f>
        <v>52.576979166666661</v>
      </c>
      <c r="L94">
        <f>AVERAGE(L88:L92)</f>
        <v>52.576979166666661</v>
      </c>
      <c r="N94">
        <f t="shared" si="30"/>
        <v>55.505555555555553</v>
      </c>
      <c r="O94">
        <f t="shared" si="31"/>
        <v>3.8477707190232686</v>
      </c>
      <c r="P94" s="5">
        <f>AVERAGE(P88:P93)</f>
        <v>54.431518518518516</v>
      </c>
      <c r="Q94">
        <f>AVERAGE(Q88:Q92)</f>
        <v>54.431518518518523</v>
      </c>
      <c r="R94" s="5">
        <f>AVERAGE(R88:R93)</f>
        <v>57.666444444444444</v>
      </c>
      <c r="S94">
        <f>AVERAGE(S88:S92)</f>
        <v>57.666444444444451</v>
      </c>
      <c r="T94" s="5">
        <f>AVERAGE(T88:T93)</f>
        <v>50.149629629629629</v>
      </c>
      <c r="U94">
        <f>AVERAGE(U88:U92)</f>
        <v>50.149629629629629</v>
      </c>
      <c r="V94" s="5">
        <f>AVERAGE(V88:V93)</f>
        <v>48.060324074074082</v>
      </c>
      <c r="W94">
        <f>AVERAGE(W88:W92)</f>
        <v>48.060324074074074</v>
      </c>
    </row>
    <row r="95" spans="1:23" x14ac:dyDescent="0.75">
      <c r="A95" s="1">
        <v>19</v>
      </c>
      <c r="B95">
        <v>20</v>
      </c>
      <c r="C95">
        <v>0.85</v>
      </c>
      <c r="D95">
        <f>(SUM(SUMIF('PARITY Accuracy'!D95,"&lt;&gt;0"), SUMIF('Pattern_Matching Accuracy'!D95,"&lt;&gt;0"), SUMIF('Reversal Accuracy'!D95,"&lt;&gt;0"), SUMIF('Stack Accuracy'!D95,"&lt;&gt;0"), SUMIF('Vending_Machine Accuracy'!D95,"&lt;&gt;0"), SUMIF('Vending_Machine_Sum Accuracy'!D95,"&lt;&gt;0"), SUMIF('MazeComplete Accuracy'!D95,"&lt;&gt;0"), SUMIF('MazeSolve Accuracy'!D95,"&lt;&gt;0"), SUMIF('Hamiltonian Accuracy'!D95,"&lt;&gt;0")))/SUM(IF('PARITY Accuracy'!D95&lt;&gt;0,1,0), IF('Pattern_Matching Accuracy'!D95&lt;&gt;0,1,0), IF('Reversal Accuracy'!D95&lt;&gt;0,1,0), IF('Stack Accuracy'!D95&lt;&gt;0,1,0), IF('Vending_Machine Accuracy'!D95&lt;&gt;0,1,0), IF('Vending_Machine_Sum Accuracy'!D95&lt;&gt;0,1,0), IF('MazeComplete Accuracy'!D95&lt;&gt;0,1,0), IF('MazeSolve Accuracy'!D95&lt;&gt;0,1,0), IF('Hamiltonian Accuracy'!D95&lt;&gt;0,1,0))</f>
        <v>54.988888888888887</v>
      </c>
      <c r="E95">
        <f>(SUM(SUMIF('PARITY Accuracy'!E95,"&lt;&gt;0"), SUMIF('Pattern_Matching Accuracy'!E95,"&lt;&gt;0"), SUMIF('Reversal Accuracy'!E95,"&lt;&gt;0"), SUMIF('Stack Accuracy'!E95,"&lt;&gt;0"), SUMIF('Vending_Machine Accuracy'!E95,"&lt;&gt;0"), SUMIF('Vending_Machine_Sum Accuracy'!E95,"&lt;&gt;0"), SUMIF('MazeComplete Accuracy'!E95,"&lt;&gt;0"), SUMIF('MazeSolve Accuracy'!E95,"&lt;&gt;0"), SUMIF('Hamiltonian Accuracy'!E95,"&lt;&gt;0")))/SUM(IF('PARITY Accuracy'!E95&lt;&gt;0,1,0), IF('Pattern_Matching Accuracy'!E95&lt;&gt;0,1,0), IF('Reversal Accuracy'!E95&lt;&gt;0,1,0), IF('Stack Accuracy'!E95&lt;&gt;0,1,0), IF('Vending_Machine Accuracy'!E95&lt;&gt;0,1,0), IF('Vending_Machine_Sum Accuracy'!E95&lt;&gt;0,1,0), IF('MazeComplete Accuracy'!E95&lt;&gt;0,1,0), IF('MazeSolve Accuracy'!E95&lt;&gt;0,1,0), IF('Hamiltonian Accuracy'!E95&lt;&gt;0,1,0))</f>
        <v>54.111111111111114</v>
      </c>
      <c r="F95">
        <f>(SUM(SUMIF('PARITY Accuracy'!F95,"&lt;&gt;0"), SUMIF('Pattern_Matching Accuracy'!F95,"&lt;&gt;0"), SUMIF('Reversal Accuracy'!F95,"&lt;&gt;0"), SUMIF('Stack Accuracy'!F95,"&lt;&gt;0"), SUMIF('Vending_Machine Accuracy'!F95,"&lt;&gt;0"), SUMIF('Vending_Machine_Sum Accuracy'!F95,"&lt;&gt;0"), SUMIF('MazeComplete Accuracy'!F95,"&lt;&gt;0"), SUMIF('MazeSolve Accuracy'!F95,"&lt;&gt;0"), SUMIF('Hamiltonian Accuracy'!F95,"&lt;&gt;0")))/SUM(IF('PARITY Accuracy'!F95&lt;&gt;0,1,0), IF('Pattern_Matching Accuracy'!F95&lt;&gt;0,1,0), IF('Reversal Accuracy'!F95&lt;&gt;0,1,0), IF('Stack Accuracy'!F95&lt;&gt;0,1,0), IF('Vending_Machine Accuracy'!F95&lt;&gt;0,1,0), IF('Vending_Machine_Sum Accuracy'!F95&lt;&gt;0,1,0), IF('MazeComplete Accuracy'!F95&lt;&gt;0,1,0), IF('MazeSolve Accuracy'!F95&lt;&gt;0,1,0), IF('Hamiltonian Accuracy'!F95&lt;&gt;0,1,0))</f>
        <v>48.999999999999993</v>
      </c>
      <c r="G95">
        <f>(SUM(SUMIF('PARITY Accuracy'!G95,"&lt;&gt;0"), SUMIF('Pattern_Matching Accuracy'!G95,"&lt;&gt;0"), SUMIF('Reversal Accuracy'!G95,"&lt;&gt;0"), SUMIF('Stack Accuracy'!G95,"&lt;&gt;0"), SUMIF('Vending_Machine Accuracy'!G95,"&lt;&gt;0"), SUMIF('Vending_Machine_Sum Accuracy'!G95,"&lt;&gt;0"), SUMIF('MazeComplete Accuracy'!G95,"&lt;&gt;0"), SUMIF('MazeSolve Accuracy'!G95,"&lt;&gt;0"), SUMIF('Hamiltonian Accuracy'!G95,"&lt;&gt;0")))/SUM(IF('PARITY Accuracy'!G95&lt;&gt;0,1,0), IF('Pattern_Matching Accuracy'!G95&lt;&gt;0,1,0), IF('Reversal Accuracy'!G95&lt;&gt;0,1,0), IF('Stack Accuracy'!G95&lt;&gt;0,1,0), IF('Vending_Machine Accuracy'!G95&lt;&gt;0,1,0), IF('Vending_Machine_Sum Accuracy'!G95&lt;&gt;0,1,0), IF('MazeComplete Accuracy'!G95&lt;&gt;0,1,0), IF('MazeSolve Accuracy'!G95&lt;&gt;0,1,0), IF('Hamiltonian Accuracy'!G95&lt;&gt;0,1,0))</f>
        <v>60.722222222222221</v>
      </c>
      <c r="H95" t="str">
        <f t="shared" si="29"/>
        <v>20 (δ=0.85)</v>
      </c>
      <c r="K95">
        <f>_xlfn.STDEV.P(K88:K93)</f>
        <v>8.2189024783996931</v>
      </c>
      <c r="L95">
        <f>_xlfn.STDEV.P(L88:L92)</f>
        <v>0.67402667271872518</v>
      </c>
      <c r="N95">
        <f t="shared" si="30"/>
        <v>54.705555555555556</v>
      </c>
      <c r="O95">
        <f t="shared" si="31"/>
        <v>4.1589446963928642</v>
      </c>
      <c r="P95" s="5">
        <f>_xlfn.STDEV.P(P88:P93)</f>
        <v>5.2652759930110875</v>
      </c>
      <c r="Q95">
        <f>_xlfn.STDEV.P(Q88:Q92)</f>
        <v>0.67662497996427773</v>
      </c>
      <c r="R95" s="5">
        <f>_xlfn.STDEV.P(R88:R93)</f>
        <v>2.7966467722478434</v>
      </c>
      <c r="S95">
        <f>_xlfn.STDEV.P(S88:S92)</f>
        <v>1.3384180535787031</v>
      </c>
      <c r="T95" s="5">
        <f>_xlfn.STDEV.P(T88:T93)</f>
        <v>9.7449156241222514</v>
      </c>
      <c r="U95">
        <f>_xlfn.STDEV.P(U88:U92)</f>
        <v>0.63799174799329716</v>
      </c>
      <c r="V95" s="5">
        <f>_xlfn.STDEV.P(V88:V93)</f>
        <v>19.797160116371931</v>
      </c>
      <c r="W95">
        <f>_xlfn.STDEV.P(W88:W92)</f>
        <v>0.25628036472374499</v>
      </c>
    </row>
    <row r="96" spans="1:23" ht="15.5" thickBot="1" x14ac:dyDescent="0.9">
      <c r="A96" s="1">
        <v>20</v>
      </c>
      <c r="B96">
        <v>50</v>
      </c>
      <c r="C96">
        <v>0</v>
      </c>
      <c r="D96">
        <f>(SUM(SUMIF('PARITY Accuracy'!D96,"&lt;&gt;0"), SUMIF('Pattern_Matching Accuracy'!D96,"&lt;&gt;0"), SUMIF('Reversal Accuracy'!D96,"&lt;&gt;0"), SUMIF('Stack Accuracy'!D96,"&lt;&gt;0"), SUMIF('Vending_Machine Accuracy'!D96,"&lt;&gt;0"), SUMIF('Vending_Machine_Sum Accuracy'!D96,"&lt;&gt;0"), SUMIF('MazeComplete Accuracy'!D96,"&lt;&gt;0"), SUMIF('MazeSolve Accuracy'!D96,"&lt;&gt;0"), SUMIF('Hamiltonian Accuracy'!D96,"&lt;&gt;0")))/SUM(IF('PARITY Accuracy'!D96&lt;&gt;0,1,0), IF('Pattern_Matching Accuracy'!D96&lt;&gt;0,1,0), IF('Reversal Accuracy'!D96&lt;&gt;0,1,0), IF('Stack Accuracy'!D96&lt;&gt;0,1,0), IF('Vending_Machine Accuracy'!D96&lt;&gt;0,1,0), IF('Vending_Machine_Sum Accuracy'!D96&lt;&gt;0,1,0), IF('MazeComplete Accuracy'!D96&lt;&gt;0,1,0), IF('MazeSolve Accuracy'!D96&lt;&gt;0,1,0), IF('Hamiltonian Accuracy'!D96&lt;&gt;0,1,0))</f>
        <v>60.577777777777783</v>
      </c>
      <c r="E96">
        <f>(SUM(SUMIF('PARITY Accuracy'!E96,"&lt;&gt;0"), SUMIF('Pattern_Matching Accuracy'!E96,"&lt;&gt;0"), SUMIF('Reversal Accuracy'!E96,"&lt;&gt;0"), SUMIF('Stack Accuracy'!E96,"&lt;&gt;0"), SUMIF('Vending_Machine Accuracy'!E96,"&lt;&gt;0"), SUMIF('Vending_Machine_Sum Accuracy'!E96,"&lt;&gt;0"), SUMIF('MazeComplete Accuracy'!E96,"&lt;&gt;0"), SUMIF('MazeSolve Accuracy'!E96,"&lt;&gt;0"), SUMIF('Hamiltonian Accuracy'!E96,"&lt;&gt;0")))/SUM(IF('PARITY Accuracy'!E96&lt;&gt;0,1,0), IF('Pattern_Matching Accuracy'!E96&lt;&gt;0,1,0), IF('Reversal Accuracy'!E96&lt;&gt;0,1,0), IF('Stack Accuracy'!E96&lt;&gt;0,1,0), IF('Vending_Machine Accuracy'!E96&lt;&gt;0,1,0), IF('Vending_Machine_Sum Accuracy'!E96&lt;&gt;0,1,0), IF('MazeComplete Accuracy'!E96&lt;&gt;0,1,0), IF('MazeSolve Accuracy'!E96&lt;&gt;0,1,0), IF('Hamiltonian Accuracy'!E96&lt;&gt;0,1,0))</f>
        <v>62.622222222222227</v>
      </c>
      <c r="F96">
        <f>(SUM(SUMIF('PARITY Accuracy'!F96,"&lt;&gt;0"), SUMIF('Pattern_Matching Accuracy'!F96,"&lt;&gt;0"), SUMIF('Reversal Accuracy'!F96,"&lt;&gt;0"), SUMIF('Stack Accuracy'!F96,"&lt;&gt;0"), SUMIF('Vending_Machine Accuracy'!F96,"&lt;&gt;0"), SUMIF('Vending_Machine_Sum Accuracy'!F96,"&lt;&gt;0"), SUMIF('MazeComplete Accuracy'!F96,"&lt;&gt;0"), SUMIF('MazeSolve Accuracy'!F96,"&lt;&gt;0"), SUMIF('Hamiltonian Accuracy'!F96,"&lt;&gt;0")))/SUM(IF('PARITY Accuracy'!F96&lt;&gt;0,1,0), IF('Pattern_Matching Accuracy'!F96&lt;&gt;0,1,0), IF('Reversal Accuracy'!F96&lt;&gt;0,1,0), IF('Stack Accuracy'!F96&lt;&gt;0,1,0), IF('Vending_Machine Accuracy'!F96&lt;&gt;0,1,0), IF('Vending_Machine_Sum Accuracy'!F96&lt;&gt;0,1,0), IF('MazeComplete Accuracy'!F96&lt;&gt;0,1,0), IF('MazeSolve Accuracy'!F96&lt;&gt;0,1,0), IF('Hamiltonian Accuracy'!F96&lt;&gt;0,1,0))</f>
        <v>60.866666666666674</v>
      </c>
      <c r="G96">
        <f>(SUM(SUMIF('PARITY Accuracy'!G96,"&lt;&gt;0"), SUMIF('Pattern_Matching Accuracy'!G96,"&lt;&gt;0"), SUMIF('Reversal Accuracy'!G96,"&lt;&gt;0"), SUMIF('Stack Accuracy'!G96,"&lt;&gt;0"), SUMIF('Vending_Machine Accuracy'!G96,"&lt;&gt;0"), SUMIF('Vending_Machine_Sum Accuracy'!G96,"&lt;&gt;0"), SUMIF('MazeComplete Accuracy'!G96,"&lt;&gt;0"), SUMIF('MazeSolve Accuracy'!G96,"&lt;&gt;0"), SUMIF('Hamiltonian Accuracy'!G96,"&lt;&gt;0")))/SUM(IF('PARITY Accuracy'!G96&lt;&gt;0,1,0), IF('Pattern_Matching Accuracy'!G96&lt;&gt;0,1,0), IF('Reversal Accuracy'!G96&lt;&gt;0,1,0), IF('Stack Accuracy'!G96&lt;&gt;0,1,0), IF('Vending_Machine Accuracy'!G96&lt;&gt;0,1,0), IF('Vending_Machine_Sum Accuracy'!G96&lt;&gt;0,1,0), IF('MazeComplete Accuracy'!G96&lt;&gt;0,1,0), IF('MazeSolve Accuracy'!G96&lt;&gt;0,1,0), IF('Hamiltonian Accuracy'!G96&lt;&gt;0,1,0))</f>
        <v>59.625</v>
      </c>
      <c r="H96" t="str">
        <f t="shared" si="29"/>
        <v>50 (δ=0)</v>
      </c>
      <c r="N96">
        <f t="shared" si="30"/>
        <v>60.922916666666673</v>
      </c>
      <c r="O96">
        <f t="shared" si="31"/>
        <v>1.0833411235474903</v>
      </c>
      <c r="P96" s="5"/>
      <c r="R96" s="5"/>
      <c r="T96" s="5"/>
      <c r="V96" s="5"/>
    </row>
    <row r="97" spans="1:23" x14ac:dyDescent="0.75">
      <c r="A97" s="1">
        <v>21</v>
      </c>
      <c r="B97">
        <v>50</v>
      </c>
      <c r="C97">
        <v>0.2</v>
      </c>
      <c r="D97">
        <f>(SUM(SUMIF('PARITY Accuracy'!D97,"&lt;&gt;0"), SUMIF('Pattern_Matching Accuracy'!D97,"&lt;&gt;0"), SUMIF('Reversal Accuracy'!D97,"&lt;&gt;0"), SUMIF('Stack Accuracy'!D97,"&lt;&gt;0"), SUMIF('Vending_Machine Accuracy'!D97,"&lt;&gt;0"), SUMIF('Vending_Machine_Sum Accuracy'!D97,"&lt;&gt;0"), SUMIF('MazeComplete Accuracy'!D97,"&lt;&gt;0"), SUMIF('MazeSolve Accuracy'!D97,"&lt;&gt;0"), SUMIF('Hamiltonian Accuracy'!D97,"&lt;&gt;0")))/SUM(IF('PARITY Accuracy'!D97&lt;&gt;0,1,0), IF('Pattern_Matching Accuracy'!D97&lt;&gt;0,1,0), IF('Reversal Accuracy'!D97&lt;&gt;0,1,0), IF('Stack Accuracy'!D97&lt;&gt;0,1,0), IF('Vending_Machine Accuracy'!D97&lt;&gt;0,1,0), IF('Vending_Machine_Sum Accuracy'!D97&lt;&gt;0,1,0), IF('MazeComplete Accuracy'!D97&lt;&gt;0,1,0), IF('MazeSolve Accuracy'!D97&lt;&gt;0,1,0), IF('Hamiltonian Accuracy'!D97&lt;&gt;0,1,0))</f>
        <v>59.566666666666656</v>
      </c>
      <c r="E97">
        <f>(SUM(SUMIF('PARITY Accuracy'!E97,"&lt;&gt;0"), SUMIF('Pattern_Matching Accuracy'!E97,"&lt;&gt;0"), SUMIF('Reversal Accuracy'!E97,"&lt;&gt;0"), SUMIF('Stack Accuracy'!E97,"&lt;&gt;0"), SUMIF('Vending_Machine Accuracy'!E97,"&lt;&gt;0"), SUMIF('Vending_Machine_Sum Accuracy'!E97,"&lt;&gt;0"), SUMIF('MazeComplete Accuracy'!E97,"&lt;&gt;0"), SUMIF('MazeSolve Accuracy'!E97,"&lt;&gt;0"), SUMIF('Hamiltonian Accuracy'!E97,"&lt;&gt;0")))/SUM(IF('PARITY Accuracy'!E97&lt;&gt;0,1,0), IF('Pattern_Matching Accuracy'!E97&lt;&gt;0,1,0), IF('Reversal Accuracy'!E97&lt;&gt;0,1,0), IF('Stack Accuracy'!E97&lt;&gt;0,1,0), IF('Vending_Machine Accuracy'!E97&lt;&gt;0,1,0), IF('Vending_Machine_Sum Accuracy'!E97&lt;&gt;0,1,0), IF('MazeComplete Accuracy'!E97&lt;&gt;0,1,0), IF('MazeSolve Accuracy'!E97&lt;&gt;0,1,0), IF('Hamiltonian Accuracy'!E97&lt;&gt;0,1,0))</f>
        <v>60.988888888888887</v>
      </c>
      <c r="F97">
        <f>(SUM(SUMIF('PARITY Accuracy'!F97,"&lt;&gt;0"), SUMIF('Pattern_Matching Accuracy'!F97,"&lt;&gt;0"), SUMIF('Reversal Accuracy'!F97,"&lt;&gt;0"), SUMIF('Stack Accuracy'!F97,"&lt;&gt;0"), SUMIF('Vending_Machine Accuracy'!F97,"&lt;&gt;0"), SUMIF('Vending_Machine_Sum Accuracy'!F97,"&lt;&gt;0"), SUMIF('MazeComplete Accuracy'!F97,"&lt;&gt;0"), SUMIF('MazeSolve Accuracy'!F97,"&lt;&gt;0"), SUMIF('Hamiltonian Accuracy'!F97,"&lt;&gt;0")))/SUM(IF('PARITY Accuracy'!F97&lt;&gt;0,1,0), IF('Pattern_Matching Accuracy'!F97&lt;&gt;0,1,0), IF('Reversal Accuracy'!F97&lt;&gt;0,1,0), IF('Stack Accuracy'!F97&lt;&gt;0,1,0), IF('Vending_Machine Accuracy'!F97&lt;&gt;0,1,0), IF('Vending_Machine_Sum Accuracy'!F97&lt;&gt;0,1,0), IF('MazeComplete Accuracy'!F97&lt;&gt;0,1,0), IF('MazeSolve Accuracy'!F97&lt;&gt;0,1,0), IF('Hamiltonian Accuracy'!F97&lt;&gt;0,1,0))</f>
        <v>62.244444444444447</v>
      </c>
      <c r="G97">
        <f>(SUM(SUMIF('PARITY Accuracy'!G97,"&lt;&gt;0"), SUMIF('Pattern_Matching Accuracy'!G97,"&lt;&gt;0"), SUMIF('Reversal Accuracy'!G97,"&lt;&gt;0"), SUMIF('Stack Accuracy'!G97,"&lt;&gt;0"), SUMIF('Vending_Machine Accuracy'!G97,"&lt;&gt;0"), SUMIF('Vending_Machine_Sum Accuracy'!G97,"&lt;&gt;0"), SUMIF('MazeComplete Accuracy'!G97,"&lt;&gt;0"), SUMIF('MazeSolve Accuracy'!G97,"&lt;&gt;0"), SUMIF('Hamiltonian Accuracy'!G97,"&lt;&gt;0")))/SUM(IF('PARITY Accuracy'!G97&lt;&gt;0,1,0), IF('Pattern_Matching Accuracy'!G97&lt;&gt;0,1,0), IF('Reversal Accuracy'!G97&lt;&gt;0,1,0), IF('Stack Accuracy'!G97&lt;&gt;0,1,0), IF('Vending_Machine Accuracy'!G97&lt;&gt;0,1,0), IF('Vending_Machine_Sum Accuracy'!G97&lt;&gt;0,1,0), IF('MazeComplete Accuracy'!G97&lt;&gt;0,1,0), IF('MazeSolve Accuracy'!G97&lt;&gt;0,1,0), IF('Hamiltonian Accuracy'!G97&lt;&gt;0,1,0))</f>
        <v>58.800000000000004</v>
      </c>
      <c r="H97" t="str">
        <f t="shared" si="29"/>
        <v>50 (δ=0.2)</v>
      </c>
      <c r="K97" s="9" cm="1">
        <f t="array" ref="K97">INDEX(LINEST(K88:K93), 1)</f>
        <v>4.4974305555555558</v>
      </c>
      <c r="L97" s="10" cm="1">
        <f t="array" ref="L97">INDEX(LINEST(L88:L92), 1)</f>
        <v>-0.45877662037037575</v>
      </c>
      <c r="N97">
        <f t="shared" si="30"/>
        <v>60.4</v>
      </c>
      <c r="O97">
        <f t="shared" si="31"/>
        <v>1.3231789255938917</v>
      </c>
      <c r="P97" s="5" cm="1">
        <f t="array" ref="P97">INDEX(LINEST(P88:P93), 1)</f>
        <v>2.9968571428571447</v>
      </c>
      <c r="Q97" s="5" cm="1">
        <f t="array" ref="Q97">INDEX(LINEST(Q88:Q92), 1)</f>
        <v>-0.43151851851851775</v>
      </c>
      <c r="R97" s="5" cm="1">
        <f t="array" ref="R97">INDEX(LINEST(R88:R93), 1)</f>
        <v>1.433333333333334</v>
      </c>
      <c r="S97" s="5" cm="1">
        <f t="array" ref="S97">INDEX(LINEST(S88:S92), 1)</f>
        <v>-0.92481481481481465</v>
      </c>
      <c r="T97" s="5" cm="1">
        <f t="array" ref="T97">INDEX(LINEST(T88:T93), 1)</f>
        <v>5.486984126984126</v>
      </c>
      <c r="U97" s="5" cm="1">
        <f t="array" ref="U97">INDEX(LINEST(U88:U92), 1)</f>
        <v>-0.36907407407407494</v>
      </c>
      <c r="V97" s="5" cm="1">
        <f t="array" ref="V97">INDEX(LINEST(V88:V93), 1)</f>
        <v>8.0725476190476186</v>
      </c>
      <c r="W97" s="5" cm="1">
        <f t="array" ref="W97">INDEX(LINEST(W88:W92), 1)</f>
        <v>-0.10969907407407357</v>
      </c>
    </row>
    <row r="98" spans="1:23" x14ac:dyDescent="0.75">
      <c r="A98" s="1">
        <v>22</v>
      </c>
      <c r="B98">
        <v>50</v>
      </c>
      <c r="C98">
        <v>0.45</v>
      </c>
      <c r="D98">
        <f>(SUM(SUMIF('PARITY Accuracy'!D98,"&lt;&gt;0"), SUMIF('Pattern_Matching Accuracy'!D98,"&lt;&gt;0"), SUMIF('Reversal Accuracy'!D98,"&lt;&gt;0"), SUMIF('Stack Accuracy'!D98,"&lt;&gt;0"), SUMIF('Vending_Machine Accuracy'!D98,"&lt;&gt;0"), SUMIF('Vending_Machine_Sum Accuracy'!D98,"&lt;&gt;0"), SUMIF('MazeComplete Accuracy'!D98,"&lt;&gt;0"), SUMIF('MazeSolve Accuracy'!D98,"&lt;&gt;0"), SUMIF('Hamiltonian Accuracy'!D98,"&lt;&gt;0")))/SUM(IF('PARITY Accuracy'!D98&lt;&gt;0,1,0), IF('Pattern_Matching Accuracy'!D98&lt;&gt;0,1,0), IF('Reversal Accuracy'!D98&lt;&gt;0,1,0), IF('Stack Accuracy'!D98&lt;&gt;0,1,0), IF('Vending_Machine Accuracy'!D98&lt;&gt;0,1,0), IF('Vending_Machine_Sum Accuracy'!D98&lt;&gt;0,1,0), IF('MazeComplete Accuracy'!D98&lt;&gt;0,1,0), IF('MazeSolve Accuracy'!D98&lt;&gt;0,1,0), IF('Hamiltonian Accuracy'!D98&lt;&gt;0,1,0))</f>
        <v>58.498888888888892</v>
      </c>
      <c r="E98">
        <f>(SUM(SUMIF('PARITY Accuracy'!E98,"&lt;&gt;0"), SUMIF('Pattern_Matching Accuracy'!E98,"&lt;&gt;0"), SUMIF('Reversal Accuracy'!E98,"&lt;&gt;0"), SUMIF('Stack Accuracy'!E98,"&lt;&gt;0"), SUMIF('Vending_Machine Accuracy'!E98,"&lt;&gt;0"), SUMIF('Vending_Machine_Sum Accuracy'!E98,"&lt;&gt;0"), SUMIF('MazeComplete Accuracy'!E98,"&lt;&gt;0"), SUMIF('MazeSolve Accuracy'!E98,"&lt;&gt;0"), SUMIF('Hamiltonian Accuracy'!E98,"&lt;&gt;0")))/SUM(IF('PARITY Accuracy'!E98&lt;&gt;0,1,0), IF('Pattern_Matching Accuracy'!E98&lt;&gt;0,1,0), IF('Reversal Accuracy'!E98&lt;&gt;0,1,0), IF('Stack Accuracy'!E98&lt;&gt;0,1,0), IF('Vending_Machine Accuracy'!E98&lt;&gt;0,1,0), IF('Vending_Machine_Sum Accuracy'!E98&lt;&gt;0,1,0), IF('MazeComplete Accuracy'!E98&lt;&gt;0,1,0), IF('MazeSolve Accuracy'!E98&lt;&gt;0,1,0), IF('Hamiltonian Accuracy'!E98&lt;&gt;0,1,0))</f>
        <v>60.444444444444443</v>
      </c>
      <c r="F98">
        <f>(SUM(SUMIF('PARITY Accuracy'!F98,"&lt;&gt;0"), SUMIF('Pattern_Matching Accuracy'!F98,"&lt;&gt;0"), SUMIF('Reversal Accuracy'!F98,"&lt;&gt;0"), SUMIF('Stack Accuracy'!F98,"&lt;&gt;0"), SUMIF('Vending_Machine Accuracy'!F98,"&lt;&gt;0"), SUMIF('Vending_Machine_Sum Accuracy'!F98,"&lt;&gt;0"), SUMIF('MazeComplete Accuracy'!F98,"&lt;&gt;0"), SUMIF('MazeSolve Accuracy'!F98,"&lt;&gt;0"), SUMIF('Hamiltonian Accuracy'!F98,"&lt;&gt;0")))/SUM(IF('PARITY Accuracy'!F98&lt;&gt;0,1,0), IF('Pattern_Matching Accuracy'!F98&lt;&gt;0,1,0), IF('Reversal Accuracy'!F98&lt;&gt;0,1,0), IF('Stack Accuracy'!F98&lt;&gt;0,1,0), IF('Vending_Machine Accuracy'!F98&lt;&gt;0,1,0), IF('Vending_Machine_Sum Accuracy'!F98&lt;&gt;0,1,0), IF('MazeComplete Accuracy'!F98&lt;&gt;0,1,0), IF('MazeSolve Accuracy'!F98&lt;&gt;0,1,0), IF('Hamiltonian Accuracy'!F98&lt;&gt;0,1,0))</f>
        <v>61.655555555555537</v>
      </c>
      <c r="G98">
        <f>(SUM(SUMIF('PARITY Accuracy'!G98,"&lt;&gt;0"), SUMIF('Pattern_Matching Accuracy'!G98,"&lt;&gt;0"), SUMIF('Reversal Accuracy'!G98,"&lt;&gt;0"), SUMIF('Stack Accuracy'!G98,"&lt;&gt;0"), SUMIF('Vending_Machine Accuracy'!G98,"&lt;&gt;0"), SUMIF('Vending_Machine_Sum Accuracy'!G98,"&lt;&gt;0"), SUMIF('MazeComplete Accuracy'!G98,"&lt;&gt;0"), SUMIF('MazeSolve Accuracy'!G98,"&lt;&gt;0"), SUMIF('Hamiltonian Accuracy'!G98,"&lt;&gt;0")))/SUM(IF('PARITY Accuracy'!G98&lt;&gt;0,1,0), IF('Pattern_Matching Accuracy'!G98&lt;&gt;0,1,0), IF('Reversal Accuracy'!G98&lt;&gt;0,1,0), IF('Stack Accuracy'!G98&lt;&gt;0,1,0), IF('Vending_Machine Accuracy'!G98&lt;&gt;0,1,0), IF('Vending_Machine_Sum Accuracy'!G98&lt;&gt;0,1,0), IF('MazeComplete Accuracy'!G98&lt;&gt;0,1,0), IF('MazeSolve Accuracy'!G98&lt;&gt;0,1,0), IF('Hamiltonian Accuracy'!G98&lt;&gt;0,1,0))</f>
        <v>57.949999999999989</v>
      </c>
      <c r="H98" t="str">
        <f t="shared" si="29"/>
        <v>50 (δ=0.45)</v>
      </c>
      <c r="K98" s="11">
        <f>AVERAGE('Hamiltonian Accuracy'!K98, 'MazeSolve Accuracy'!K98, 'MazeComplete Accuracy'!K98, 'Vending_Machine_Sum Accuracy'!K98, 'Vending_Machine Accuracy'!K98, 'Stack Accuracy'!K98, 'Reversal Accuracy'!K98, 'Pattern_Matching Accuracy'!K98, 'PARITY Accuracy'!K98)</f>
        <v>4.668604232804233</v>
      </c>
      <c r="L98" s="11">
        <f>AVERAGE('Hamiltonian Accuracy'!L98, 'MazeSolve Accuracy'!L98, 'MazeComplete Accuracy'!L98, 'Vending_Machine_Sum Accuracy'!L98, 'Vending_Machine Accuracy'!L98, 'Stack Accuracy'!L98, 'Reversal Accuracy'!L98, 'Pattern_Matching Accuracy'!L98, 'PARITY Accuracy'!L98)</f>
        <v>-0.46424116161616141</v>
      </c>
      <c r="N98">
        <f t="shared" si="30"/>
        <v>59.637222222222213</v>
      </c>
      <c r="O98">
        <f t="shared" si="31"/>
        <v>1.4889424741601043</v>
      </c>
    </row>
    <row r="99" spans="1:23" ht="15.5" thickBot="1" x14ac:dyDescent="0.9">
      <c r="A99" s="1">
        <v>23</v>
      </c>
      <c r="B99">
        <v>50</v>
      </c>
      <c r="C99">
        <v>0.65</v>
      </c>
      <c r="D99">
        <f>(SUM(SUMIF('PARITY Accuracy'!D99,"&lt;&gt;0"), SUMIF('Pattern_Matching Accuracy'!D99,"&lt;&gt;0"), SUMIF('Reversal Accuracy'!D99,"&lt;&gt;0"), SUMIF('Stack Accuracy'!D99,"&lt;&gt;0"), SUMIF('Vending_Machine Accuracy'!D99,"&lt;&gt;0"), SUMIF('Vending_Machine_Sum Accuracy'!D99,"&lt;&gt;0"), SUMIF('MazeComplete Accuracy'!D99,"&lt;&gt;0"), SUMIF('MazeSolve Accuracy'!D99,"&lt;&gt;0"), SUMIF('Hamiltonian Accuracy'!D99,"&lt;&gt;0")))/SUM(IF('PARITY Accuracy'!D99&lt;&gt;0,1,0), IF('Pattern_Matching Accuracy'!D99&lt;&gt;0,1,0), IF('Reversal Accuracy'!D99&lt;&gt;0,1,0), IF('Stack Accuracy'!D99&lt;&gt;0,1,0), IF('Vending_Machine Accuracy'!D99&lt;&gt;0,1,0), IF('Vending_Machine_Sum Accuracy'!D99&lt;&gt;0,1,0), IF('MazeComplete Accuracy'!D99&lt;&gt;0,1,0), IF('MazeSolve Accuracy'!D99&lt;&gt;0,1,0), IF('Hamiltonian Accuracy'!D99&lt;&gt;0,1,0))</f>
        <v>57.31666666666667</v>
      </c>
      <c r="E99">
        <f>(SUM(SUMIF('PARITY Accuracy'!E99,"&lt;&gt;0"), SUMIF('Pattern_Matching Accuracy'!E99,"&lt;&gt;0"), SUMIF('Reversal Accuracy'!E99,"&lt;&gt;0"), SUMIF('Stack Accuracy'!E99,"&lt;&gt;0"), SUMIF('Vending_Machine Accuracy'!E99,"&lt;&gt;0"), SUMIF('Vending_Machine_Sum Accuracy'!E99,"&lt;&gt;0"), SUMIF('MazeComplete Accuracy'!E99,"&lt;&gt;0"), SUMIF('MazeSolve Accuracy'!E99,"&lt;&gt;0"), SUMIF('Hamiltonian Accuracy'!E99,"&lt;&gt;0")))/SUM(IF('PARITY Accuracy'!E99&lt;&gt;0,1,0), IF('Pattern_Matching Accuracy'!E99&lt;&gt;0,1,0), IF('Reversal Accuracy'!E99&lt;&gt;0,1,0), IF('Stack Accuracy'!E99&lt;&gt;0,1,0), IF('Vending_Machine Accuracy'!E99&lt;&gt;0,1,0), IF('Vending_Machine_Sum Accuracy'!E99&lt;&gt;0,1,0), IF('MazeComplete Accuracy'!E99&lt;&gt;0,1,0), IF('MazeSolve Accuracy'!E99&lt;&gt;0,1,0), IF('Hamiltonian Accuracy'!E99&lt;&gt;0,1,0))</f>
        <v>59.455555555555556</v>
      </c>
      <c r="F99">
        <f>(SUM(SUMIF('PARITY Accuracy'!F99,"&lt;&gt;0"), SUMIF('Pattern_Matching Accuracy'!F99,"&lt;&gt;0"), SUMIF('Reversal Accuracy'!F99,"&lt;&gt;0"), SUMIF('Stack Accuracy'!F99,"&lt;&gt;0"), SUMIF('Vending_Machine Accuracy'!F99,"&lt;&gt;0"), SUMIF('Vending_Machine_Sum Accuracy'!F99,"&lt;&gt;0"), SUMIF('MazeComplete Accuracy'!F99,"&lt;&gt;0"), SUMIF('MazeSolve Accuracy'!F99,"&lt;&gt;0"), SUMIF('Hamiltonian Accuracy'!F99,"&lt;&gt;0")))/SUM(IF('PARITY Accuracy'!F99&lt;&gt;0,1,0), IF('Pattern_Matching Accuracy'!F99&lt;&gt;0,1,0), IF('Reversal Accuracy'!F99&lt;&gt;0,1,0), IF('Stack Accuracy'!F99&lt;&gt;0,1,0), IF('Vending_Machine Accuracy'!F99&lt;&gt;0,1,0), IF('Vending_Machine_Sum Accuracy'!F99&lt;&gt;0,1,0), IF('MazeComplete Accuracy'!F99&lt;&gt;0,1,0), IF('MazeSolve Accuracy'!F99&lt;&gt;0,1,0), IF('Hamiltonian Accuracy'!F99&lt;&gt;0,1,0))</f>
        <v>60.877777777777773</v>
      </c>
      <c r="G99">
        <f>(SUM(SUMIF('PARITY Accuracy'!G99,"&lt;&gt;0"), SUMIF('Pattern_Matching Accuracy'!G99,"&lt;&gt;0"), SUMIF('Reversal Accuracy'!G99,"&lt;&gt;0"), SUMIF('Stack Accuracy'!G99,"&lt;&gt;0"), SUMIF('Vending_Machine Accuracy'!G99,"&lt;&gt;0"), SUMIF('Vending_Machine_Sum Accuracy'!G99,"&lt;&gt;0"), SUMIF('MazeComplete Accuracy'!G99,"&lt;&gt;0"), SUMIF('MazeSolve Accuracy'!G99,"&lt;&gt;0"), SUMIF('Hamiltonian Accuracy'!G99,"&lt;&gt;0")))/SUM(IF('PARITY Accuracy'!G99&lt;&gt;0,1,0), IF('Pattern_Matching Accuracy'!G99&lt;&gt;0,1,0), IF('Reversal Accuracy'!G99&lt;&gt;0,1,0), IF('Stack Accuracy'!G99&lt;&gt;0,1,0), IF('Vending_Machine Accuracy'!G99&lt;&gt;0,1,0), IF('Vending_Machine_Sum Accuracy'!G99&lt;&gt;0,1,0), IF('MazeComplete Accuracy'!G99&lt;&gt;0,1,0), IF('MazeSolve Accuracy'!G99&lt;&gt;0,1,0), IF('Hamiltonian Accuracy'!G99&lt;&gt;0,1,0))</f>
        <v>58.375</v>
      </c>
      <c r="H99" t="str">
        <f t="shared" si="29"/>
        <v>50 (δ=0.65)</v>
      </c>
      <c r="K99" s="12">
        <f>_xlfn.STDEV.P('Hamiltonian Accuracy'!K98, 'MazeSolve Accuracy'!K98, 'MazeComplete Accuracy'!K98, 'Vending_Machine_Sum Accuracy'!K98, 'Vending_Machine Accuracy'!K98, 'Stack Accuracy'!K98, 'Reversal Accuracy'!K98, 'Pattern_Matching Accuracy'!K98, 'PARITY Accuracy'!K98)</f>
        <v>2.3640260109782516</v>
      </c>
      <c r="L99" s="13">
        <f>_xlfn.STDEV.P('Hamiltonian Accuracy'!L98, 'MazeSolve Accuracy'!L98, 'MazeComplete Accuracy'!L98, 'Vending_Machine_Sum Accuracy'!L98, 'Vending_Machine Accuracy'!L98, 'Stack Accuracy'!L98, 'Reversal Accuracy'!L98, 'Pattern_Matching Accuracy'!L98, 'PARITY Accuracy'!L98)</f>
        <v>0.64164762985606771</v>
      </c>
      <c r="N99">
        <f t="shared" si="30"/>
        <v>59.006250000000001</v>
      </c>
      <c r="O99">
        <f t="shared" si="31"/>
        <v>1.3188688437468548</v>
      </c>
    </row>
    <row r="100" spans="1:23" x14ac:dyDescent="0.75">
      <c r="A100" s="1">
        <v>24</v>
      </c>
      <c r="B100">
        <v>50</v>
      </c>
      <c r="C100">
        <v>0.85</v>
      </c>
      <c r="D100">
        <f>(SUM(SUMIF('PARITY Accuracy'!D100,"&lt;&gt;0"), SUMIF('Pattern_Matching Accuracy'!D100,"&lt;&gt;0"), SUMIF('Reversal Accuracy'!D100,"&lt;&gt;0"), SUMIF('Stack Accuracy'!D100,"&lt;&gt;0"), SUMIF('Vending_Machine Accuracy'!D100,"&lt;&gt;0"), SUMIF('Vending_Machine_Sum Accuracy'!D100,"&lt;&gt;0"), SUMIF('MazeComplete Accuracy'!D100,"&lt;&gt;0"), SUMIF('MazeSolve Accuracy'!D100,"&lt;&gt;0"), SUMIF('Hamiltonian Accuracy'!D100,"&lt;&gt;0")))/SUM(IF('PARITY Accuracy'!D100&lt;&gt;0,1,0), IF('Pattern_Matching Accuracy'!D100&lt;&gt;0,1,0), IF('Reversal Accuracy'!D100&lt;&gt;0,1,0), IF('Stack Accuracy'!D100&lt;&gt;0,1,0), IF('Vending_Machine Accuracy'!D100&lt;&gt;0,1,0), IF('Vending_Machine_Sum Accuracy'!D100&lt;&gt;0,1,0), IF('MazeComplete Accuracy'!D100&lt;&gt;0,1,0), IF('MazeSolve Accuracy'!D100&lt;&gt;0,1,0), IF('Hamiltonian Accuracy'!D100&lt;&gt;0,1,0))</f>
        <v>56.717777777777769</v>
      </c>
      <c r="E100">
        <f>(SUM(SUMIF('PARITY Accuracy'!E100,"&lt;&gt;0"), SUMIF('Pattern_Matching Accuracy'!E100,"&lt;&gt;0"), SUMIF('Reversal Accuracy'!E100,"&lt;&gt;0"), SUMIF('Stack Accuracy'!E100,"&lt;&gt;0"), SUMIF('Vending_Machine Accuracy'!E100,"&lt;&gt;0"), SUMIF('Vending_Machine_Sum Accuracy'!E100,"&lt;&gt;0"), SUMIF('MazeComplete Accuracy'!E100,"&lt;&gt;0"), SUMIF('MazeSolve Accuracy'!E100,"&lt;&gt;0"), SUMIF('Hamiltonian Accuracy'!E100,"&lt;&gt;0")))/SUM(IF('PARITY Accuracy'!E100&lt;&gt;0,1,0), IF('Pattern_Matching Accuracy'!E100&lt;&gt;0,1,0), IF('Reversal Accuracy'!E100&lt;&gt;0,1,0), IF('Stack Accuracy'!E100&lt;&gt;0,1,0), IF('Vending_Machine Accuracy'!E100&lt;&gt;0,1,0), IF('Vending_Machine_Sum Accuracy'!E100&lt;&gt;0,1,0), IF('MazeComplete Accuracy'!E100&lt;&gt;0,1,0), IF('MazeSolve Accuracy'!E100&lt;&gt;0,1,0), IF('Hamiltonian Accuracy'!E100&lt;&gt;0,1,0))</f>
        <v>58.688888888888897</v>
      </c>
      <c r="F100">
        <f>(SUM(SUMIF('PARITY Accuracy'!F100,"&lt;&gt;0"), SUMIF('Pattern_Matching Accuracy'!F100,"&lt;&gt;0"), SUMIF('Reversal Accuracy'!F100,"&lt;&gt;0"), SUMIF('Stack Accuracy'!F100,"&lt;&gt;0"), SUMIF('Vending_Machine Accuracy'!F100,"&lt;&gt;0"), SUMIF('Vending_Machine_Sum Accuracy'!F100,"&lt;&gt;0"), SUMIF('MazeComplete Accuracy'!F100,"&lt;&gt;0"), SUMIF('MazeSolve Accuracy'!F100,"&lt;&gt;0"), SUMIF('Hamiltonian Accuracy'!F100,"&lt;&gt;0")))/SUM(IF('PARITY Accuracy'!F100&lt;&gt;0,1,0), IF('Pattern_Matching Accuracy'!F100&lt;&gt;0,1,0), IF('Reversal Accuracy'!F100&lt;&gt;0,1,0), IF('Stack Accuracy'!F100&lt;&gt;0,1,0), IF('Vending_Machine Accuracy'!F100&lt;&gt;0,1,0), IF('Vending_Machine_Sum Accuracy'!F100&lt;&gt;0,1,0), IF('MazeComplete Accuracy'!F100&lt;&gt;0,1,0), IF('MazeSolve Accuracy'!F100&lt;&gt;0,1,0), IF('Hamiltonian Accuracy'!F100&lt;&gt;0,1,0))</f>
        <v>60.933333333333344</v>
      </c>
      <c r="G100">
        <f>(SUM(SUMIF('PARITY Accuracy'!G100,"&lt;&gt;0"), SUMIF('Pattern_Matching Accuracy'!G100,"&lt;&gt;0"), SUMIF('Reversal Accuracy'!G100,"&lt;&gt;0"), SUMIF('Stack Accuracy'!G100,"&lt;&gt;0"), SUMIF('Vending_Machine Accuracy'!G100,"&lt;&gt;0"), SUMIF('Vending_Machine_Sum Accuracy'!G100,"&lt;&gt;0"), SUMIF('MazeComplete Accuracy'!G100,"&lt;&gt;0"), SUMIF('MazeSolve Accuracy'!G100,"&lt;&gt;0"), SUMIF('Hamiltonian Accuracy'!G100,"&lt;&gt;0")))/SUM(IF('PARITY Accuracy'!G100&lt;&gt;0,1,0), IF('Pattern_Matching Accuracy'!G100&lt;&gt;0,1,0), IF('Reversal Accuracy'!G100&lt;&gt;0,1,0), IF('Stack Accuracy'!G100&lt;&gt;0,1,0), IF('Vending_Machine Accuracy'!G100&lt;&gt;0,1,0), IF('Vending_Machine_Sum Accuracy'!G100&lt;&gt;0,1,0), IF('MazeComplete Accuracy'!G100&lt;&gt;0,1,0), IF('MazeSolve Accuracy'!G100&lt;&gt;0,1,0), IF('Hamiltonian Accuracy'!G100&lt;&gt;0,1,0))</f>
        <v>58.137499999999989</v>
      </c>
      <c r="H100" t="str">
        <f t="shared" si="29"/>
        <v>50 (δ=0.85)</v>
      </c>
      <c r="N100">
        <f t="shared" si="30"/>
        <v>58.619374999999998</v>
      </c>
      <c r="O100">
        <f t="shared" si="31"/>
        <v>1.5171940268419528</v>
      </c>
    </row>
    <row r="101" spans="1:23" x14ac:dyDescent="0.75">
      <c r="A101" s="1">
        <v>25</v>
      </c>
      <c r="B101">
        <v>100</v>
      </c>
      <c r="C101">
        <v>0</v>
      </c>
      <c r="D101">
        <f>(SUM(SUMIF('PARITY Accuracy'!D101,"&lt;&gt;0"), SUMIF('Pattern_Matching Accuracy'!D101,"&lt;&gt;0"), SUMIF('Reversal Accuracy'!D101,"&lt;&gt;0"), SUMIF('Stack Accuracy'!D101,"&lt;&gt;0"), SUMIF('Vending_Machine Accuracy'!D101,"&lt;&gt;0"), SUMIF('Vending_Machine_Sum Accuracy'!D101,"&lt;&gt;0"), SUMIF('MazeComplete Accuracy'!D101,"&lt;&gt;0"), SUMIF('MazeSolve Accuracy'!D101,"&lt;&gt;0"), SUMIF('Hamiltonian Accuracy'!D101,"&lt;&gt;0")))/SUM(IF('PARITY Accuracy'!D101&lt;&gt;0,1,0), IF('Pattern_Matching Accuracy'!D101&lt;&gt;0,1,0), IF('Reversal Accuracy'!D101&lt;&gt;0,1,0), IF('Stack Accuracy'!D101&lt;&gt;0,1,0), IF('Vending_Machine Accuracy'!D101&lt;&gt;0,1,0), IF('Vending_Machine_Sum Accuracy'!D101&lt;&gt;0,1,0), IF('MazeComplete Accuracy'!D101&lt;&gt;0,1,0), IF('MazeSolve Accuracy'!D101&lt;&gt;0,1,0), IF('Hamiltonian Accuracy'!D101&lt;&gt;0,1,0))</f>
        <v>63.611111111111114</v>
      </c>
      <c r="E101">
        <f>(SUM(SUMIF('PARITY Accuracy'!E101,"&lt;&gt;0"), SUMIF('Pattern_Matching Accuracy'!E101,"&lt;&gt;0"), SUMIF('Reversal Accuracy'!E101,"&lt;&gt;0"), SUMIF('Stack Accuracy'!E101,"&lt;&gt;0"), SUMIF('Vending_Machine Accuracy'!E101,"&lt;&gt;0"), SUMIF('Vending_Machine_Sum Accuracy'!E101,"&lt;&gt;0"), SUMIF('MazeComplete Accuracy'!E101,"&lt;&gt;0"), SUMIF('MazeSolve Accuracy'!E101,"&lt;&gt;0"), SUMIF('Hamiltonian Accuracy'!E101,"&lt;&gt;0")))/SUM(IF('PARITY Accuracy'!E101&lt;&gt;0,1,0), IF('Pattern_Matching Accuracy'!E101&lt;&gt;0,1,0), IF('Reversal Accuracy'!E101&lt;&gt;0,1,0), IF('Stack Accuracy'!E101&lt;&gt;0,1,0), IF('Vending_Machine Accuracy'!E101&lt;&gt;0,1,0), IF('Vending_Machine_Sum Accuracy'!E101&lt;&gt;0,1,0), IF('MazeComplete Accuracy'!E101&lt;&gt;0,1,0), IF('MazeSolve Accuracy'!E101&lt;&gt;0,1,0), IF('Hamiltonian Accuracy'!E101&lt;&gt;0,1,0))</f>
        <v>64.033333333333346</v>
      </c>
      <c r="F101">
        <f>(SUM(SUMIF('PARITY Accuracy'!F101,"&lt;&gt;0"), SUMIF('Pattern_Matching Accuracy'!F101,"&lt;&gt;0"), SUMIF('Reversal Accuracy'!F101,"&lt;&gt;0"), SUMIF('Stack Accuracy'!F101,"&lt;&gt;0"), SUMIF('Vending_Machine Accuracy'!F101,"&lt;&gt;0"), SUMIF('Vending_Machine_Sum Accuracy'!F101,"&lt;&gt;0"), SUMIF('MazeComplete Accuracy'!F101,"&lt;&gt;0"), SUMIF('MazeSolve Accuracy'!F101,"&lt;&gt;0"), SUMIF('Hamiltonian Accuracy'!F101,"&lt;&gt;0")))/SUM(IF('PARITY Accuracy'!F101&lt;&gt;0,1,0), IF('Pattern_Matching Accuracy'!F101&lt;&gt;0,1,0), IF('Reversal Accuracy'!F101&lt;&gt;0,1,0), IF('Stack Accuracy'!F101&lt;&gt;0,1,0), IF('Vending_Machine Accuracy'!F101&lt;&gt;0,1,0), IF('Vending_Machine_Sum Accuracy'!F101&lt;&gt;0,1,0), IF('MazeComplete Accuracy'!F101&lt;&gt;0,1,0), IF('MazeSolve Accuracy'!F101&lt;&gt;0,1,0), IF('Hamiltonian Accuracy'!F101&lt;&gt;0,1,0))</f>
        <v>64.977777777777774</v>
      </c>
      <c r="G101">
        <f>(SUM(SUMIF('PARITY Accuracy'!G101,"&lt;&gt;0"), SUMIF('Pattern_Matching Accuracy'!G101,"&lt;&gt;0"), SUMIF('Reversal Accuracy'!G101,"&lt;&gt;0"), SUMIF('Stack Accuracy'!G101,"&lt;&gt;0"), SUMIF('Vending_Machine Accuracy'!G101,"&lt;&gt;0"), SUMIF('Vending_Machine_Sum Accuracy'!G101,"&lt;&gt;0"), SUMIF('MazeComplete Accuracy'!G101,"&lt;&gt;0"), SUMIF('MazeSolve Accuracy'!G101,"&lt;&gt;0"), SUMIF('Hamiltonian Accuracy'!G101,"&lt;&gt;0")))/SUM(IF('PARITY Accuracy'!G101&lt;&gt;0,1,0), IF('Pattern_Matching Accuracy'!G101&lt;&gt;0,1,0), IF('Reversal Accuracy'!G101&lt;&gt;0,1,0), IF('Stack Accuracy'!G101&lt;&gt;0,1,0), IF('Vending_Machine Accuracy'!G101&lt;&gt;0,1,0), IF('Vending_Machine_Sum Accuracy'!G101&lt;&gt;0,1,0), IF('MazeComplete Accuracy'!G101&lt;&gt;0,1,0), IF('MazeSolve Accuracy'!G101&lt;&gt;0,1,0), IF('Hamiltonian Accuracy'!G101&lt;&gt;0,1,0))</f>
        <v>56.375</v>
      </c>
      <c r="H101" t="str">
        <f t="shared" si="29"/>
        <v>100 (δ=0)</v>
      </c>
      <c r="N101">
        <f t="shared" si="30"/>
        <v>62.249305555555559</v>
      </c>
      <c r="O101">
        <f t="shared" si="31"/>
        <v>3.427436939992254</v>
      </c>
    </row>
    <row r="102" spans="1:23" x14ac:dyDescent="0.75">
      <c r="A102" s="1">
        <v>26</v>
      </c>
      <c r="B102">
        <v>100</v>
      </c>
      <c r="C102">
        <v>0.2</v>
      </c>
      <c r="D102">
        <f>(SUM(SUMIF('PARITY Accuracy'!D102,"&lt;&gt;0"), SUMIF('Pattern_Matching Accuracy'!D102,"&lt;&gt;0"), SUMIF('Reversal Accuracy'!D102,"&lt;&gt;0"), SUMIF('Stack Accuracy'!D102,"&lt;&gt;0"), SUMIF('Vending_Machine Accuracy'!D102,"&lt;&gt;0"), SUMIF('Vending_Machine_Sum Accuracy'!D102,"&lt;&gt;0"), SUMIF('MazeComplete Accuracy'!D102,"&lt;&gt;0"), SUMIF('MazeSolve Accuracy'!D102,"&lt;&gt;0"), SUMIF('Hamiltonian Accuracy'!D102,"&lt;&gt;0")))/SUM(IF('PARITY Accuracy'!D102&lt;&gt;0,1,0), IF('Pattern_Matching Accuracy'!D102&lt;&gt;0,1,0), IF('Reversal Accuracy'!D102&lt;&gt;0,1,0), IF('Stack Accuracy'!D102&lt;&gt;0,1,0), IF('Vending_Machine Accuracy'!D102&lt;&gt;0,1,0), IF('Vending_Machine_Sum Accuracy'!D102&lt;&gt;0,1,0), IF('MazeComplete Accuracy'!D102&lt;&gt;0,1,0), IF('MazeSolve Accuracy'!D102&lt;&gt;0,1,0), IF('Hamiltonian Accuracy'!D102&lt;&gt;0,1,0))</f>
        <v>64.344444444444449</v>
      </c>
      <c r="E102">
        <f>(SUM(SUMIF('PARITY Accuracy'!E102,"&lt;&gt;0"), SUMIF('Pattern_Matching Accuracy'!E102,"&lt;&gt;0"), SUMIF('Reversal Accuracy'!E102,"&lt;&gt;0"), SUMIF('Stack Accuracy'!E102,"&lt;&gt;0"), SUMIF('Vending_Machine Accuracy'!E102,"&lt;&gt;0"), SUMIF('Vending_Machine_Sum Accuracy'!E102,"&lt;&gt;0"), SUMIF('MazeComplete Accuracy'!E102,"&lt;&gt;0"), SUMIF('MazeSolve Accuracy'!E102,"&lt;&gt;0"), SUMIF('Hamiltonian Accuracy'!E102,"&lt;&gt;0")))/SUM(IF('PARITY Accuracy'!E102&lt;&gt;0,1,0), IF('Pattern_Matching Accuracy'!E102&lt;&gt;0,1,0), IF('Reversal Accuracy'!E102&lt;&gt;0,1,0), IF('Stack Accuracy'!E102&lt;&gt;0,1,0), IF('Vending_Machine Accuracy'!E102&lt;&gt;0,1,0), IF('Vending_Machine_Sum Accuracy'!E102&lt;&gt;0,1,0), IF('MazeComplete Accuracy'!E102&lt;&gt;0,1,0), IF('MazeSolve Accuracy'!E102&lt;&gt;0,1,0), IF('Hamiltonian Accuracy'!E102&lt;&gt;0,1,0))</f>
        <v>62.744444444444447</v>
      </c>
      <c r="F102">
        <f>(SUM(SUMIF('PARITY Accuracy'!F102,"&lt;&gt;0"), SUMIF('Pattern_Matching Accuracy'!F102,"&lt;&gt;0"), SUMIF('Reversal Accuracy'!F102,"&lt;&gt;0"), SUMIF('Stack Accuracy'!F102,"&lt;&gt;0"), SUMIF('Vending_Machine Accuracy'!F102,"&lt;&gt;0"), SUMIF('Vending_Machine_Sum Accuracy'!F102,"&lt;&gt;0"), SUMIF('MazeComplete Accuracy'!F102,"&lt;&gt;0"), SUMIF('MazeSolve Accuracy'!F102,"&lt;&gt;0"), SUMIF('Hamiltonian Accuracy'!F102,"&lt;&gt;0")))/SUM(IF('PARITY Accuracy'!F102&lt;&gt;0,1,0), IF('Pattern_Matching Accuracy'!F102&lt;&gt;0,1,0), IF('Reversal Accuracy'!F102&lt;&gt;0,1,0), IF('Stack Accuracy'!F102&lt;&gt;0,1,0), IF('Vending_Machine Accuracy'!F102&lt;&gt;0,1,0), IF('Vending_Machine_Sum Accuracy'!F102&lt;&gt;0,1,0), IF('MazeComplete Accuracy'!F102&lt;&gt;0,1,0), IF('MazeSolve Accuracy'!F102&lt;&gt;0,1,0), IF('Hamiltonian Accuracy'!F102&lt;&gt;0,1,0))</f>
        <v>65.98888888888888</v>
      </c>
      <c r="G102">
        <f>(SUM(SUMIF('PARITY Accuracy'!G102,"&lt;&gt;0"), SUMIF('Pattern_Matching Accuracy'!G102,"&lt;&gt;0"), SUMIF('Reversal Accuracy'!G102,"&lt;&gt;0"), SUMIF('Stack Accuracy'!G102,"&lt;&gt;0"), SUMIF('Vending_Machine Accuracy'!G102,"&lt;&gt;0"), SUMIF('Vending_Machine_Sum Accuracy'!G102,"&lt;&gt;0"), SUMIF('MazeComplete Accuracy'!G102,"&lt;&gt;0"), SUMIF('MazeSolve Accuracy'!G102,"&lt;&gt;0"), SUMIF('Hamiltonian Accuracy'!G102,"&lt;&gt;0")))/SUM(IF('PARITY Accuracy'!G102&lt;&gt;0,1,0), IF('Pattern_Matching Accuracy'!G102&lt;&gt;0,1,0), IF('Reversal Accuracy'!G102&lt;&gt;0,1,0), IF('Stack Accuracy'!G102&lt;&gt;0,1,0), IF('Vending_Machine Accuracy'!G102&lt;&gt;0,1,0), IF('Vending_Machine_Sum Accuracy'!G102&lt;&gt;0,1,0), IF('MazeComplete Accuracy'!G102&lt;&gt;0,1,0), IF('MazeSolve Accuracy'!G102&lt;&gt;0,1,0), IF('Hamiltonian Accuracy'!G102&lt;&gt;0,1,0))</f>
        <v>56.5</v>
      </c>
      <c r="H102" t="str">
        <f t="shared" si="29"/>
        <v>100 (δ=0.2)</v>
      </c>
      <c r="N102">
        <f t="shared" si="30"/>
        <v>62.394444444444446</v>
      </c>
      <c r="O102">
        <f t="shared" si="31"/>
        <v>3.5912917652579921</v>
      </c>
    </row>
    <row r="103" spans="1:23" x14ac:dyDescent="0.75">
      <c r="A103" s="1">
        <v>27</v>
      </c>
      <c r="B103">
        <v>100</v>
      </c>
      <c r="C103">
        <v>0.45</v>
      </c>
      <c r="D103">
        <f>(SUM(SUMIF('PARITY Accuracy'!D103,"&lt;&gt;0"), SUMIF('Pattern_Matching Accuracy'!D103,"&lt;&gt;0"), SUMIF('Reversal Accuracy'!D103,"&lt;&gt;0"), SUMIF('Stack Accuracy'!D103,"&lt;&gt;0"), SUMIF('Vending_Machine Accuracy'!D103,"&lt;&gt;0"), SUMIF('Vending_Machine_Sum Accuracy'!D103,"&lt;&gt;0"), SUMIF('MazeComplete Accuracy'!D103,"&lt;&gt;0"), SUMIF('MazeSolve Accuracy'!D103,"&lt;&gt;0"), SUMIF('Hamiltonian Accuracy'!D103,"&lt;&gt;0")))/SUM(IF('PARITY Accuracy'!D103&lt;&gt;0,1,0), IF('Pattern_Matching Accuracy'!D103&lt;&gt;0,1,0), IF('Reversal Accuracy'!D103&lt;&gt;0,1,0), IF('Stack Accuracy'!D103&lt;&gt;0,1,0), IF('Vending_Machine Accuracy'!D103&lt;&gt;0,1,0), IF('Vending_Machine_Sum Accuracy'!D103&lt;&gt;0,1,0), IF('MazeComplete Accuracy'!D103&lt;&gt;0,1,0), IF('MazeSolve Accuracy'!D103&lt;&gt;0,1,0), IF('Hamiltonian Accuracy'!D103&lt;&gt;0,1,0))</f>
        <v>63.966666666666669</v>
      </c>
      <c r="E103">
        <f>(SUM(SUMIF('PARITY Accuracy'!E103,"&lt;&gt;0"), SUMIF('Pattern_Matching Accuracy'!E103,"&lt;&gt;0"), SUMIF('Reversal Accuracy'!E103,"&lt;&gt;0"), SUMIF('Stack Accuracy'!E103,"&lt;&gt;0"), SUMIF('Vending_Machine Accuracy'!E103,"&lt;&gt;0"), SUMIF('Vending_Machine_Sum Accuracy'!E103,"&lt;&gt;0"), SUMIF('MazeComplete Accuracy'!E103,"&lt;&gt;0"), SUMIF('MazeSolve Accuracy'!E103,"&lt;&gt;0"), SUMIF('Hamiltonian Accuracy'!E103,"&lt;&gt;0")))/SUM(IF('PARITY Accuracy'!E103&lt;&gt;0,1,0), IF('Pattern_Matching Accuracy'!E103&lt;&gt;0,1,0), IF('Reversal Accuracy'!E103&lt;&gt;0,1,0), IF('Stack Accuracy'!E103&lt;&gt;0,1,0), IF('Vending_Machine Accuracy'!E103&lt;&gt;0,1,0), IF('Vending_Machine_Sum Accuracy'!E103&lt;&gt;0,1,0), IF('MazeComplete Accuracy'!E103&lt;&gt;0,1,0), IF('MazeSolve Accuracy'!E103&lt;&gt;0,1,0), IF('Hamiltonian Accuracy'!E103&lt;&gt;0,1,0))</f>
        <v>61.948888888888888</v>
      </c>
      <c r="F103">
        <f>(SUM(SUMIF('PARITY Accuracy'!F103,"&lt;&gt;0"), SUMIF('Pattern_Matching Accuracy'!F103,"&lt;&gt;0"), SUMIF('Reversal Accuracy'!F103,"&lt;&gt;0"), SUMIF('Stack Accuracy'!F103,"&lt;&gt;0"), SUMIF('Vending_Machine Accuracy'!F103,"&lt;&gt;0"), SUMIF('Vending_Machine_Sum Accuracy'!F103,"&lt;&gt;0"), SUMIF('MazeComplete Accuracy'!F103,"&lt;&gt;0"), SUMIF('MazeSolve Accuracy'!F103,"&lt;&gt;0"), SUMIF('Hamiltonian Accuracy'!F103,"&lt;&gt;0")))/SUM(IF('PARITY Accuracy'!F103&lt;&gt;0,1,0), IF('Pattern_Matching Accuracy'!F103&lt;&gt;0,1,0), IF('Reversal Accuracy'!F103&lt;&gt;0,1,0), IF('Stack Accuracy'!F103&lt;&gt;0,1,0), IF('Vending_Machine Accuracy'!F103&lt;&gt;0,1,0), IF('Vending_Machine_Sum Accuracy'!F103&lt;&gt;0,1,0), IF('MazeComplete Accuracy'!F103&lt;&gt;0,1,0), IF('MazeSolve Accuracy'!F103&lt;&gt;0,1,0), IF('Hamiltonian Accuracy'!F103&lt;&gt;0,1,0))</f>
        <v>65.544444444444451</v>
      </c>
      <c r="G103">
        <f>(SUM(SUMIF('PARITY Accuracy'!G103,"&lt;&gt;0"), SUMIF('Pattern_Matching Accuracy'!G103,"&lt;&gt;0"), SUMIF('Reversal Accuracy'!G103,"&lt;&gt;0"), SUMIF('Stack Accuracy'!G103,"&lt;&gt;0"), SUMIF('Vending_Machine Accuracy'!G103,"&lt;&gt;0"), SUMIF('Vending_Machine_Sum Accuracy'!G103,"&lt;&gt;0"), SUMIF('MazeComplete Accuracy'!G103,"&lt;&gt;0"), SUMIF('MazeSolve Accuracy'!G103,"&lt;&gt;0"), SUMIF('Hamiltonian Accuracy'!G103,"&lt;&gt;0")))/SUM(IF('PARITY Accuracy'!G103&lt;&gt;0,1,0), IF('Pattern_Matching Accuracy'!G103&lt;&gt;0,1,0), IF('Reversal Accuracy'!G103&lt;&gt;0,1,0), IF('Stack Accuracy'!G103&lt;&gt;0,1,0), IF('Vending_Machine Accuracy'!G103&lt;&gt;0,1,0), IF('Vending_Machine_Sum Accuracy'!G103&lt;&gt;0,1,0), IF('MazeComplete Accuracy'!G103&lt;&gt;0,1,0), IF('MazeSolve Accuracy'!G103&lt;&gt;0,1,0), IF('Hamiltonian Accuracy'!G103&lt;&gt;0,1,0))</f>
        <v>56.787500000000001</v>
      </c>
      <c r="H103" t="str">
        <f t="shared" si="29"/>
        <v>100 (δ=0.45)</v>
      </c>
      <c r="N103">
        <f t="shared" si="30"/>
        <v>62.061875000000001</v>
      </c>
      <c r="O103">
        <f t="shared" si="31"/>
        <v>3.3010725049107115</v>
      </c>
    </row>
    <row r="104" spans="1:23" x14ac:dyDescent="0.75">
      <c r="A104" s="1">
        <v>28</v>
      </c>
      <c r="B104">
        <v>100</v>
      </c>
      <c r="C104">
        <v>0.65</v>
      </c>
      <c r="D104">
        <f>(SUM(SUMIF('PARITY Accuracy'!D104,"&lt;&gt;0"), SUMIF('Pattern_Matching Accuracy'!D104,"&lt;&gt;0"), SUMIF('Reversal Accuracy'!D104,"&lt;&gt;0"), SUMIF('Stack Accuracy'!D104,"&lt;&gt;0"), SUMIF('Vending_Machine Accuracy'!D104,"&lt;&gt;0"), SUMIF('Vending_Machine_Sum Accuracy'!D104,"&lt;&gt;0"), SUMIF('MazeComplete Accuracy'!D104,"&lt;&gt;0"), SUMIF('MazeSolve Accuracy'!D104,"&lt;&gt;0"), SUMIF('Hamiltonian Accuracy'!D104,"&lt;&gt;0")))/SUM(IF('PARITY Accuracy'!D104&lt;&gt;0,1,0), IF('Pattern_Matching Accuracy'!D104&lt;&gt;0,1,0), IF('Reversal Accuracy'!D104&lt;&gt;0,1,0), IF('Stack Accuracy'!D104&lt;&gt;0,1,0), IF('Vending_Machine Accuracy'!D104&lt;&gt;0,1,0), IF('Vending_Machine_Sum Accuracy'!D104&lt;&gt;0,1,0), IF('MazeComplete Accuracy'!D104&lt;&gt;0,1,0), IF('MazeSolve Accuracy'!D104&lt;&gt;0,1,0), IF('Hamiltonian Accuracy'!D104&lt;&gt;0,1,0))</f>
        <v>63.786666666666662</v>
      </c>
      <c r="E104">
        <f>(SUM(SUMIF('PARITY Accuracy'!E104,"&lt;&gt;0"), SUMIF('Pattern_Matching Accuracy'!E104,"&lt;&gt;0"), SUMIF('Reversal Accuracy'!E104,"&lt;&gt;0"), SUMIF('Stack Accuracy'!E104,"&lt;&gt;0"), SUMIF('Vending_Machine Accuracy'!E104,"&lt;&gt;0"), SUMIF('Vending_Machine_Sum Accuracy'!E104,"&lt;&gt;0"), SUMIF('MazeComplete Accuracy'!E104,"&lt;&gt;0"), SUMIF('MazeSolve Accuracy'!E104,"&lt;&gt;0"), SUMIF('Hamiltonian Accuracy'!E104,"&lt;&gt;0")))/SUM(IF('PARITY Accuracy'!E104&lt;&gt;0,1,0), IF('Pattern_Matching Accuracy'!E104&lt;&gt;0,1,0), IF('Reversal Accuracy'!E104&lt;&gt;0,1,0), IF('Stack Accuracy'!E104&lt;&gt;0,1,0), IF('Vending_Machine Accuracy'!E104&lt;&gt;0,1,0), IF('Vending_Machine_Sum Accuracy'!E104&lt;&gt;0,1,0), IF('MazeComplete Accuracy'!E104&lt;&gt;0,1,0), IF('MazeSolve Accuracy'!E104&lt;&gt;0,1,0), IF('Hamiltonian Accuracy'!E104&lt;&gt;0,1,0))</f>
        <v>61.444444444444443</v>
      </c>
      <c r="F104">
        <f>(SUM(SUMIF('PARITY Accuracy'!F104,"&lt;&gt;0"), SUMIF('Pattern_Matching Accuracy'!F104,"&lt;&gt;0"), SUMIF('Reversal Accuracy'!F104,"&lt;&gt;0"), SUMIF('Stack Accuracy'!F104,"&lt;&gt;0"), SUMIF('Vending_Machine Accuracy'!F104,"&lt;&gt;0"), SUMIF('Vending_Machine_Sum Accuracy'!F104,"&lt;&gt;0"), SUMIF('MazeComplete Accuracy'!F104,"&lt;&gt;0"), SUMIF('MazeSolve Accuracy'!F104,"&lt;&gt;0"), SUMIF('Hamiltonian Accuracy'!F104,"&lt;&gt;0")))/SUM(IF('PARITY Accuracy'!F104&lt;&gt;0,1,0), IF('Pattern_Matching Accuracy'!F104&lt;&gt;0,1,0), IF('Reversal Accuracy'!F104&lt;&gt;0,1,0), IF('Stack Accuracy'!F104&lt;&gt;0,1,0), IF('Vending_Machine Accuracy'!F104&lt;&gt;0,1,0), IF('Vending_Machine_Sum Accuracy'!F104&lt;&gt;0,1,0), IF('MazeComplete Accuracy'!F104&lt;&gt;0,1,0), IF('MazeSolve Accuracy'!F104&lt;&gt;0,1,0), IF('Hamiltonian Accuracy'!F104&lt;&gt;0,1,0))</f>
        <v>64.522222222222226</v>
      </c>
      <c r="G104">
        <f>(SUM(SUMIF('PARITY Accuracy'!G104,"&lt;&gt;0"), SUMIF('Pattern_Matching Accuracy'!G104,"&lt;&gt;0"), SUMIF('Reversal Accuracy'!G104,"&lt;&gt;0"), SUMIF('Stack Accuracy'!G104,"&lt;&gt;0"), SUMIF('Vending_Machine Accuracy'!G104,"&lt;&gt;0"), SUMIF('Vending_Machine_Sum Accuracy'!G104,"&lt;&gt;0"), SUMIF('MazeComplete Accuracy'!G104,"&lt;&gt;0"), SUMIF('MazeSolve Accuracy'!G104,"&lt;&gt;0"), SUMIF('Hamiltonian Accuracy'!G104,"&lt;&gt;0")))/SUM(IF('PARITY Accuracy'!G104&lt;&gt;0,1,0), IF('Pattern_Matching Accuracy'!G104&lt;&gt;0,1,0), IF('Reversal Accuracy'!G104&lt;&gt;0,1,0), IF('Stack Accuracy'!G104&lt;&gt;0,1,0), IF('Vending_Machine Accuracy'!G104&lt;&gt;0,1,0), IF('Vending_Machine_Sum Accuracy'!G104&lt;&gt;0,1,0), IF('MazeComplete Accuracy'!G104&lt;&gt;0,1,0), IF('MazeSolve Accuracy'!G104&lt;&gt;0,1,0), IF('Hamiltonian Accuracy'!G104&lt;&gt;0,1,0))</f>
        <v>55.262499999999996</v>
      </c>
      <c r="H104" t="str">
        <f t="shared" si="29"/>
        <v>100 (δ=0.65)</v>
      </c>
      <c r="N104">
        <f t="shared" si="30"/>
        <v>61.25395833333333</v>
      </c>
      <c r="O104">
        <f t="shared" si="31"/>
        <v>3.6410856302669869</v>
      </c>
    </row>
    <row r="105" spans="1:23" x14ac:dyDescent="0.75">
      <c r="A105" s="1">
        <v>29</v>
      </c>
      <c r="B105">
        <v>100</v>
      </c>
      <c r="C105">
        <v>0.85</v>
      </c>
      <c r="D105">
        <f>(SUM(SUMIF('PARITY Accuracy'!D105,"&lt;&gt;0"), SUMIF('Pattern_Matching Accuracy'!D105,"&lt;&gt;0"), SUMIF('Reversal Accuracy'!D105,"&lt;&gt;0"), SUMIF('Stack Accuracy'!D105,"&lt;&gt;0"), SUMIF('Vending_Machine Accuracy'!D105,"&lt;&gt;0"), SUMIF('Vending_Machine_Sum Accuracy'!D105,"&lt;&gt;0"), SUMIF('MazeComplete Accuracy'!D105,"&lt;&gt;0"), SUMIF('MazeSolve Accuracy'!D105,"&lt;&gt;0"), SUMIF('Hamiltonian Accuracy'!D105,"&lt;&gt;0")))/SUM(IF('PARITY Accuracy'!D105&lt;&gt;0,1,0), IF('Pattern_Matching Accuracy'!D105&lt;&gt;0,1,0), IF('Reversal Accuracy'!D105&lt;&gt;0,1,0), IF('Stack Accuracy'!D105&lt;&gt;0,1,0), IF('Vending_Machine Accuracy'!D105&lt;&gt;0,1,0), IF('Vending_Machine_Sum Accuracy'!D105&lt;&gt;0,1,0), IF('MazeComplete Accuracy'!D105&lt;&gt;0,1,0), IF('MazeSolve Accuracy'!D105&lt;&gt;0,1,0), IF('Hamiltonian Accuracy'!D105&lt;&gt;0,1,0))</f>
        <v>61.785555555555547</v>
      </c>
      <c r="E105">
        <f>(SUM(SUMIF('PARITY Accuracy'!E105,"&lt;&gt;0"), SUMIF('Pattern_Matching Accuracy'!E105,"&lt;&gt;0"), SUMIF('Reversal Accuracy'!E105,"&lt;&gt;0"), SUMIF('Stack Accuracy'!E105,"&lt;&gt;0"), SUMIF('Vending_Machine Accuracy'!E105,"&lt;&gt;0"), SUMIF('Vending_Machine_Sum Accuracy'!E105,"&lt;&gt;0"), SUMIF('MazeComplete Accuracy'!E105,"&lt;&gt;0"), SUMIF('MazeSolve Accuracy'!E105,"&lt;&gt;0"), SUMIF('Hamiltonian Accuracy'!E105,"&lt;&gt;0")))/SUM(IF('PARITY Accuracy'!E105&lt;&gt;0,1,0), IF('Pattern_Matching Accuracy'!E105&lt;&gt;0,1,0), IF('Reversal Accuracy'!E105&lt;&gt;0,1,0), IF('Stack Accuracy'!E105&lt;&gt;0,1,0), IF('Vending_Machine Accuracy'!E105&lt;&gt;0,1,0), IF('Vending_Machine_Sum Accuracy'!E105&lt;&gt;0,1,0), IF('MazeComplete Accuracy'!E105&lt;&gt;0,1,0), IF('MazeSolve Accuracy'!E105&lt;&gt;0,1,0), IF('Hamiltonian Accuracy'!E105&lt;&gt;0,1,0))</f>
        <v>60.600000000000009</v>
      </c>
      <c r="F105">
        <f>(SUM(SUMIF('PARITY Accuracy'!F105,"&lt;&gt;0"), SUMIF('Pattern_Matching Accuracy'!F105,"&lt;&gt;0"), SUMIF('Reversal Accuracy'!F105,"&lt;&gt;0"), SUMIF('Stack Accuracy'!F105,"&lt;&gt;0"), SUMIF('Vending_Machine Accuracy'!F105,"&lt;&gt;0"), SUMIF('Vending_Machine_Sum Accuracy'!F105,"&lt;&gt;0"), SUMIF('MazeComplete Accuracy'!F105,"&lt;&gt;0"), SUMIF('MazeSolve Accuracy'!F105,"&lt;&gt;0"), SUMIF('Hamiltonian Accuracy'!F105,"&lt;&gt;0")))/SUM(IF('PARITY Accuracy'!F105&lt;&gt;0,1,0), IF('Pattern_Matching Accuracy'!F105&lt;&gt;0,1,0), IF('Reversal Accuracy'!F105&lt;&gt;0,1,0), IF('Stack Accuracy'!F105&lt;&gt;0,1,0), IF('Vending_Machine Accuracy'!F105&lt;&gt;0,1,0), IF('Vending_Machine_Sum Accuracy'!F105&lt;&gt;0,1,0), IF('MazeComplete Accuracy'!F105&lt;&gt;0,1,0), IF('MazeSolve Accuracy'!F105&lt;&gt;0,1,0), IF('Hamiltonian Accuracy'!F105&lt;&gt;0,1,0))</f>
        <v>62.722222222222221</v>
      </c>
      <c r="G105">
        <f>(SUM(SUMIF('PARITY Accuracy'!G105,"&lt;&gt;0"), SUMIF('Pattern_Matching Accuracy'!G105,"&lt;&gt;0"), SUMIF('Reversal Accuracy'!G105,"&lt;&gt;0"), SUMIF('Stack Accuracy'!G105,"&lt;&gt;0"), SUMIF('Vending_Machine Accuracy'!G105,"&lt;&gt;0"), SUMIF('Vending_Machine_Sum Accuracy'!G105,"&lt;&gt;0"), SUMIF('MazeComplete Accuracy'!G105,"&lt;&gt;0"), SUMIF('MazeSolve Accuracy'!G105,"&lt;&gt;0"), SUMIF('Hamiltonian Accuracy'!G105,"&lt;&gt;0")))/SUM(IF('PARITY Accuracy'!G105&lt;&gt;0,1,0), IF('Pattern_Matching Accuracy'!G105&lt;&gt;0,1,0), IF('Reversal Accuracy'!G105&lt;&gt;0,1,0), IF('Stack Accuracy'!G105&lt;&gt;0,1,0), IF('Vending_Machine Accuracy'!G105&lt;&gt;0,1,0), IF('Vending_Machine_Sum Accuracy'!G105&lt;&gt;0,1,0), IF('MazeComplete Accuracy'!G105&lt;&gt;0,1,0), IF('MazeSolve Accuracy'!G105&lt;&gt;0,1,0), IF('Hamiltonian Accuracy'!G105&lt;&gt;0,1,0))</f>
        <v>54.975000000000009</v>
      </c>
      <c r="H105" t="str">
        <f t="shared" si="29"/>
        <v>100 (δ=0.85)</v>
      </c>
      <c r="N105">
        <f t="shared" si="30"/>
        <v>60.020694444444445</v>
      </c>
      <c r="O105">
        <f t="shared" si="31"/>
        <v>3.0086381648933891</v>
      </c>
    </row>
    <row r="106" spans="1:23" x14ac:dyDescent="0.75">
      <c r="C106" t="s">
        <v>37</v>
      </c>
      <c r="D106">
        <f>(D105 - D76)/30</f>
        <v>0.40988888888888864</v>
      </c>
      <c r="E106">
        <f t="shared" ref="E106:G106" si="42">(E105 - E76)/30</f>
        <v>0.137777777777778</v>
      </c>
      <c r="F106">
        <f t="shared" si="42"/>
        <v>0.63370370370370332</v>
      </c>
      <c r="G106">
        <f t="shared" si="42"/>
        <v>1.7073148148148152</v>
      </c>
      <c r="O106">
        <f>AVERAGE(O76:O105)</f>
        <v>6.4965587383142518</v>
      </c>
    </row>
    <row r="109" spans="1:23" x14ac:dyDescent="0.75">
      <c r="A109" s="1">
        <v>0</v>
      </c>
      <c r="B109" t="s">
        <v>17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  <c r="J111" s="2"/>
      <c r="K111" s="2" t="s">
        <v>26</v>
      </c>
      <c r="L111" s="2" t="s">
        <v>27</v>
      </c>
      <c r="N111" s="3" t="s">
        <v>28</v>
      </c>
      <c r="O111" s="3" t="s">
        <v>29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0.64444444444444438</v>
      </c>
      <c r="H112" t="str">
        <f t="shared" ref="H112:H141" si="43">B112&amp;" (δ="&amp;C112&amp;")"</f>
        <v>0 (δ=0)</v>
      </c>
      <c r="J112">
        <v>2</v>
      </c>
      <c r="K112">
        <f>_xlfn.STDEV.P(D112:G116)</f>
        <v>0.29085654688213142</v>
      </c>
      <c r="L112">
        <f>_xlfn.STDEV.P(D112:G112,D117:G117,D122:G122,D127:G127,D132:G132,D137:G137)</f>
        <v>20.879311627956579</v>
      </c>
      <c r="M112">
        <v>0</v>
      </c>
      <c r="N112">
        <f>AVERAGE(D112:G112)</f>
        <v>0.16111111111111109</v>
      </c>
      <c r="O112">
        <f>_xlfn.STDEV.P(D112:G112)</f>
        <v>0.2790526301083191</v>
      </c>
      <c r="P112" s="5">
        <f>_xlfn.STDEV.P(D112:D116)</f>
        <v>0</v>
      </c>
      <c r="Q112">
        <f>_xlfn.STDEV.P(D112,D117,D122,D127,D132,D137)</f>
        <v>18.243147774081734</v>
      </c>
      <c r="R112" s="5">
        <f>_xlfn.STDEV.P(E112:E116)</f>
        <v>0</v>
      </c>
      <c r="S112">
        <f>_xlfn.STDEV.P(E112,E117,E122,E127,E132,E137)</f>
        <v>22.44974398074725</v>
      </c>
      <c r="T112" s="5">
        <f>_xlfn.STDEV.P(F112:F116)</f>
        <v>0</v>
      </c>
      <c r="U112">
        <f>_xlfn.STDEV.P(F112,F117,F122,F127,F132,F137)</f>
        <v>20.744759283320402</v>
      </c>
      <c r="V112" s="5">
        <f>_xlfn.STDEV.P(G112:G116)</f>
        <v>0.1503247513358911</v>
      </c>
      <c r="W112">
        <f>_xlfn.STDEV.P(G112,G117,G122,G127,G132,G137)</f>
        <v>20.038502779202741</v>
      </c>
    </row>
    <row r="113" spans="1:23" x14ac:dyDescent="0.7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0.92222222222222228</v>
      </c>
      <c r="H113" t="str">
        <f t="shared" si="43"/>
        <v>0 (δ=0.2)</v>
      </c>
      <c r="J113">
        <v>5</v>
      </c>
      <c r="K113">
        <f>_xlfn.STDEV.P(D117:G121)</f>
        <v>9.0170351993235975</v>
      </c>
      <c r="L113">
        <f>_xlfn.STDEV.P(D113:G113,D118:G118,D123:G123,D128:G128,D133:G133,D138:G138)</f>
        <v>21.252608831254687</v>
      </c>
      <c r="M113">
        <v>0.2</v>
      </c>
      <c r="N113">
        <f t="shared" ref="N113:N141" si="44">AVERAGE(D113:G113)</f>
        <v>0.23055555555555557</v>
      </c>
      <c r="O113">
        <f t="shared" ref="O113:O141" si="45">_xlfn.STDEV.P(D113:G113)</f>
        <v>0.39933393618949115</v>
      </c>
      <c r="P113" s="5">
        <f>_xlfn.STDEV.P(D117:D121)</f>
        <v>1.4935235726735339</v>
      </c>
      <c r="Q113">
        <f t="shared" ref="Q113:Q116" si="46">_xlfn.STDEV.P(D113,D118,D123,D128,D133,D138)</f>
        <v>18.35790207159021</v>
      </c>
      <c r="R113" s="5">
        <f>_xlfn.STDEV.P(E117:E121)</f>
        <v>0.26611053119862715</v>
      </c>
      <c r="S113">
        <f t="shared" ref="S113:S116" si="47">_xlfn.STDEV.P(E113,E118,E123,E128,E133,E138)</f>
        <v>22.629736088129295</v>
      </c>
      <c r="T113" s="5">
        <f>_xlfn.STDEV.P(F117:F121)</f>
        <v>0.77058900031560706</v>
      </c>
      <c r="U113">
        <f t="shared" ref="U113:U116" si="48">_xlfn.STDEV.P(F113,F118,F123,F128,F133,F138)</f>
        <v>20.897658144208613</v>
      </c>
      <c r="V113" s="5">
        <f>_xlfn.STDEV.P(G117:G121)</f>
        <v>1.0243311578721295</v>
      </c>
      <c r="W113">
        <f t="shared" ref="W113:W116" si="49">_xlfn.STDEV.P(G113,G118,G123,G128,G133,G138)</f>
        <v>20.645389763436896</v>
      </c>
    </row>
    <row r="114" spans="1:23" x14ac:dyDescent="0.7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0.65555555555555556</v>
      </c>
      <c r="H114" t="str">
        <f t="shared" si="43"/>
        <v>0 (δ=0.45)</v>
      </c>
      <c r="J114">
        <v>10</v>
      </c>
      <c r="K114">
        <f>_xlfn.STDEV.P(D122:G126)</f>
        <v>8.0208284180600646</v>
      </c>
      <c r="L114">
        <f t="shared" ref="L114:L116" si="50">_xlfn.STDEV.P(D114:G114,D119:G119,D124:G124,D129:G129,D134:G134,D139:G139)</f>
        <v>21.107392170180699</v>
      </c>
      <c r="M114">
        <v>0.45</v>
      </c>
      <c r="N114">
        <f t="shared" si="44"/>
        <v>0.16388888888888889</v>
      </c>
      <c r="O114">
        <f t="shared" si="45"/>
        <v>0.28386388235156601</v>
      </c>
      <c r="P114" s="5">
        <f>_xlfn.STDEV.P(D122:D126)</f>
        <v>1.1028722160794524</v>
      </c>
      <c r="Q114">
        <f t="shared" si="46"/>
        <v>18.401577366198818</v>
      </c>
      <c r="R114" s="5">
        <f>_xlfn.STDEV.P(E122:E126)</f>
        <v>0.55343595657012634</v>
      </c>
      <c r="S114">
        <f t="shared" si="47"/>
        <v>22.290022188486873</v>
      </c>
      <c r="T114" s="5">
        <f>_xlfn.STDEV.P(F122:F126)</f>
        <v>0.69911407783505553</v>
      </c>
      <c r="U114">
        <f t="shared" si="48"/>
        <v>20.804082593032614</v>
      </c>
      <c r="V114" s="5">
        <f>_xlfn.STDEV.P(G122:G126)</f>
        <v>0.46282012611359236</v>
      </c>
      <c r="W114">
        <f t="shared" si="49"/>
        <v>20.424386369148081</v>
      </c>
    </row>
    <row r="115" spans="1:23" x14ac:dyDescent="0.7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0.5</v>
      </c>
      <c r="H115" t="str">
        <f t="shared" si="43"/>
        <v>0 (δ=0.65)</v>
      </c>
      <c r="J115">
        <v>20</v>
      </c>
      <c r="K115">
        <f>_xlfn.STDEV.P(D127:G131)</f>
        <v>5.2968288672697144</v>
      </c>
      <c r="L115">
        <f t="shared" si="50"/>
        <v>21.077783627034048</v>
      </c>
      <c r="M115">
        <v>0.65</v>
      </c>
      <c r="N115">
        <f t="shared" si="44"/>
        <v>0.125</v>
      </c>
      <c r="O115">
        <f t="shared" si="45"/>
        <v>0.21650635094610965</v>
      </c>
      <c r="P115" s="5">
        <f>_xlfn.STDEV.P(D127:D131)</f>
        <v>0.76760178478166396</v>
      </c>
      <c r="Q115">
        <f t="shared" si="46"/>
        <v>18.259698716633366</v>
      </c>
      <c r="R115" s="5">
        <f>_xlfn.STDEV.P(E127:E131)</f>
        <v>0.65672588565464884</v>
      </c>
      <c r="S115">
        <f t="shared" si="47"/>
        <v>22.402482470710265</v>
      </c>
      <c r="T115" s="5">
        <f>_xlfn.STDEV.P(F127:F131)</f>
        <v>0.57797432554366557</v>
      </c>
      <c r="U115">
        <f t="shared" si="48"/>
        <v>20.771174183341984</v>
      </c>
      <c r="V115" s="5">
        <f>_xlfn.STDEV.P(G127:G131)</f>
        <v>0.84334431262066833</v>
      </c>
      <c r="W115">
        <f t="shared" si="49"/>
        <v>20.289397751949927</v>
      </c>
    </row>
    <row r="116" spans="1:23" x14ac:dyDescent="0.7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0.52222222222222225</v>
      </c>
      <c r="H116" t="str">
        <f t="shared" si="43"/>
        <v>0 (δ=0.85)</v>
      </c>
      <c r="J116">
        <v>50</v>
      </c>
      <c r="K116">
        <f>_xlfn.STDEV.P(D133:G136)</f>
        <v>4.9833180922501166</v>
      </c>
      <c r="L116">
        <f t="shared" si="50"/>
        <v>20.643682341086212</v>
      </c>
      <c r="M116">
        <v>0.85</v>
      </c>
      <c r="N116">
        <f t="shared" si="44"/>
        <v>0.13055555555555556</v>
      </c>
      <c r="O116">
        <f t="shared" si="45"/>
        <v>0.22612885543260344</v>
      </c>
      <c r="P116" s="5">
        <f>_xlfn.STDEV.P(D132:D136)</f>
        <v>0.75474805398888134</v>
      </c>
      <c r="Q116">
        <f t="shared" si="46"/>
        <v>17.546246486876861</v>
      </c>
      <c r="R116" s="5">
        <f>_xlfn.STDEV.P(E132:E136)</f>
        <v>0.6410254131053752</v>
      </c>
      <c r="S116">
        <f t="shared" si="47"/>
        <v>21.888286715411901</v>
      </c>
      <c r="T116" s="5">
        <f>_xlfn.STDEV.P(F132:F136)</f>
        <v>0.43582757945355216</v>
      </c>
      <c r="U116">
        <f t="shared" si="48"/>
        <v>20.489816216528286</v>
      </c>
      <c r="V116" s="5">
        <f>_xlfn.STDEV.P(G132:G136)</f>
        <v>1.0830108494378066</v>
      </c>
      <c r="W116">
        <f t="shared" si="49"/>
        <v>19.862564666185975</v>
      </c>
    </row>
    <row r="117" spans="1:23" x14ac:dyDescent="0.75">
      <c r="A117" s="1">
        <v>5</v>
      </c>
      <c r="B117">
        <v>5</v>
      </c>
      <c r="C117">
        <v>0</v>
      </c>
      <c r="D117">
        <f>(SUM(SUMIF('PARITY Accuracy'!D117,"&lt;&gt;0"), SUMIF('Pattern_Matching Accuracy'!D117,"&lt;&gt;0"), SUMIF('Reversal Accuracy'!D117,"&lt;&gt;0"), SUMIF('Stack Accuracy'!D117,"&lt;&gt;0"), SUMIF('Vending_Machine Accuracy'!D117,"&lt;&gt;0"), SUMIF('Vending_Machine_Sum Accuracy'!D117,"&lt;&gt;0"), SUMIF('MazeComplete Accuracy'!D117,"&lt;&gt;0"), SUMIF('MazeSolve Accuracy'!D117,"&lt;&gt;0"), SUMIF('Hamiltonian Accuracy'!D117,"&lt;&gt;0")))/SUM(IF('PARITY Accuracy'!D117&lt;&gt;0,1,0), IF('Pattern_Matching Accuracy'!D117&lt;&gt;0,1,0), IF('Reversal Accuracy'!D117&lt;&gt;0,1,0), IF('Stack Accuracy'!D117&lt;&gt;0,1,0), IF('Vending_Machine Accuracy'!D117&lt;&gt;0,1,0), IF('Vending_Machine_Sum Accuracy'!D117&lt;&gt;0,1,0), IF('MazeComplete Accuracy'!D117&lt;&gt;0,1,0), IF('MazeSolve Accuracy'!D117&lt;&gt;0,1,0), IF('Hamiltonian Accuracy'!D117&lt;&gt;0,1,0))</f>
        <v>22.016666666666666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29.088888888888889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33.68888888888889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45.644444444444446</v>
      </c>
      <c r="H117" t="str">
        <f t="shared" si="43"/>
        <v>5 (δ=0)</v>
      </c>
      <c r="J117">
        <v>100</v>
      </c>
      <c r="K117">
        <f>_xlfn.STDEV.P(D137:G141)</f>
        <v>7.0988165551859188</v>
      </c>
      <c r="N117">
        <f t="shared" si="44"/>
        <v>32.609722222222224</v>
      </c>
      <c r="O117">
        <f t="shared" si="45"/>
        <v>8.5976403371671584</v>
      </c>
      <c r="P117" s="5">
        <f>_xlfn.STDEV.P(D137:D141)</f>
        <v>2.1062997175141027</v>
      </c>
      <c r="R117" s="5">
        <f>_xlfn.STDEV.P(E137:E141)</f>
        <v>0.67930974407486799</v>
      </c>
      <c r="T117" s="5">
        <f>_xlfn.STDEV.P(F137:F141)</f>
        <v>0.93108194067273864</v>
      </c>
      <c r="V117" s="5">
        <f>_xlfn.STDEV.P(G137:G141)</f>
        <v>1.1483928987937884</v>
      </c>
    </row>
    <row r="118" spans="1:23" x14ac:dyDescent="0.75">
      <c r="A118" s="1">
        <v>6</v>
      </c>
      <c r="B118">
        <v>5</v>
      </c>
      <c r="C118">
        <v>0.2</v>
      </c>
      <c r="D118">
        <f>(SUM(SUMIF('PARITY Accuracy'!D118,"&lt;&gt;0"), SUMIF('Pattern_Matching Accuracy'!D118,"&lt;&gt;0"), SUMIF('Reversal Accuracy'!D118,"&lt;&gt;0"), SUMIF('Stack Accuracy'!D118,"&lt;&gt;0"), SUMIF('Vending_Machine Accuracy'!D118,"&lt;&gt;0"), SUMIF('Vending_Machine_Sum Accuracy'!D118,"&lt;&gt;0"), SUMIF('MazeComplete Accuracy'!D118,"&lt;&gt;0"), SUMIF('MazeSolve Accuracy'!D118,"&lt;&gt;0"), SUMIF('Hamiltonian Accuracy'!D118,"&lt;&gt;0")))/SUM(IF('PARITY Accuracy'!D118&lt;&gt;0,1,0), IF('Pattern_Matching Accuracy'!D118&lt;&gt;0,1,0), IF('Reversal Accuracy'!D118&lt;&gt;0,1,0), IF('Stack Accuracy'!D118&lt;&gt;0,1,0), IF('Vending_Machine Accuracy'!D118&lt;&gt;0,1,0), IF('Vending_Machine_Sum Accuracy'!D118&lt;&gt;0,1,0), IF('MazeComplete Accuracy'!D118&lt;&gt;0,1,0), IF('MazeSolve Accuracy'!D118&lt;&gt;0,1,0), IF('Hamiltonian Accuracy'!D118&lt;&gt;0,1,0))</f>
        <v>19.74285714285714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29.755555555555564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32.966666666666661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45.37777777777778</v>
      </c>
      <c r="H118" t="str">
        <f t="shared" si="43"/>
        <v>5 (δ=0.2)</v>
      </c>
      <c r="K118">
        <f>AVERAGE(K112:K117)</f>
        <v>5.7846139464952566</v>
      </c>
      <c r="N118">
        <f t="shared" si="44"/>
        <v>31.960714285714285</v>
      </c>
      <c r="O118">
        <f t="shared" si="45"/>
        <v>9.1538010019235703</v>
      </c>
      <c r="P118" s="5">
        <f>AVERAGE(P112:P117)</f>
        <v>1.0375075575062722</v>
      </c>
      <c r="Q118">
        <f>AVERAGE(Q112:Q116)</f>
        <v>18.161714483076196</v>
      </c>
      <c r="R118" s="5">
        <f>AVERAGE(R112:R117)</f>
        <v>0.46610125510060757</v>
      </c>
      <c r="S118">
        <f>AVERAGE(S112:S116)</f>
        <v>22.332054288697115</v>
      </c>
      <c r="T118" s="5">
        <f>AVERAGE(T112:T117)</f>
        <v>0.56909782063676972</v>
      </c>
      <c r="U118">
        <f>AVERAGE(U112:U116)</f>
        <v>20.741498084086381</v>
      </c>
      <c r="V118" s="5">
        <f>AVERAGE(V112:V117)</f>
        <v>0.78537068269564614</v>
      </c>
      <c r="W118">
        <f>AVERAGE(W112:W116)</f>
        <v>20.252048265984726</v>
      </c>
    </row>
    <row r="119" spans="1:23" ht="15.5" thickBot="1" x14ac:dyDescent="0.9">
      <c r="A119" s="1">
        <v>7</v>
      </c>
      <c r="B119">
        <v>5</v>
      </c>
      <c r="C119">
        <v>0.45</v>
      </c>
      <c r="D119">
        <f>(SUM(SUMIF('PARITY Accuracy'!D119,"&lt;&gt;0"), SUMIF('Pattern_Matching Accuracy'!D119,"&lt;&gt;0"), SUMIF('Reversal Accuracy'!D119,"&lt;&gt;0"), SUMIF('Stack Accuracy'!D119,"&lt;&gt;0"), SUMIF('Vending_Machine Accuracy'!D119,"&lt;&gt;0"), SUMIF('Vending_Machine_Sum Accuracy'!D119,"&lt;&gt;0"), SUMIF('MazeComplete Accuracy'!D119,"&lt;&gt;0"), SUMIF('MazeSolve Accuracy'!D119,"&lt;&gt;0"), SUMIF('Hamiltonian Accuracy'!D119,"&lt;&gt;0")))/SUM(IF('PARITY Accuracy'!D119&lt;&gt;0,1,0), IF('Pattern_Matching Accuracy'!D119&lt;&gt;0,1,0), IF('Reversal Accuracy'!D119&lt;&gt;0,1,0), IF('Stack Accuracy'!D119&lt;&gt;0,1,0), IF('Vending_Machine Accuracy'!D119&lt;&gt;0,1,0), IF('Vending_Machine_Sum Accuracy'!D119&lt;&gt;0,1,0), IF('MazeComplete Accuracy'!D119&lt;&gt;0,1,0), IF('MazeSolve Accuracy'!D119&lt;&gt;0,1,0), IF('Hamiltonian Accuracy'!D119&lt;&gt;0,1,0))</f>
        <v>18.201428571428572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29.56666666666667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31.855555555555554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44.388888888888893</v>
      </c>
      <c r="H119" t="str">
        <f t="shared" si="43"/>
        <v>5 (δ=0.45)</v>
      </c>
      <c r="N119">
        <f t="shared" si="44"/>
        <v>31.00313492063492</v>
      </c>
      <c r="O119">
        <f t="shared" si="45"/>
        <v>9.2985503807506831</v>
      </c>
      <c r="P119" s="5">
        <f>_xlfn.STDEV.P(P112:P117)</f>
        <v>0.65622199252434388</v>
      </c>
      <c r="Q119">
        <f>_xlfn.STDEV.P(Q112:Q116)</f>
        <v>0.31338695500682379</v>
      </c>
      <c r="R119" s="5">
        <f>_xlfn.STDEV.P(R112:R117)</f>
        <v>0.25075489039172588</v>
      </c>
      <c r="S119">
        <f>_xlfn.STDEV.P(S112:S116)</f>
        <v>0.24743556846065817</v>
      </c>
      <c r="T119" s="5">
        <f>_xlfn.STDEV.P(T112:T117)</f>
        <v>0.29727863045756459</v>
      </c>
      <c r="U119">
        <f>_xlfn.STDEV.P(U112:U116)</f>
        <v>0.136042532968497</v>
      </c>
      <c r="V119" s="5">
        <f>_xlfn.STDEV.P(V112:V117)</f>
        <v>0.36243621167278794</v>
      </c>
      <c r="W119">
        <f>_xlfn.STDEV.P(W112:W116)</f>
        <v>0.27680754648631672</v>
      </c>
    </row>
    <row r="120" spans="1:23" x14ac:dyDescent="0.75">
      <c r="A120" s="1">
        <v>8</v>
      </c>
      <c r="B120">
        <v>5</v>
      </c>
      <c r="C120">
        <v>0.65</v>
      </c>
      <c r="D120">
        <f>(SUM(SUMIF('PARITY Accuracy'!D120,"&lt;&gt;0"), SUMIF('Pattern_Matching Accuracy'!D120,"&lt;&gt;0"), SUMIF('Reversal Accuracy'!D120,"&lt;&gt;0"), SUMIF('Stack Accuracy'!D120,"&lt;&gt;0"), SUMIF('Vending_Machine Accuracy'!D120,"&lt;&gt;0"), SUMIF('Vending_Machine_Sum Accuracy'!D120,"&lt;&gt;0"), SUMIF('MazeComplete Accuracy'!D120,"&lt;&gt;0"), SUMIF('MazeSolve Accuracy'!D120,"&lt;&gt;0"), SUMIF('Hamiltonian Accuracy'!D120,"&lt;&gt;0")))/SUM(IF('PARITY Accuracy'!D120&lt;&gt;0,1,0), IF('Pattern_Matching Accuracy'!D120&lt;&gt;0,1,0), IF('Reversal Accuracy'!D120&lt;&gt;0,1,0), IF('Stack Accuracy'!D120&lt;&gt;0,1,0), IF('Vending_Machine Accuracy'!D120&lt;&gt;0,1,0), IF('Vending_Machine_Sum Accuracy'!D120&lt;&gt;0,1,0), IF('MazeComplete Accuracy'!D120&lt;&gt;0,1,0), IF('MazeSolve Accuracy'!D120&lt;&gt;0,1,0), IF('Hamiltonian Accuracy'!D120&lt;&gt;0,1,0))</f>
        <v>18.3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29.555555555555561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31.800000000000004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43.966666666666669</v>
      </c>
      <c r="H120" t="str">
        <f t="shared" si="43"/>
        <v>5 (δ=0.65)</v>
      </c>
      <c r="K120" s="9" cm="1">
        <f t="array" ref="K120">INDEX(LINEST(K112:K117),1)</f>
        <v>0.54898997627166157</v>
      </c>
      <c r="L120" s="10" cm="1">
        <f t="array" ref="L120">INDEX(LINEST(L112:L116),1)</f>
        <v>-6.4608377796137262E-2</v>
      </c>
      <c r="N120">
        <f t="shared" si="44"/>
        <v>30.905555555555559</v>
      </c>
      <c r="O120">
        <f t="shared" si="45"/>
        <v>9.1120138441672971</v>
      </c>
      <c r="P120" s="5"/>
      <c r="R120" s="5"/>
      <c r="T120" s="5"/>
      <c r="V120" s="5"/>
    </row>
    <row r="121" spans="1:23" x14ac:dyDescent="0.75">
      <c r="A121" s="1">
        <v>9</v>
      </c>
      <c r="B121">
        <v>5</v>
      </c>
      <c r="C121">
        <v>0.85</v>
      </c>
      <c r="D121">
        <f>(SUM(SUMIF('PARITY Accuracy'!D121,"&lt;&gt;0"), SUMIF('Pattern_Matching Accuracy'!D121,"&lt;&gt;0"), SUMIF('Reversal Accuracy'!D121,"&lt;&gt;0"), SUMIF('Stack Accuracy'!D121,"&lt;&gt;0"), SUMIF('Vending_Machine Accuracy'!D121,"&lt;&gt;0"), SUMIF('Vending_Machine_Sum Accuracy'!D121,"&lt;&gt;0"), SUMIF('MazeComplete Accuracy'!D121,"&lt;&gt;0"), SUMIF('MazeSolve Accuracy'!D121,"&lt;&gt;0"), SUMIF('Hamiltonian Accuracy'!D121,"&lt;&gt;0")))/SUM(IF('PARITY Accuracy'!D121&lt;&gt;0,1,0), IF('Pattern_Matching Accuracy'!D121&lt;&gt;0,1,0), IF('Reversal Accuracy'!D121&lt;&gt;0,1,0), IF('Stack Accuracy'!D121&lt;&gt;0,1,0), IF('Vending_Machine Accuracy'!D121&lt;&gt;0,1,0), IF('Vending_Machine_Sum Accuracy'!D121&lt;&gt;0,1,0), IF('MazeComplete Accuracy'!D121&lt;&gt;0,1,0), IF('MazeSolve Accuracy'!D121&lt;&gt;0,1,0), IF('Hamiltonian Accuracy'!D121&lt;&gt;0,1,0))</f>
        <v>18.12857142857143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29.866666666666667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31.822222222222219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</v>
      </c>
      <c r="H121" t="str">
        <f t="shared" si="43"/>
        <v>5 (δ=0.85)</v>
      </c>
      <c r="K121" s="11">
        <f>AVERAGE('Hamiltonian Accuracy'!K120, 'MazeSolve Accuracy'!K120, 'MazeComplete Accuracy'!K120, 'Vending_Machine_Sum Accuracy'!K120, 'Vending_Machine Accuracy'!K120, 'Stack Accuracy'!K120, 'Reversal Accuracy'!K120, 'Pattern_Matching Accuracy'!K120, 'PARITY Accuracy'!K120)</f>
        <v>0.90859280715720681</v>
      </c>
      <c r="L121" s="11">
        <f>AVERAGE('Hamiltonian Accuracy'!L120, 'MazeSolve Accuracy'!L120, 'MazeComplete Accuracy'!L120, 'Vending_Machine_Sum Accuracy'!L120, 'Vending_Machine Accuracy'!L120, 'Stack Accuracy'!L120, 'Reversal Accuracy'!L120, 'Pattern_Matching Accuracy'!L120, 'PARITY Accuracy'!L120)</f>
        <v>-0.16928867721615404</v>
      </c>
      <c r="N121">
        <f t="shared" si="44"/>
        <v>30.654365079365078</v>
      </c>
      <c r="O121">
        <f t="shared" si="45"/>
        <v>8.7520899404527785</v>
      </c>
      <c r="P121" s="5"/>
      <c r="R121" s="5"/>
      <c r="T121" s="5"/>
      <c r="V121" s="5"/>
    </row>
    <row r="122" spans="1:23" ht="15.5" thickBot="1" x14ac:dyDescent="0.9">
      <c r="A122" s="1">
        <v>10</v>
      </c>
      <c r="B122">
        <v>10</v>
      </c>
      <c r="C122">
        <v>0</v>
      </c>
      <c r="D122">
        <f>(SUM(SUMIF('PARITY Accuracy'!D122,"&lt;&gt;0"), SUMIF('Pattern_Matching Accuracy'!D122,"&lt;&gt;0"), SUMIF('Reversal Accuracy'!D122,"&lt;&gt;0"), SUMIF('Stack Accuracy'!D122,"&lt;&gt;0"), SUMIF('Vending_Machine Accuracy'!D122,"&lt;&gt;0"), SUMIF('Vending_Machine_Sum Accuracy'!D122,"&lt;&gt;0"), SUMIF('MazeComplete Accuracy'!D122,"&lt;&gt;0"), SUMIF('MazeSolve Accuracy'!D122,"&lt;&gt;0"), SUMIF('Hamiltonian Accuracy'!D122,"&lt;&gt;0")))/SUM(IF('PARITY Accuracy'!D122&lt;&gt;0,1,0), IF('Pattern_Matching Accuracy'!D122&lt;&gt;0,1,0), IF('Reversal Accuracy'!D122&lt;&gt;0,1,0), IF('Stack Accuracy'!D122&lt;&gt;0,1,0), IF('Vending_Machine Accuracy'!D122&lt;&gt;0,1,0), IF('Vending_Machine_Sum Accuracy'!D122&lt;&gt;0,1,0), IF('MazeComplete Accuracy'!D122&lt;&gt;0,1,0), IF('MazeSolve Accuracy'!D122&lt;&gt;0,1,0), IF('Hamiltonian Accuracy'!D122&lt;&gt;0,1,0))</f>
        <v>29.031250000000004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46.466666666666669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38.577777777777776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43"/>
        <v>10 (δ=0)</v>
      </c>
      <c r="K122" s="12">
        <f>_xlfn.STDEV.P('Hamiltonian Accuracy'!K120, 'MazeSolve Accuracy'!K120, 'MazeComplete Accuracy'!K120, 'Vending_Machine_Sum Accuracy'!K120, 'Vending_Machine Accuracy'!K120, 'Stack Accuracy'!K120, 'Reversal Accuracy'!K120, 'Pattern_Matching Accuracy'!K120, 'PARITY Accuracy'!K120)</f>
        <v>2.2978992901925661</v>
      </c>
      <c r="L122" s="13" t="s">
        <v>29</v>
      </c>
      <c r="N122">
        <f t="shared" si="44"/>
        <v>40.488368055555554</v>
      </c>
      <c r="O122">
        <f t="shared" si="45"/>
        <v>7.5043210831320808</v>
      </c>
      <c r="P122" s="5"/>
      <c r="R122" s="5"/>
      <c r="T122" s="5"/>
      <c r="V122" s="5"/>
    </row>
    <row r="123" spans="1:23" x14ac:dyDescent="0.75">
      <c r="A123" s="1">
        <v>11</v>
      </c>
      <c r="B123">
        <v>10</v>
      </c>
      <c r="C123">
        <v>0.2</v>
      </c>
      <c r="D123">
        <f>(SUM(SUMIF('PARITY Accuracy'!D123,"&lt;&gt;0"), SUMIF('Pattern_Matching Accuracy'!D123,"&lt;&gt;0"), SUMIF('Reversal Accuracy'!D123,"&lt;&gt;0"), SUMIF('Stack Accuracy'!D123,"&lt;&gt;0"), SUMIF('Vending_Machine Accuracy'!D123,"&lt;&gt;0"), SUMIF('Vending_Machine_Sum Accuracy'!D123,"&lt;&gt;0"), SUMIF('MazeComplete Accuracy'!D123,"&lt;&gt;0"), SUMIF('MazeSolve Accuracy'!D123,"&lt;&gt;0"), SUMIF('Hamiltonian Accuracy'!D123,"&lt;&gt;0")))/SUM(IF('PARITY Accuracy'!D123&lt;&gt;0,1,0), IF('Pattern_Matching Accuracy'!D123&lt;&gt;0,1,0), IF('Reversal Accuracy'!D123&lt;&gt;0,1,0), IF('Stack Accuracy'!D123&lt;&gt;0,1,0), IF('Vending_Machine Accuracy'!D123&lt;&gt;0,1,0), IF('Vending_Machine_Sum Accuracy'!D123&lt;&gt;0,1,0), IF('MazeComplete Accuracy'!D123&lt;&gt;0,1,0), IF('MazeSolve Accuracy'!D123&lt;&gt;0,1,0), IF('Hamiltonian Accuracy'!D123&lt;&gt;0,1,0))</f>
        <v>28.712499999999999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45.355555555555554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38.666666666666664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43"/>
        <v>10 (δ=0.2)</v>
      </c>
      <c r="J123" s="2"/>
      <c r="K123" s="2" t="s">
        <v>26</v>
      </c>
      <c r="L123" s="2" t="s">
        <v>27</v>
      </c>
      <c r="N123">
        <f t="shared" si="44"/>
        <v>40.044791666666669</v>
      </c>
      <c r="O123">
        <f t="shared" si="45"/>
        <v>7.3020397364234375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f>(SUM(SUMIF('PARITY Accuracy'!D124,"&lt;&gt;0"), SUMIF('Pattern_Matching Accuracy'!D124,"&lt;&gt;0"), SUMIF('Reversal Accuracy'!D124,"&lt;&gt;0"), SUMIF('Stack Accuracy'!D124,"&lt;&gt;0"), SUMIF('Vending_Machine Accuracy'!D124,"&lt;&gt;0"), SUMIF('Vending_Machine_Sum Accuracy'!D124,"&lt;&gt;0"), SUMIF('MazeComplete Accuracy'!D124,"&lt;&gt;0"), SUMIF('MazeSolve Accuracy'!D124,"&lt;&gt;0"), SUMIF('Hamiltonian Accuracy'!D124,"&lt;&gt;0")))/SUM(IF('PARITY Accuracy'!D124&lt;&gt;0,1,0), IF('Pattern_Matching Accuracy'!D124&lt;&gt;0,1,0), IF('Reversal Accuracy'!D124&lt;&gt;0,1,0), IF('Stack Accuracy'!D124&lt;&gt;0,1,0), IF('Vending_Machine Accuracy'!D124&lt;&gt;0,1,0), IF('Vending_Machine_Sum Accuracy'!D124&lt;&gt;0,1,0), IF('MazeComplete Accuracy'!D124&lt;&gt;0,1,0), IF('MazeSolve Accuracy'!D124&lt;&gt;0,1,0), IF('Hamiltonian Accuracy'!D124&lt;&gt;0,1,0))</f>
        <v>27.798749999999998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46.377777777777773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38.300000000000004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43"/>
        <v>10 (δ=0.45)</v>
      </c>
      <c r="J124">
        <v>2</v>
      </c>
      <c r="K124">
        <f>AVERAGE(D112:G116)</f>
        <v>0.16222222222222221</v>
      </c>
      <c r="L124">
        <f>AVERAGE(D112:G112,D117:G117,D122:G122,D127:G127,D132:G132,D137:G137)</f>
        <v>39.995445601851848</v>
      </c>
      <c r="M124">
        <v>0</v>
      </c>
      <c r="N124">
        <f t="shared" si="44"/>
        <v>40.308020833333337</v>
      </c>
      <c r="O124">
        <f t="shared" si="45"/>
        <v>8.1962917941067168</v>
      </c>
      <c r="P124" s="5">
        <f>AVERAGE(D112:D116)</f>
        <v>0</v>
      </c>
      <c r="Q124">
        <f>AVERAGE(D112,D117,D122,D127,D132,D137)</f>
        <v>33.020902777777778</v>
      </c>
      <c r="R124" s="5">
        <f>AVERAGE(E112:E116)</f>
        <v>0</v>
      </c>
      <c r="S124">
        <f>AVERAGE(E112,E117,E122,E127,E132,E137)</f>
        <v>42.979629629629621</v>
      </c>
      <c r="T124" s="5">
        <f>AVERAGE(F112:F116)</f>
        <v>0</v>
      </c>
      <c r="U124">
        <f>AVERAGE(F112,F117,F122,F127,F132,F137)</f>
        <v>39.801851851851858</v>
      </c>
      <c r="V124" s="5">
        <f>AVERAGE(G112:G116)</f>
        <v>0.64888888888888885</v>
      </c>
      <c r="W124">
        <f>AVERAGE(G112,G117,G122,G127,G132,G137)</f>
        <v>44.179398148148152</v>
      </c>
    </row>
    <row r="125" spans="1:23" x14ac:dyDescent="0.75">
      <c r="A125" s="1">
        <v>13</v>
      </c>
      <c r="B125">
        <v>10</v>
      </c>
      <c r="C125">
        <v>0.65</v>
      </c>
      <c r="D125">
        <f>(SUM(SUMIF('PARITY Accuracy'!D125,"&lt;&gt;0"), SUMIF('Pattern_Matching Accuracy'!D125,"&lt;&gt;0"), SUMIF('Reversal Accuracy'!D125,"&lt;&gt;0"), SUMIF('Stack Accuracy'!D125,"&lt;&gt;0"), SUMIF('Vending_Machine Accuracy'!D125,"&lt;&gt;0"), SUMIF('Vending_Machine_Sum Accuracy'!D125,"&lt;&gt;0"), SUMIF('MazeComplete Accuracy'!D125,"&lt;&gt;0"), SUMIF('MazeSolve Accuracy'!D125,"&lt;&gt;0"), SUMIF('Hamiltonian Accuracy'!D125,"&lt;&gt;0")))/SUM(IF('PARITY Accuracy'!D125&lt;&gt;0,1,0), IF('Pattern_Matching Accuracy'!D125&lt;&gt;0,1,0), IF('Reversal Accuracy'!D125&lt;&gt;0,1,0), IF('Stack Accuracy'!D125&lt;&gt;0,1,0), IF('Vending_Machine Accuracy'!D125&lt;&gt;0,1,0), IF('Vending_Machine_Sum Accuracy'!D125&lt;&gt;0,1,0), IF('MazeComplete Accuracy'!D125&lt;&gt;0,1,0), IF('MazeSolve Accuracy'!D125&lt;&gt;0,1,0), IF('Hamiltonian Accuracy'!D125&lt;&gt;0,1,0))</f>
        <v>26.849999999999998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46.844444444444441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37.166666666666664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43"/>
        <v>10 (δ=0.65)</v>
      </c>
      <c r="J125">
        <v>5</v>
      </c>
      <c r="K125">
        <f>AVERAGE(D117:G121)</f>
        <v>31.426698412698407</v>
      </c>
      <c r="L125">
        <f>AVERAGE(D113:G113,D118:G118,D123:G123,D128:G128,D133:G133,D138:G138)</f>
        <v>40.158788029100528</v>
      </c>
      <c r="M125">
        <v>0.2</v>
      </c>
      <c r="N125">
        <f t="shared" si="44"/>
        <v>39.637500000000003</v>
      </c>
      <c r="O125">
        <f t="shared" si="45"/>
        <v>8.4615318482610231</v>
      </c>
      <c r="P125" s="5">
        <f>AVERAGE(D117:D121)</f>
        <v>19.277904761904761</v>
      </c>
      <c r="Q125">
        <f t="shared" ref="Q125:Q128" si="51">AVERAGE(D113,D118,D123,D128,D133,D138)</f>
        <v>32.409226190476197</v>
      </c>
      <c r="R125" s="5">
        <f>AVERAGE(E117:E121)</f>
        <v>29.56666666666667</v>
      </c>
      <c r="S125">
        <f t="shared" ref="S125:S128" si="52">AVERAGE(E113,E118,E123,E128,E133,E138)</f>
        <v>43.235185185185195</v>
      </c>
      <c r="T125" s="5">
        <f>AVERAGE(F117:F121)</f>
        <v>32.426666666666662</v>
      </c>
      <c r="U125">
        <f t="shared" ref="U125:U128" si="53">AVERAGE(F113,F118,F123,F128,F133,F138)</f>
        <v>39.831481481481482</v>
      </c>
      <c r="V125" s="5">
        <f>AVERAGE(G117:G121)</f>
        <v>44.43555555555556</v>
      </c>
      <c r="W125">
        <f t="shared" ref="W125:W128" si="54">AVERAGE(G113,G118,G123,G128,G133,G138)</f>
        <v>45.159259259259251</v>
      </c>
    </row>
    <row r="126" spans="1:23" x14ac:dyDescent="0.75">
      <c r="A126" s="1">
        <v>14</v>
      </c>
      <c r="B126">
        <v>10</v>
      </c>
      <c r="C126">
        <v>0.85</v>
      </c>
      <c r="D126">
        <f>(SUM(SUMIF('PARITY Accuracy'!D126,"&lt;&gt;0"), SUMIF('Pattern_Matching Accuracy'!D126,"&lt;&gt;0"), SUMIF('Reversal Accuracy'!D126,"&lt;&gt;0"), SUMIF('Stack Accuracy'!D126,"&lt;&gt;0"), SUMIF('Vending_Machine Accuracy'!D126,"&lt;&gt;0"), SUMIF('Vending_Machine_Sum Accuracy'!D126,"&lt;&gt;0"), SUMIF('MazeComplete Accuracy'!D126,"&lt;&gt;0"), SUMIF('MazeSolve Accuracy'!D126,"&lt;&gt;0"), SUMIF('Hamiltonian Accuracy'!D126,"&lt;&gt;0")))/SUM(IF('PARITY Accuracy'!D126&lt;&gt;0,1,0), IF('Pattern_Matching Accuracy'!D126&lt;&gt;0,1,0), IF('Reversal Accuracy'!D126&lt;&gt;0,1,0), IF('Stack Accuracy'!D126&lt;&gt;0,1,0), IF('Vending_Machine Accuracy'!D126&lt;&gt;0,1,0), IF('Vending_Machine_Sum Accuracy'!D126&lt;&gt;0,1,0), IF('MazeComplete Accuracy'!D126&lt;&gt;0,1,0), IF('MazeSolve Accuracy'!D126&lt;&gt;0,1,0), IF('Hamiltonian Accuracy'!D126&lt;&gt;0,1,0))</f>
        <v>26.102499999999999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45.633333333333333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37.055555555555557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43"/>
        <v>10 (δ=0.85)</v>
      </c>
      <c r="J126">
        <v>10</v>
      </c>
      <c r="K126">
        <f>AVERAGE(D122:G126)</f>
        <v>39.915305555555548</v>
      </c>
      <c r="L126">
        <f t="shared" ref="L126:L128" si="55">AVERAGE(D114:G114,D119:G119,D124:G124,D129:G129,D134:G134,D139:G139)</f>
        <v>39.659388227513226</v>
      </c>
      <c r="M126">
        <v>0.45</v>
      </c>
      <c r="N126">
        <f t="shared" si="44"/>
        <v>39.097847222222221</v>
      </c>
      <c r="O126">
        <f t="shared" si="45"/>
        <v>8.4860059103658543</v>
      </c>
      <c r="P126" s="5">
        <f>AVERAGE(D122:D126)</f>
        <v>27.699000000000002</v>
      </c>
      <c r="Q126">
        <f t="shared" si="51"/>
        <v>31.818571428571431</v>
      </c>
      <c r="R126" s="5">
        <f>AVERAGE(E122:E126)</f>
        <v>46.135555555555548</v>
      </c>
      <c r="S126">
        <f t="shared" si="52"/>
        <v>42.885185185185186</v>
      </c>
      <c r="T126" s="5">
        <f>AVERAGE(F122:F126)</f>
        <v>37.953333333333333</v>
      </c>
      <c r="U126">
        <f t="shared" si="53"/>
        <v>39.309259259259257</v>
      </c>
      <c r="V126" s="5">
        <f>AVERAGE(G122:G126)</f>
        <v>47.873333333333335</v>
      </c>
      <c r="W126">
        <f t="shared" si="54"/>
        <v>44.624537037037037</v>
      </c>
    </row>
    <row r="127" spans="1:23" x14ac:dyDescent="0.75">
      <c r="A127" s="1">
        <v>15</v>
      </c>
      <c r="B127">
        <v>20</v>
      </c>
      <c r="C127">
        <v>0</v>
      </c>
      <c r="D127">
        <f>(SUM(SUMIF('PARITY Accuracy'!D127,"&lt;&gt;0"), SUMIF('Pattern_Matching Accuracy'!D127,"&lt;&gt;0"), SUMIF('Reversal Accuracy'!D127,"&lt;&gt;0"), SUMIF('Stack Accuracy'!D127,"&lt;&gt;0"), SUMIF('Vending_Machine Accuracy'!D127,"&lt;&gt;0"), SUMIF('Vending_Machine_Sum Accuracy'!D127,"&lt;&gt;0"), SUMIF('MazeComplete Accuracy'!D127,"&lt;&gt;0"), SUMIF('MazeSolve Accuracy'!D127,"&lt;&gt;0"), SUMIF('Hamiltonian Accuracy'!D127,"&lt;&gt;0")))/SUM(IF('PARITY Accuracy'!D127&lt;&gt;0,1,0), IF('Pattern_Matching Accuracy'!D127&lt;&gt;0,1,0), IF('Reversal Accuracy'!D127&lt;&gt;0,1,0), IF('Stack Accuracy'!D127&lt;&gt;0,1,0), IF('Vending_Machine Accuracy'!D127&lt;&gt;0,1,0), IF('Vending_Machine_Sum Accuracy'!D127&lt;&gt;0,1,0), IF('MazeComplete Accuracy'!D127&lt;&gt;0,1,0), IF('MazeSolve Accuracy'!D127&lt;&gt;0,1,0), IF('Hamiltonian Accuracy'!D127&lt;&gt;0,1,0))</f>
        <v>48.206250000000004</v>
      </c>
      <c r="E127">
        <f>(SUM(SUMIF('PARITY Accuracy'!E127,"&lt;&gt;0"), SUMIF('Pattern_Matching Accuracy'!E127,"&lt;&gt;0"), SUMIF('Reversal Accuracy'!E127,"&lt;&gt;0"), SUMIF('Stack Accuracy'!E127,"&lt;&gt;0"), SUMIF('Vending_Machine Accuracy'!E127,"&lt;&gt;0"), SUMIF('Vending_Machine_Sum Accuracy'!E127,"&lt;&gt;0"), SUMIF('MazeComplete Accuracy'!E127,"&lt;&gt;0"), SUMIF('MazeSolve Accuracy'!E127,"&lt;&gt;0"), SUMIF('Hamiltonian Accuracy'!E127,"&lt;&gt;0")))/SUM(IF('PARITY Accuracy'!E127&lt;&gt;0,1,0), IF('Pattern_Matching Accuracy'!E127&lt;&gt;0,1,0), IF('Reversal Accuracy'!E127&lt;&gt;0,1,0), IF('Stack Accuracy'!E127&lt;&gt;0,1,0), IF('Vending_Machine Accuracy'!E127&lt;&gt;0,1,0), IF('Vending_Machine_Sum Accuracy'!E127&lt;&gt;0,1,0), IF('MazeComplete Accuracy'!E127&lt;&gt;0,1,0), IF('MazeSolve Accuracy'!E127&lt;&gt;0,1,0), IF('Hamiltonian Accuracy'!E127&lt;&gt;0,1,0))</f>
        <v>57.277777777777779</v>
      </c>
      <c r="F127">
        <f>(SUM(SUMIF('PARITY Accuracy'!F127,"&lt;&gt;0"), SUMIF('Pattern_Matching Accuracy'!F127,"&lt;&gt;0"), SUMIF('Reversal Accuracy'!F127,"&lt;&gt;0"), SUMIF('Stack Accuracy'!F127,"&lt;&gt;0"), SUMIF('Vending_Machine Accuracy'!F127,"&lt;&gt;0"), SUMIF('Vending_Machine_Sum Accuracy'!F127,"&lt;&gt;0"), SUMIF('MazeComplete Accuracy'!F127,"&lt;&gt;0"), SUMIF('MazeSolve Accuracy'!F127,"&lt;&gt;0"), SUMIF('Hamiltonian Accuracy'!F127,"&lt;&gt;0")))/SUM(IF('PARITY Accuracy'!F127&lt;&gt;0,1,0), IF('Pattern_Matching Accuracy'!F127&lt;&gt;0,1,0), IF('Reversal Accuracy'!F127&lt;&gt;0,1,0), IF('Stack Accuracy'!F127&lt;&gt;0,1,0), IF('Vending_Machine Accuracy'!F127&lt;&gt;0,1,0), IF('Vending_Machine_Sum Accuracy'!F127&lt;&gt;0,1,0), IF('MazeComplete Accuracy'!F127&lt;&gt;0,1,0), IF('MazeSolve Accuracy'!F127&lt;&gt;0,1,0), IF('Hamiltonian Accuracy'!F127&lt;&gt;0,1,0))</f>
        <v>44.24444444444444</v>
      </c>
      <c r="G127">
        <f>(SUM(SUMIF('PARITY Accuracy'!G127,"&lt;&gt;0"), SUMIF('Pattern_Matching Accuracy'!G127,"&lt;&gt;0"), SUMIF('Reversal Accuracy'!G127,"&lt;&gt;0"), SUMIF('Stack Accuracy'!G127,"&lt;&gt;0"), SUMIF('Vending_Machine Accuracy'!G127,"&lt;&gt;0"), SUMIF('Vending_Machine_Sum Accuracy'!G127,"&lt;&gt;0"), SUMIF('MazeComplete Accuracy'!G127,"&lt;&gt;0"), SUMIF('MazeSolve Accuracy'!G127,"&lt;&gt;0"), SUMIF('Hamiltonian Accuracy'!G127,"&lt;&gt;0")))/SUM(IF('PARITY Accuracy'!G127&lt;&gt;0,1,0), IF('Pattern_Matching Accuracy'!G127&lt;&gt;0,1,0), IF('Reversal Accuracy'!G127&lt;&gt;0,1,0), IF('Stack Accuracy'!G127&lt;&gt;0,1,0), IF('Vending_Machine Accuracy'!G127&lt;&gt;0,1,0), IF('Vending_Machine_Sum Accuracy'!G127&lt;&gt;0,1,0), IF('MazeComplete Accuracy'!G127&lt;&gt;0,1,0), IF('MazeSolve Accuracy'!G127&lt;&gt;0,1,0), IF('Hamiltonian Accuracy'!G127&lt;&gt;0,1,0))</f>
        <v>56.022222222222226</v>
      </c>
      <c r="H127" t="str">
        <f t="shared" si="43"/>
        <v>20 (δ=0)</v>
      </c>
      <c r="J127">
        <v>20</v>
      </c>
      <c r="K127">
        <f>AVERAGE(D127:G131)</f>
        <v>51.284687499999997</v>
      </c>
      <c r="L127">
        <f t="shared" si="55"/>
        <v>39.508912037037042</v>
      </c>
      <c r="M127">
        <v>0.65</v>
      </c>
      <c r="N127">
        <f t="shared" si="44"/>
        <v>51.437673611111109</v>
      </c>
      <c r="O127">
        <f t="shared" si="45"/>
        <v>5.4154765959190811</v>
      </c>
      <c r="P127" s="5">
        <f>AVERAGE(D127:D131)</f>
        <v>48.758749999999999</v>
      </c>
      <c r="Q127">
        <f t="shared" si="51"/>
        <v>31.495833333333337</v>
      </c>
      <c r="R127" s="5">
        <f>AVERAGE(E127:E131)</f>
        <v>56.951111111111118</v>
      </c>
      <c r="S127">
        <f t="shared" si="52"/>
        <v>43.12592592592592</v>
      </c>
      <c r="T127" s="5">
        <f>AVERAGE(F127:F131)</f>
        <v>43.937777777777782</v>
      </c>
      <c r="U127">
        <f t="shared" si="53"/>
        <v>39.283333333333331</v>
      </c>
      <c r="V127" s="5">
        <f>AVERAGE(G127:G131)</f>
        <v>55.491111111111117</v>
      </c>
      <c r="W127">
        <f t="shared" si="54"/>
        <v>44.13055555555556</v>
      </c>
    </row>
    <row r="128" spans="1:23" x14ac:dyDescent="0.75">
      <c r="A128" s="1">
        <v>16</v>
      </c>
      <c r="B128">
        <v>20</v>
      </c>
      <c r="C128">
        <v>0.2</v>
      </c>
      <c r="D128">
        <f>(SUM(SUMIF('PARITY Accuracy'!D128,"&lt;&gt;0"), SUMIF('Pattern_Matching Accuracy'!D128,"&lt;&gt;0"), SUMIF('Reversal Accuracy'!D128,"&lt;&gt;0"), SUMIF('Stack Accuracy'!D128,"&lt;&gt;0"), SUMIF('Vending_Machine Accuracy'!D128,"&lt;&gt;0"), SUMIF('Vending_Machine_Sum Accuracy'!D128,"&lt;&gt;0"), SUMIF('MazeComplete Accuracy'!D128,"&lt;&gt;0"), SUMIF('MazeSolve Accuracy'!D128,"&lt;&gt;0"), SUMIF('Hamiltonian Accuracy'!D128,"&lt;&gt;0")))/SUM(IF('PARITY Accuracy'!D128&lt;&gt;0,1,0), IF('Pattern_Matching Accuracy'!D128&lt;&gt;0,1,0), IF('Reversal Accuracy'!D128&lt;&gt;0,1,0), IF('Stack Accuracy'!D128&lt;&gt;0,1,0), IF('Vending_Machine Accuracy'!D128&lt;&gt;0,1,0), IF('Vending_Machine_Sum Accuracy'!D128&lt;&gt;0,1,0), IF('MazeComplete Accuracy'!D128&lt;&gt;0,1,0), IF('MazeSolve Accuracy'!D128&lt;&gt;0,1,0), IF('Hamiltonian Accuracy'!D128&lt;&gt;0,1,0))</f>
        <v>49.9</v>
      </c>
      <c r="E128">
        <f>(SUM(SUMIF('PARITY Accuracy'!E128,"&lt;&gt;0"), SUMIF('Pattern_Matching Accuracy'!E128,"&lt;&gt;0"), SUMIF('Reversal Accuracy'!E128,"&lt;&gt;0"), SUMIF('Stack Accuracy'!E128,"&lt;&gt;0"), SUMIF('Vending_Machine Accuracy'!E128,"&lt;&gt;0"), SUMIF('Vending_Machine_Sum Accuracy'!E128,"&lt;&gt;0"), SUMIF('MazeComplete Accuracy'!E128,"&lt;&gt;0"), SUMIF('MazeSolve Accuracy'!E128,"&lt;&gt;0"), SUMIF('Hamiltonian Accuracy'!E128,"&lt;&gt;0")))/SUM(IF('PARITY Accuracy'!E128&lt;&gt;0,1,0), IF('Pattern_Matching Accuracy'!E128&lt;&gt;0,1,0), IF('Reversal Accuracy'!E128&lt;&gt;0,1,0), IF('Stack Accuracy'!E128&lt;&gt;0,1,0), IF('Vending_Machine Accuracy'!E128&lt;&gt;0,1,0), IF('Vending_Machine_Sum Accuracy'!E128&lt;&gt;0,1,0), IF('MazeComplete Accuracy'!E128&lt;&gt;0,1,0), IF('MazeSolve Accuracy'!E128&lt;&gt;0,1,0), IF('Hamiltonian Accuracy'!E128&lt;&gt;0,1,0))</f>
        <v>57.544444444444444</v>
      </c>
      <c r="F128">
        <f>(SUM(SUMIF('PARITY Accuracy'!F128,"&lt;&gt;0"), SUMIF('Pattern_Matching Accuracy'!F128,"&lt;&gt;0"), SUMIF('Reversal Accuracy'!F128,"&lt;&gt;0"), SUMIF('Stack Accuracy'!F128,"&lt;&gt;0"), SUMIF('Vending_Machine Accuracy'!F128,"&lt;&gt;0"), SUMIF('Vending_Machine_Sum Accuracy'!F128,"&lt;&gt;0"), SUMIF('MazeComplete Accuracy'!F128,"&lt;&gt;0"), SUMIF('MazeSolve Accuracy'!F128,"&lt;&gt;0"), SUMIF('Hamiltonian Accuracy'!F128,"&lt;&gt;0")))/SUM(IF('PARITY Accuracy'!F128&lt;&gt;0,1,0), IF('Pattern_Matching Accuracy'!F128&lt;&gt;0,1,0), IF('Reversal Accuracy'!F128&lt;&gt;0,1,0), IF('Stack Accuracy'!F128&lt;&gt;0,1,0), IF('Vending_Machine Accuracy'!F128&lt;&gt;0,1,0), IF('Vending_Machine_Sum Accuracy'!F128&lt;&gt;0,1,0), IF('MazeComplete Accuracy'!F128&lt;&gt;0,1,0), IF('MazeSolve Accuracy'!F128&lt;&gt;0,1,0), IF('Hamiltonian Accuracy'!F128&lt;&gt;0,1,0))</f>
        <v>44.155555555555551</v>
      </c>
      <c r="G128">
        <f>(SUM(SUMIF('PARITY Accuracy'!G128,"&lt;&gt;0"), SUMIF('Pattern_Matching Accuracy'!G128,"&lt;&gt;0"), SUMIF('Reversal Accuracy'!G128,"&lt;&gt;0"), SUMIF('Stack Accuracy'!G128,"&lt;&gt;0"), SUMIF('Vending_Machine Accuracy'!G128,"&lt;&gt;0"), SUMIF('Vending_Machine_Sum Accuracy'!G128,"&lt;&gt;0"), SUMIF('MazeComplete Accuracy'!G128,"&lt;&gt;0"), SUMIF('MazeSolve Accuracy'!G128,"&lt;&gt;0"), SUMIF('Hamiltonian Accuracy'!G128,"&lt;&gt;0")))/SUM(IF('PARITY Accuracy'!G128&lt;&gt;0,1,0), IF('Pattern_Matching Accuracy'!G128&lt;&gt;0,1,0), IF('Reversal Accuracy'!G128&lt;&gt;0,1,0), IF('Stack Accuracy'!G128&lt;&gt;0,1,0), IF('Vending_Machine Accuracy'!G128&lt;&gt;0,1,0), IF('Vending_Machine_Sum Accuracy'!G128&lt;&gt;0,1,0), IF('MazeComplete Accuracy'!G128&lt;&gt;0,1,0), IF('MazeSolve Accuracy'!G128&lt;&gt;0,1,0), IF('Hamiltonian Accuracy'!G128&lt;&gt;0,1,0))</f>
        <v>56.711111111111109</v>
      </c>
      <c r="H128" t="str">
        <f t="shared" si="43"/>
        <v>20 (δ=0.2)</v>
      </c>
      <c r="J128">
        <v>50</v>
      </c>
      <c r="K128">
        <f>AVERAGE(D132:G136)</f>
        <v>56.299055555555562</v>
      </c>
      <c r="L128">
        <f t="shared" si="55"/>
        <v>38.737625661375667</v>
      </c>
      <c r="M128">
        <v>0.85</v>
      </c>
      <c r="N128">
        <f t="shared" si="44"/>
        <v>52.077777777777776</v>
      </c>
      <c r="O128">
        <f t="shared" si="45"/>
        <v>5.4510674002867709</v>
      </c>
      <c r="P128" s="5">
        <f>AVERAGE(D132:D136)</f>
        <v>48.526499999999999</v>
      </c>
      <c r="Q128">
        <f t="shared" si="51"/>
        <v>30.419136904761903</v>
      </c>
      <c r="R128" s="5">
        <f>AVERAGE(E132:E136)</f>
        <v>61.51111111111112</v>
      </c>
      <c r="S128">
        <f t="shared" si="52"/>
        <v>42.38703703703704</v>
      </c>
      <c r="T128" s="5">
        <f>AVERAGE(F132:F136)</f>
        <v>58.291111111111114</v>
      </c>
      <c r="U128">
        <f t="shared" si="53"/>
        <v>38.846296296296295</v>
      </c>
      <c r="V128" s="5">
        <f>AVERAGE(G132:G136)</f>
        <v>56.867500000000007</v>
      </c>
      <c r="W128">
        <f t="shared" si="54"/>
        <v>43.298032407407412</v>
      </c>
    </row>
    <row r="129" spans="1:23" x14ac:dyDescent="0.75">
      <c r="A129" s="1">
        <v>17</v>
      </c>
      <c r="B129">
        <v>20</v>
      </c>
      <c r="C129">
        <v>0.45</v>
      </c>
      <c r="D129">
        <f>(SUM(SUMIF('PARITY Accuracy'!D129,"&lt;&gt;0"), SUMIF('Pattern_Matching Accuracy'!D129,"&lt;&gt;0"), SUMIF('Reversal Accuracy'!D129,"&lt;&gt;0"), SUMIF('Stack Accuracy'!D129,"&lt;&gt;0"), SUMIF('Vending_Machine Accuracy'!D129,"&lt;&gt;0"), SUMIF('Vending_Machine_Sum Accuracy'!D129,"&lt;&gt;0"), SUMIF('MazeComplete Accuracy'!D129,"&lt;&gt;0"), SUMIF('MazeSolve Accuracy'!D129,"&lt;&gt;0"), SUMIF('Hamiltonian Accuracy'!D129,"&lt;&gt;0")))/SUM(IF('PARITY Accuracy'!D129&lt;&gt;0,1,0), IF('Pattern_Matching Accuracy'!D129&lt;&gt;0,1,0), IF('Reversal Accuracy'!D129&lt;&gt;0,1,0), IF('Stack Accuracy'!D129&lt;&gt;0,1,0), IF('Vending_Machine Accuracy'!D129&lt;&gt;0,1,0), IF('Vending_Machine_Sum Accuracy'!D129&lt;&gt;0,1,0), IF('MazeComplete Accuracy'!D129&lt;&gt;0,1,0), IF('MazeSolve Accuracy'!D129&lt;&gt;0,1,0), IF('Hamiltonian Accuracy'!D129&lt;&gt;0,1,0))</f>
        <v>49.462499999999991</v>
      </c>
      <c r="E129">
        <f>(SUM(SUMIF('PARITY Accuracy'!E129,"&lt;&gt;0"), SUMIF('Pattern_Matching Accuracy'!E129,"&lt;&gt;0"), SUMIF('Reversal Accuracy'!E129,"&lt;&gt;0"), SUMIF('Stack Accuracy'!E129,"&lt;&gt;0"), SUMIF('Vending_Machine Accuracy'!E129,"&lt;&gt;0"), SUMIF('Vending_Machine_Sum Accuracy'!E129,"&lt;&gt;0"), SUMIF('MazeComplete Accuracy'!E129,"&lt;&gt;0"), SUMIF('MazeSolve Accuracy'!E129,"&lt;&gt;0"), SUMIF('Hamiltonian Accuracy'!E129,"&lt;&gt;0")))/SUM(IF('PARITY Accuracy'!E129&lt;&gt;0,1,0), IF('Pattern_Matching Accuracy'!E129&lt;&gt;0,1,0), IF('Reversal Accuracy'!E129&lt;&gt;0,1,0), IF('Stack Accuracy'!E129&lt;&gt;0,1,0), IF('Vending_Machine Accuracy'!E129&lt;&gt;0,1,0), IF('Vending_Machine_Sum Accuracy'!E129&lt;&gt;0,1,0), IF('MazeComplete Accuracy'!E129&lt;&gt;0,1,0), IF('MazeSolve Accuracy'!E129&lt;&gt;0,1,0), IF('Hamiltonian Accuracy'!E129&lt;&gt;0,1,0))</f>
        <v>56.411111111111119</v>
      </c>
      <c r="F129">
        <f>(SUM(SUMIF('PARITY Accuracy'!F129,"&lt;&gt;0"), SUMIF('Pattern_Matching Accuracy'!F129,"&lt;&gt;0"), SUMIF('Reversal Accuracy'!F129,"&lt;&gt;0"), SUMIF('Stack Accuracy'!F129,"&lt;&gt;0"), SUMIF('Vending_Machine Accuracy'!F129,"&lt;&gt;0"), SUMIF('Vending_Machine_Sum Accuracy'!F129,"&lt;&gt;0"), SUMIF('MazeComplete Accuracy'!F129,"&lt;&gt;0"), SUMIF('MazeSolve Accuracy'!F129,"&lt;&gt;0"), SUMIF('Hamiltonian Accuracy'!F129,"&lt;&gt;0")))/SUM(IF('PARITY Accuracy'!F129&lt;&gt;0,1,0), IF('Pattern_Matching Accuracy'!F129&lt;&gt;0,1,0), IF('Reversal Accuracy'!F129&lt;&gt;0,1,0), IF('Stack Accuracy'!F129&lt;&gt;0,1,0), IF('Vending_Machine Accuracy'!F129&lt;&gt;0,1,0), IF('Vending_Machine_Sum Accuracy'!F129&lt;&gt;0,1,0), IF('MazeComplete Accuracy'!F129&lt;&gt;0,1,0), IF('MazeSolve Accuracy'!F129&lt;&gt;0,1,0), IF('Hamiltonian Accuracy'!F129&lt;&gt;0,1,0))</f>
        <v>43.166666666666664</v>
      </c>
      <c r="G129">
        <f>(SUM(SUMIF('PARITY Accuracy'!G129,"&lt;&gt;0"), SUMIF('Pattern_Matching Accuracy'!G129,"&lt;&gt;0"), SUMIF('Reversal Accuracy'!G129,"&lt;&gt;0"), SUMIF('Stack Accuracy'!G129,"&lt;&gt;0"), SUMIF('Vending_Machine Accuracy'!G129,"&lt;&gt;0"), SUMIF('Vending_Machine_Sum Accuracy'!G129,"&lt;&gt;0"), SUMIF('MazeComplete Accuracy'!G129,"&lt;&gt;0"), SUMIF('MazeSolve Accuracy'!G129,"&lt;&gt;0"), SUMIF('Hamiltonian Accuracy'!G129,"&lt;&gt;0")))/SUM(IF('PARITY Accuracy'!G129&lt;&gt;0,1,0), IF('Pattern_Matching Accuracy'!G129&lt;&gt;0,1,0), IF('Reversal Accuracy'!G129&lt;&gt;0,1,0), IF('Stack Accuracy'!G129&lt;&gt;0,1,0), IF('Vending_Machine Accuracy'!G129&lt;&gt;0,1,0), IF('Vending_Machine_Sum Accuracy'!G129&lt;&gt;0,1,0), IF('MazeComplete Accuracy'!G129&lt;&gt;0,1,0), IF('MazeSolve Accuracy'!G129&lt;&gt;0,1,0), IF('Hamiltonian Accuracy'!G129&lt;&gt;0,1,0))</f>
        <v>55.422222222222217</v>
      </c>
      <c r="H129" t="str">
        <f t="shared" si="43"/>
        <v>20 (δ=0.45)</v>
      </c>
      <c r="J129">
        <v>100</v>
      </c>
      <c r="K129">
        <f>AVERAGE(D137:G141)</f>
        <v>58.584222222222216</v>
      </c>
      <c r="L129">
        <f>AVERAGE((L128-L127), (L127-L126), (L126-L125), (L125-L124))</f>
        <v>-0.31445498511904546</v>
      </c>
      <c r="N129">
        <f t="shared" si="44"/>
        <v>51.115624999999994</v>
      </c>
      <c r="O129">
        <f t="shared" si="45"/>
        <v>5.3034826679767404</v>
      </c>
      <c r="P129" s="5">
        <f>AVERAGE(D137:D141)</f>
        <v>46.73425000000001</v>
      </c>
      <c r="R129" s="5">
        <f>AVERAGE(E137:E141)</f>
        <v>63.371111111111112</v>
      </c>
      <c r="T129" s="5">
        <f>AVERAGE(F137:F141)</f>
        <v>63.87777777777778</v>
      </c>
      <c r="V129" s="5">
        <f>AVERAGE(G137:G141)</f>
        <v>60.353749999999991</v>
      </c>
    </row>
    <row r="130" spans="1:23" x14ac:dyDescent="0.75">
      <c r="A130" s="1">
        <v>18</v>
      </c>
      <c r="B130">
        <v>20</v>
      </c>
      <c r="C130">
        <v>0.65</v>
      </c>
      <c r="D130">
        <f>(SUM(SUMIF('PARITY Accuracy'!D130,"&lt;&gt;0"), SUMIF('Pattern_Matching Accuracy'!D130,"&lt;&gt;0"), SUMIF('Reversal Accuracy'!D130,"&lt;&gt;0"), SUMIF('Stack Accuracy'!D130,"&lt;&gt;0"), SUMIF('Vending_Machine Accuracy'!D130,"&lt;&gt;0"), SUMIF('Vending_Machine_Sum Accuracy'!D130,"&lt;&gt;0"), SUMIF('MazeComplete Accuracy'!D130,"&lt;&gt;0"), SUMIF('MazeSolve Accuracy'!D130,"&lt;&gt;0"), SUMIF('Hamiltonian Accuracy'!D130,"&lt;&gt;0")))/SUM(IF('PARITY Accuracy'!D130&lt;&gt;0,1,0), IF('Pattern_Matching Accuracy'!D130&lt;&gt;0,1,0), IF('Reversal Accuracy'!D130&lt;&gt;0,1,0), IF('Stack Accuracy'!D130&lt;&gt;0,1,0), IF('Vending_Machine Accuracy'!D130&lt;&gt;0,1,0), IF('Vending_Machine_Sum Accuracy'!D130&lt;&gt;0,1,0), IF('MazeComplete Accuracy'!D130&lt;&gt;0,1,0), IF('MazeSolve Accuracy'!D130&lt;&gt;0,1,0), IF('Hamiltonian Accuracy'!D130&lt;&gt;0,1,0))</f>
        <v>48.175000000000004</v>
      </c>
      <c r="E130">
        <f>(SUM(SUMIF('PARITY Accuracy'!E130,"&lt;&gt;0"), SUMIF('Pattern_Matching Accuracy'!E130,"&lt;&gt;0"), SUMIF('Reversal Accuracy'!E130,"&lt;&gt;0"), SUMIF('Stack Accuracy'!E130,"&lt;&gt;0"), SUMIF('Vending_Machine Accuracy'!E130,"&lt;&gt;0"), SUMIF('Vending_Machine_Sum Accuracy'!E130,"&lt;&gt;0"), SUMIF('MazeComplete Accuracy'!E130,"&lt;&gt;0"), SUMIF('MazeSolve Accuracy'!E130,"&lt;&gt;0"), SUMIF('Hamiltonian Accuracy'!E130,"&lt;&gt;0")))/SUM(IF('PARITY Accuracy'!E130&lt;&gt;0,1,0), IF('Pattern_Matching Accuracy'!E130&lt;&gt;0,1,0), IF('Reversal Accuracy'!E130&lt;&gt;0,1,0), IF('Stack Accuracy'!E130&lt;&gt;0,1,0), IF('Vending_Machine Accuracy'!E130&lt;&gt;0,1,0), IF('Vending_Machine_Sum Accuracy'!E130&lt;&gt;0,1,0), IF('MazeComplete Accuracy'!E130&lt;&gt;0,1,0), IF('MazeSolve Accuracy'!E130&lt;&gt;0,1,0), IF('Hamiltonian Accuracy'!E130&lt;&gt;0,1,0))</f>
        <v>57.577777777777769</v>
      </c>
      <c r="F130">
        <f>(SUM(SUMIF('PARITY Accuracy'!F130,"&lt;&gt;0"), SUMIF('Pattern_Matching Accuracy'!F130,"&lt;&gt;0"), SUMIF('Reversal Accuracy'!F130,"&lt;&gt;0"), SUMIF('Stack Accuracy'!F130,"&lt;&gt;0"), SUMIF('Vending_Machine Accuracy'!F130,"&lt;&gt;0"), SUMIF('Vending_Machine_Sum Accuracy'!F130,"&lt;&gt;0"), SUMIF('MazeComplete Accuracy'!F130,"&lt;&gt;0"), SUMIF('MazeSolve Accuracy'!F130,"&lt;&gt;0"), SUMIF('Hamiltonian Accuracy'!F130,"&lt;&gt;0")))/SUM(IF('PARITY Accuracy'!F130&lt;&gt;0,1,0), IF('Pattern_Matching Accuracy'!F130&lt;&gt;0,1,0), IF('Reversal Accuracy'!F130&lt;&gt;0,1,0), IF('Stack Accuracy'!F130&lt;&gt;0,1,0), IF('Vending_Machine Accuracy'!F130&lt;&gt;0,1,0), IF('Vending_Machine_Sum Accuracy'!F130&lt;&gt;0,1,0), IF('MazeComplete Accuracy'!F130&lt;&gt;0,1,0), IF('MazeSolve Accuracy'!F130&lt;&gt;0,1,0), IF('Hamiltonian Accuracy'!F130&lt;&gt;0,1,0))</f>
        <v>44.733333333333334</v>
      </c>
      <c r="G130">
        <f>(SUM(SUMIF('PARITY Accuracy'!G130,"&lt;&gt;0"), SUMIF('Pattern_Matching Accuracy'!G130,"&lt;&gt;0"), SUMIF('Reversal Accuracy'!G130,"&lt;&gt;0"), SUMIF('Stack Accuracy'!G130,"&lt;&gt;0"), SUMIF('Vending_Machine Accuracy'!G130,"&lt;&gt;0"), SUMIF('Vending_Machine_Sum Accuracy'!G130,"&lt;&gt;0"), SUMIF('MazeComplete Accuracy'!G130,"&lt;&gt;0"), SUMIF('MazeSolve Accuracy'!G130,"&lt;&gt;0"), SUMIF('Hamiltonian Accuracy'!G130,"&lt;&gt;0")))/SUM(IF('PARITY Accuracy'!G130&lt;&gt;0,1,0), IF('Pattern_Matching Accuracy'!G130&lt;&gt;0,1,0), IF('Reversal Accuracy'!G130&lt;&gt;0,1,0), IF('Stack Accuracy'!G130&lt;&gt;0,1,0), IF('Vending_Machine Accuracy'!G130&lt;&gt;0,1,0), IF('Vending_Machine_Sum Accuracy'!G130&lt;&gt;0,1,0), IF('MazeComplete Accuracy'!G130&lt;&gt;0,1,0), IF('MazeSolve Accuracy'!G130&lt;&gt;0,1,0), IF('Hamiltonian Accuracy'!G130&lt;&gt;0,1,0))</f>
        <v>55.077777777777769</v>
      </c>
      <c r="H130" t="str">
        <f t="shared" si="43"/>
        <v>20 (δ=0.65)</v>
      </c>
      <c r="K130">
        <f>AVERAGE(K124:K129)</f>
        <v>39.612031911375659</v>
      </c>
      <c r="L130">
        <f>AVERAGE(L124:L128)</f>
        <v>39.612031911375666</v>
      </c>
      <c r="N130">
        <f t="shared" si="44"/>
        <v>51.390972222222217</v>
      </c>
      <c r="O130">
        <f t="shared" si="45"/>
        <v>5.1608073761689361</v>
      </c>
      <c r="P130" s="5">
        <f>AVERAGE(P124:P129)</f>
        <v>31.832734126984125</v>
      </c>
      <c r="Q130">
        <f>AVERAGE(Q124:Q128)</f>
        <v>31.832734126984128</v>
      </c>
      <c r="R130" s="5">
        <f>AVERAGE(R124:R129)</f>
        <v>42.922592592592594</v>
      </c>
      <c r="S130">
        <f>AVERAGE(S124:S128)</f>
        <v>42.922592592592586</v>
      </c>
      <c r="T130" s="5">
        <f>AVERAGE(T124:T129)</f>
        <v>39.414444444444449</v>
      </c>
      <c r="U130">
        <f>AVERAGE(U124:U128)</f>
        <v>39.414444444444442</v>
      </c>
      <c r="V130" s="5">
        <f>AVERAGE(V124:V129)</f>
        <v>44.278356481481488</v>
      </c>
      <c r="W130">
        <f>AVERAGE(W124:W128)</f>
        <v>44.278356481481481</v>
      </c>
    </row>
    <row r="131" spans="1:23" x14ac:dyDescent="0.75">
      <c r="A131" s="1">
        <v>19</v>
      </c>
      <c r="B131">
        <v>20</v>
      </c>
      <c r="C131">
        <v>0.85</v>
      </c>
      <c r="D131">
        <f>(SUM(SUMIF('PARITY Accuracy'!D131,"&lt;&gt;0"), SUMIF('Pattern_Matching Accuracy'!D131,"&lt;&gt;0"), SUMIF('Reversal Accuracy'!D131,"&lt;&gt;0"), SUMIF('Stack Accuracy'!D131,"&lt;&gt;0"), SUMIF('Vending_Machine Accuracy'!D131,"&lt;&gt;0"), SUMIF('Vending_Machine_Sum Accuracy'!D131,"&lt;&gt;0"), SUMIF('MazeComplete Accuracy'!D131,"&lt;&gt;0"), SUMIF('MazeSolve Accuracy'!D131,"&lt;&gt;0"), SUMIF('Hamiltonian Accuracy'!D131,"&lt;&gt;0")))/SUM(IF('PARITY Accuracy'!D131&lt;&gt;0,1,0), IF('Pattern_Matching Accuracy'!D131&lt;&gt;0,1,0), IF('Reversal Accuracy'!D131&lt;&gt;0,1,0), IF('Stack Accuracy'!D131&lt;&gt;0,1,0), IF('Vending_Machine Accuracy'!D131&lt;&gt;0,1,0), IF('Vending_Machine_Sum Accuracy'!D131&lt;&gt;0,1,0), IF('MazeComplete Accuracy'!D131&lt;&gt;0,1,0), IF('MazeSolve Accuracy'!D131&lt;&gt;0,1,0), IF('Hamiltonian Accuracy'!D131&lt;&gt;0,1,0))</f>
        <v>48.05</v>
      </c>
      <c r="E131">
        <f>(SUM(SUMIF('PARITY Accuracy'!E131,"&lt;&gt;0"), SUMIF('Pattern_Matching Accuracy'!E131,"&lt;&gt;0"), SUMIF('Reversal Accuracy'!E131,"&lt;&gt;0"), SUMIF('Stack Accuracy'!E131,"&lt;&gt;0"), SUMIF('Vending_Machine Accuracy'!E131,"&lt;&gt;0"), SUMIF('Vending_Machine_Sum Accuracy'!E131,"&lt;&gt;0"), SUMIF('MazeComplete Accuracy'!E131,"&lt;&gt;0"), SUMIF('MazeSolve Accuracy'!E131,"&lt;&gt;0"), SUMIF('Hamiltonian Accuracy'!E131,"&lt;&gt;0")))/SUM(IF('PARITY Accuracy'!E131&lt;&gt;0,1,0), IF('Pattern_Matching Accuracy'!E131&lt;&gt;0,1,0), IF('Reversal Accuracy'!E131&lt;&gt;0,1,0), IF('Stack Accuracy'!E131&lt;&gt;0,1,0), IF('Vending_Machine Accuracy'!E131&lt;&gt;0,1,0), IF('Vending_Machine_Sum Accuracy'!E131&lt;&gt;0,1,0), IF('MazeComplete Accuracy'!E131&lt;&gt;0,1,0), IF('MazeSolve Accuracy'!E131&lt;&gt;0,1,0), IF('Hamiltonian Accuracy'!E131&lt;&gt;0,1,0))</f>
        <v>55.94444444444445</v>
      </c>
      <c r="F131">
        <f>(SUM(SUMIF('PARITY Accuracy'!F131,"&lt;&gt;0"), SUMIF('Pattern_Matching Accuracy'!F131,"&lt;&gt;0"), SUMIF('Reversal Accuracy'!F131,"&lt;&gt;0"), SUMIF('Stack Accuracy'!F131,"&lt;&gt;0"), SUMIF('Vending_Machine Accuracy'!F131,"&lt;&gt;0"), SUMIF('Vending_Machine_Sum Accuracy'!F131,"&lt;&gt;0"), SUMIF('MazeComplete Accuracy'!F131,"&lt;&gt;0"), SUMIF('MazeSolve Accuracy'!F131,"&lt;&gt;0"), SUMIF('Hamiltonian Accuracy'!F131,"&lt;&gt;0")))/SUM(IF('PARITY Accuracy'!F131&lt;&gt;0,1,0), IF('Pattern_Matching Accuracy'!F131&lt;&gt;0,1,0), IF('Reversal Accuracy'!F131&lt;&gt;0,1,0), IF('Stack Accuracy'!F131&lt;&gt;0,1,0), IF('Vending_Machine Accuracy'!F131&lt;&gt;0,1,0), IF('Vending_Machine_Sum Accuracy'!F131&lt;&gt;0,1,0), IF('MazeComplete Accuracy'!F131&lt;&gt;0,1,0), IF('MazeSolve Accuracy'!F131&lt;&gt;0,1,0), IF('Hamiltonian Accuracy'!F131&lt;&gt;0,1,0))</f>
        <v>43.388888888888886</v>
      </c>
      <c r="G131">
        <f>(SUM(SUMIF('PARITY Accuracy'!G131,"&lt;&gt;0"), SUMIF('Pattern_Matching Accuracy'!G131,"&lt;&gt;0"), SUMIF('Reversal Accuracy'!G131,"&lt;&gt;0"), SUMIF('Stack Accuracy'!G131,"&lt;&gt;0"), SUMIF('Vending_Machine Accuracy'!G131,"&lt;&gt;0"), SUMIF('Vending_Machine_Sum Accuracy'!G131,"&lt;&gt;0"), SUMIF('MazeComplete Accuracy'!G131,"&lt;&gt;0"), SUMIF('MazeSolve Accuracy'!G131,"&lt;&gt;0"), SUMIF('Hamiltonian Accuracy'!G131,"&lt;&gt;0")))/SUM(IF('PARITY Accuracy'!G131&lt;&gt;0,1,0), IF('Pattern_Matching Accuracy'!G131&lt;&gt;0,1,0), IF('Reversal Accuracy'!G131&lt;&gt;0,1,0), IF('Stack Accuracy'!G131&lt;&gt;0,1,0), IF('Vending_Machine Accuracy'!G131&lt;&gt;0,1,0), IF('Vending_Machine_Sum Accuracy'!G131&lt;&gt;0,1,0), IF('MazeComplete Accuracy'!G131&lt;&gt;0,1,0), IF('MazeSolve Accuracy'!G131&lt;&gt;0,1,0), IF('Hamiltonian Accuracy'!G131&lt;&gt;0,1,0))</f>
        <v>54.222222222222229</v>
      </c>
      <c r="H131" t="str">
        <f t="shared" si="43"/>
        <v>20 (δ=0.85)</v>
      </c>
      <c r="K131">
        <f>_xlfn.STDEV.P(K124:K129)</f>
        <v>19.991793298256532</v>
      </c>
      <c r="L131">
        <f>_xlfn.STDEV.P(L124:L128)</f>
        <v>0.49465360193066904</v>
      </c>
      <c r="N131">
        <f t="shared" si="44"/>
        <v>50.401388888888889</v>
      </c>
      <c r="O131">
        <f t="shared" si="45"/>
        <v>5.0007104047794231</v>
      </c>
      <c r="P131" s="5">
        <f>_xlfn.STDEV.P(P124:P129)</f>
        <v>18.14415180293874</v>
      </c>
      <c r="Q131">
        <f>_xlfn.STDEV.P(Q124:Q128)</f>
        <v>0.87818536488162902</v>
      </c>
      <c r="R131" s="5">
        <f>_xlfn.STDEV.P(R124:R129)</f>
        <v>22.329080834007307</v>
      </c>
      <c r="S131">
        <f>_xlfn.STDEV.P(S124:S128)</f>
        <v>0.2934385333242826</v>
      </c>
      <c r="T131" s="5">
        <f>_xlfn.STDEV.P(T124:T129)</f>
        <v>20.735260152220096</v>
      </c>
      <c r="U131">
        <f>_xlfn.STDEV.P(U124:U128)</f>
        <v>0.36743727477167309</v>
      </c>
      <c r="V131" s="5">
        <f>_xlfn.STDEV.P(V124:V129)</f>
        <v>20.244792294220137</v>
      </c>
      <c r="W131">
        <f>_xlfn.STDEV.P(W124:W128)</f>
        <v>0.61457364678144066</v>
      </c>
    </row>
    <row r="132" spans="1:23" ht="15.5" thickBot="1" x14ac:dyDescent="0.9">
      <c r="A132" s="1">
        <v>20</v>
      </c>
      <c r="B132">
        <v>50</v>
      </c>
      <c r="C132">
        <v>0</v>
      </c>
      <c r="D132">
        <f>(SUM(SUMIF('PARITY Accuracy'!D132,"&lt;&gt;0"), SUMIF('Pattern_Matching Accuracy'!D132,"&lt;&gt;0"), SUMIF('Reversal Accuracy'!D132,"&lt;&gt;0"), SUMIF('Stack Accuracy'!D132,"&lt;&gt;0"), SUMIF('Vending_Machine Accuracy'!D132,"&lt;&gt;0"), SUMIF('Vending_Machine_Sum Accuracy'!D132,"&lt;&gt;0"), SUMIF('MazeComplete Accuracy'!D132,"&lt;&gt;0"), SUMIF('MazeSolve Accuracy'!D132,"&lt;&gt;0"), SUMIF('Hamiltonian Accuracy'!D132,"&lt;&gt;0")))/SUM(IF('PARITY Accuracy'!D132&lt;&gt;0,1,0), IF('Pattern_Matching Accuracy'!D132&lt;&gt;0,1,0), IF('Reversal Accuracy'!D132&lt;&gt;0,1,0), IF('Stack Accuracy'!D132&lt;&gt;0,1,0), IF('Vending_Machine Accuracy'!D132&lt;&gt;0,1,0), IF('Vending_Machine_Sum Accuracy'!D132&lt;&gt;0,1,0), IF('MazeComplete Accuracy'!D132&lt;&gt;0,1,0), IF('MazeSolve Accuracy'!D132&lt;&gt;0,1,0), IF('Hamiltonian Accuracy'!D132&lt;&gt;0,1,0))</f>
        <v>49.396249999999995</v>
      </c>
      <c r="E132">
        <f>(SUM(SUMIF('PARITY Accuracy'!E132,"&lt;&gt;0"), SUMIF('Pattern_Matching Accuracy'!E132,"&lt;&gt;0"), SUMIF('Reversal Accuracy'!E132,"&lt;&gt;0"), SUMIF('Stack Accuracy'!E132,"&lt;&gt;0"), SUMIF('Vending_Machine Accuracy'!E132,"&lt;&gt;0"), SUMIF('Vending_Machine_Sum Accuracy'!E132,"&lt;&gt;0"), SUMIF('MazeComplete Accuracy'!E132,"&lt;&gt;0"), SUMIF('MazeSolve Accuracy'!E132,"&lt;&gt;0"), SUMIF('Hamiltonian Accuracy'!E132,"&lt;&gt;0")))/SUM(IF('PARITY Accuracy'!E132&lt;&gt;0,1,0), IF('Pattern_Matching Accuracy'!E132&lt;&gt;0,1,0), IF('Reversal Accuracy'!E132&lt;&gt;0,1,0), IF('Stack Accuracy'!E132&lt;&gt;0,1,0), IF('Vending_Machine Accuracy'!E132&lt;&gt;0,1,0), IF('Vending_Machine_Sum Accuracy'!E132&lt;&gt;0,1,0), IF('MazeComplete Accuracy'!E132&lt;&gt;0,1,0), IF('MazeSolve Accuracy'!E132&lt;&gt;0,1,0), IF('Hamiltonian Accuracy'!E132&lt;&gt;0,1,0))</f>
        <v>61.233333333333334</v>
      </c>
      <c r="F132">
        <f>(SUM(SUMIF('PARITY Accuracy'!F132,"&lt;&gt;0"), SUMIF('Pattern_Matching Accuracy'!F132,"&lt;&gt;0"), SUMIF('Reversal Accuracy'!F132,"&lt;&gt;0"), SUMIF('Stack Accuracy'!F132,"&lt;&gt;0"), SUMIF('Vending_Machine Accuracy'!F132,"&lt;&gt;0"), SUMIF('Vending_Machine_Sum Accuracy'!F132,"&lt;&gt;0"), SUMIF('MazeComplete Accuracy'!F132,"&lt;&gt;0"), SUMIF('MazeSolve Accuracy'!F132,"&lt;&gt;0"), SUMIF('Hamiltonian Accuracy'!F132,"&lt;&gt;0")))/SUM(IF('PARITY Accuracy'!F132&lt;&gt;0,1,0), IF('Pattern_Matching Accuracy'!F132&lt;&gt;0,1,0), IF('Reversal Accuracy'!F132&lt;&gt;0,1,0), IF('Stack Accuracy'!F132&lt;&gt;0,1,0), IF('Vending_Machine Accuracy'!F132&lt;&gt;0,1,0), IF('Vending_Machine_Sum Accuracy'!F132&lt;&gt;0,1,0), IF('MazeComplete Accuracy'!F132&lt;&gt;0,1,0), IF('MazeSolve Accuracy'!F132&lt;&gt;0,1,0), IF('Hamiltonian Accuracy'!F132&lt;&gt;0,1,0))</f>
        <v>57.422222222222231</v>
      </c>
      <c r="G132">
        <f>(SUM(SUMIF('PARITY Accuracy'!G132,"&lt;&gt;0"), SUMIF('Pattern_Matching Accuracy'!G132,"&lt;&gt;0"), SUMIF('Reversal Accuracy'!G132,"&lt;&gt;0"), SUMIF('Stack Accuracy'!G132,"&lt;&gt;0"), SUMIF('Vending_Machine Accuracy'!G132,"&lt;&gt;0"), SUMIF('Vending_Machine_Sum Accuracy'!G132,"&lt;&gt;0"), SUMIF('MazeComplete Accuracy'!G132,"&lt;&gt;0"), SUMIF('MazeSolve Accuracy'!G132,"&lt;&gt;0"), SUMIF('Hamiltonian Accuracy'!G132,"&lt;&gt;0")))/SUM(IF('PARITY Accuracy'!G132&lt;&gt;0,1,0), IF('Pattern_Matching Accuracy'!G132&lt;&gt;0,1,0), IF('Reversal Accuracy'!G132&lt;&gt;0,1,0), IF('Stack Accuracy'!G132&lt;&gt;0,1,0), IF('Vending_Machine Accuracy'!G132&lt;&gt;0,1,0), IF('Vending_Machine_Sum Accuracy'!G132&lt;&gt;0,1,0), IF('MazeComplete Accuracy'!G132&lt;&gt;0,1,0), IF('MazeSolve Accuracy'!G132&lt;&gt;0,1,0), IF('Hamiltonian Accuracy'!G132&lt;&gt;0,1,0))</f>
        <v>55.712500000000006</v>
      </c>
      <c r="H132" t="str">
        <f t="shared" si="43"/>
        <v>50 (δ=0)</v>
      </c>
      <c r="N132">
        <f t="shared" si="44"/>
        <v>55.941076388888895</v>
      </c>
      <c r="O132">
        <f t="shared" si="45"/>
        <v>4.2745986996405616</v>
      </c>
      <c r="P132" s="5"/>
      <c r="R132" s="5"/>
      <c r="T132" s="5"/>
      <c r="V132" s="5"/>
    </row>
    <row r="133" spans="1:23" x14ac:dyDescent="0.75">
      <c r="A133" s="1">
        <v>21</v>
      </c>
      <c r="B133">
        <v>50</v>
      </c>
      <c r="C133">
        <v>0.2</v>
      </c>
      <c r="D133">
        <f>(SUM(SUMIF('PARITY Accuracy'!D133,"&lt;&gt;0"), SUMIF('Pattern_Matching Accuracy'!D133,"&lt;&gt;0"), SUMIF('Reversal Accuracy'!D133,"&lt;&gt;0"), SUMIF('Stack Accuracy'!D133,"&lt;&gt;0"), SUMIF('Vending_Machine Accuracy'!D133,"&lt;&gt;0"), SUMIF('Vending_Machine_Sum Accuracy'!D133,"&lt;&gt;0"), SUMIF('MazeComplete Accuracy'!D133,"&lt;&gt;0"), SUMIF('MazeSolve Accuracy'!D133,"&lt;&gt;0"), SUMIF('Hamiltonian Accuracy'!D133,"&lt;&gt;0")))/SUM(IF('PARITY Accuracy'!D133&lt;&gt;0,1,0), IF('Pattern_Matching Accuracy'!D133&lt;&gt;0,1,0), IF('Reversal Accuracy'!D133&lt;&gt;0,1,0), IF('Stack Accuracy'!D133&lt;&gt;0,1,0), IF('Vending_Machine Accuracy'!D133&lt;&gt;0,1,0), IF('Vending_Machine_Sum Accuracy'!D133&lt;&gt;0,1,0), IF('MazeComplete Accuracy'!D133&lt;&gt;0,1,0), IF('MazeSolve Accuracy'!D133&lt;&gt;0,1,0), IF('Hamiltonian Accuracy'!D133&lt;&gt;0,1,0))</f>
        <v>49.150000000000006</v>
      </c>
      <c r="E133">
        <f>(SUM(SUMIF('PARITY Accuracy'!E133,"&lt;&gt;0"), SUMIF('Pattern_Matching Accuracy'!E133,"&lt;&gt;0"), SUMIF('Reversal Accuracy'!E133,"&lt;&gt;0"), SUMIF('Stack Accuracy'!E133,"&lt;&gt;0"), SUMIF('Vending_Machine Accuracy'!E133,"&lt;&gt;0"), SUMIF('Vending_Machine_Sum Accuracy'!E133,"&lt;&gt;0"), SUMIF('MazeComplete Accuracy'!E133,"&lt;&gt;0"), SUMIF('MazeSolve Accuracy'!E133,"&lt;&gt;0"), SUMIF('Hamiltonian Accuracy'!E133,"&lt;&gt;0")))/SUM(IF('PARITY Accuracy'!E133&lt;&gt;0,1,0), IF('Pattern_Matching Accuracy'!E133&lt;&gt;0,1,0), IF('Reversal Accuracy'!E133&lt;&gt;0,1,0), IF('Stack Accuracy'!E133&lt;&gt;0,1,0), IF('Vending_Machine Accuracy'!E133&lt;&gt;0,1,0), IF('Vending_Machine_Sum Accuracy'!E133&lt;&gt;0,1,0), IF('MazeComplete Accuracy'!E133&lt;&gt;0,1,0), IF('MazeSolve Accuracy'!E133&lt;&gt;0,1,0), IF('Hamiltonian Accuracy'!E133&lt;&gt;0,1,0))</f>
        <v>62.688888888888897</v>
      </c>
      <c r="F133">
        <f>(SUM(SUMIF('PARITY Accuracy'!F133,"&lt;&gt;0"), SUMIF('Pattern_Matching Accuracy'!F133,"&lt;&gt;0"), SUMIF('Reversal Accuracy'!F133,"&lt;&gt;0"), SUMIF('Stack Accuracy'!F133,"&lt;&gt;0"), SUMIF('Vending_Machine Accuracy'!F133,"&lt;&gt;0"), SUMIF('Vending_Machine_Sum Accuracy'!F133,"&lt;&gt;0"), SUMIF('MazeComplete Accuracy'!F133,"&lt;&gt;0"), SUMIF('MazeSolve Accuracy'!F133,"&lt;&gt;0"), SUMIF('Hamiltonian Accuracy'!F133,"&lt;&gt;0")))/SUM(IF('PARITY Accuracy'!F133&lt;&gt;0,1,0), IF('Pattern_Matching Accuracy'!F133&lt;&gt;0,1,0), IF('Reversal Accuracy'!F133&lt;&gt;0,1,0), IF('Stack Accuracy'!F133&lt;&gt;0,1,0), IF('Vending_Machine Accuracy'!F133&lt;&gt;0,1,0), IF('Vending_Machine_Sum Accuracy'!F133&lt;&gt;0,1,0), IF('MazeComplete Accuracy'!F133&lt;&gt;0,1,0), IF('MazeSolve Accuracy'!F133&lt;&gt;0,1,0), IF('Hamiltonian Accuracy'!F133&lt;&gt;0,1,0))</f>
        <v>58.533333333333331</v>
      </c>
      <c r="G133">
        <f>(SUM(SUMIF('PARITY Accuracy'!G133,"&lt;&gt;0"), SUMIF('Pattern_Matching Accuracy'!G133,"&lt;&gt;0"), SUMIF('Reversal Accuracy'!G133,"&lt;&gt;0"), SUMIF('Stack Accuracy'!G133,"&lt;&gt;0"), SUMIF('Vending_Machine Accuracy'!G133,"&lt;&gt;0"), SUMIF('Vending_Machine_Sum Accuracy'!G133,"&lt;&gt;0"), SUMIF('MazeComplete Accuracy'!G133,"&lt;&gt;0"), SUMIF('MazeSolve Accuracy'!G133,"&lt;&gt;0"), SUMIF('Hamiltonian Accuracy'!G133,"&lt;&gt;0")))/SUM(IF('PARITY Accuracy'!G133&lt;&gt;0,1,0), IF('Pattern_Matching Accuracy'!G133&lt;&gt;0,1,0), IF('Reversal Accuracy'!G133&lt;&gt;0,1,0), IF('Stack Accuracy'!G133&lt;&gt;0,1,0), IF('Vending_Machine Accuracy'!G133&lt;&gt;0,1,0), IF('Vending_Machine_Sum Accuracy'!G133&lt;&gt;0,1,0), IF('MazeComplete Accuracy'!G133&lt;&gt;0,1,0), IF('MazeSolve Accuracy'!G133&lt;&gt;0,1,0), IF('Hamiltonian Accuracy'!G133&lt;&gt;0,1,0))</f>
        <v>58.475000000000001</v>
      </c>
      <c r="H133" t="str">
        <f t="shared" si="43"/>
        <v>50 (δ=0.2)</v>
      </c>
      <c r="K133" s="9" cm="1">
        <f t="array" ref="K133">INDEX(LINEST(K124:K129), 1)</f>
        <v>10.802755810657599</v>
      </c>
      <c r="L133" s="10" cm="1">
        <f t="array" ref="L133">INDEX(LINEST(L124:L128), 1)</f>
        <v>-0.31655158730158489</v>
      </c>
      <c r="N133">
        <f t="shared" si="44"/>
        <v>57.211805555555557</v>
      </c>
      <c r="O133">
        <f t="shared" si="45"/>
        <v>4.9581560717614011</v>
      </c>
      <c r="P133" s="5" cm="1">
        <f t="array" ref="P133">INDEX(LINEST(P124:P129), 1)</f>
        <v>9.7850510204081651</v>
      </c>
      <c r="Q133" s="5" cm="1">
        <f t="array" ref="Q133">INDEX(LINEST(Q124:Q128), 1)</f>
        <v>-0.61169246031746094</v>
      </c>
      <c r="R133" s="5" cm="1">
        <f t="array" ref="R133">INDEX(LINEST(R124:R129), 1)</f>
        <v>12.100126984126987</v>
      </c>
      <c r="S133" s="5" cm="1">
        <f t="array" ref="S133">INDEX(LINEST(S124:S128), 1)</f>
        <v>-0.12944444444444367</v>
      </c>
      <c r="T133" s="5" cm="1">
        <f t="array" ref="T133">INDEX(LINEST(T124:T129), 1)</f>
        <v>11.513333333333334</v>
      </c>
      <c r="U133" s="5" cm="1">
        <f t="array" ref="U133">INDEX(LINEST(U124:U128), 1)</f>
        <v>-0.24592592592592763</v>
      </c>
      <c r="V133" s="5" cm="1">
        <f t="array" ref="V133">INDEX(LINEST(V124:V129), 1)</f>
        <v>9.8125119047619069</v>
      </c>
      <c r="W133" s="5" cm="1">
        <f t="array" ref="W133">INDEX(LINEST(W124:W128), 1)</f>
        <v>-0.27914351851851721</v>
      </c>
    </row>
    <row r="134" spans="1:23" x14ac:dyDescent="0.75">
      <c r="A134" s="1">
        <v>22</v>
      </c>
      <c r="B134">
        <v>50</v>
      </c>
      <c r="C134">
        <v>0.45</v>
      </c>
      <c r="D134">
        <f>(SUM(SUMIF('PARITY Accuracy'!D134,"&lt;&gt;0"), SUMIF('Pattern_Matching Accuracy'!D134,"&lt;&gt;0"), SUMIF('Reversal Accuracy'!D134,"&lt;&gt;0"), SUMIF('Stack Accuracy'!D134,"&lt;&gt;0"), SUMIF('Vending_Machine Accuracy'!D134,"&lt;&gt;0"), SUMIF('Vending_Machine_Sum Accuracy'!D134,"&lt;&gt;0"), SUMIF('MazeComplete Accuracy'!D134,"&lt;&gt;0"), SUMIF('MazeSolve Accuracy'!D134,"&lt;&gt;0"), SUMIF('Hamiltonian Accuracy'!D134,"&lt;&gt;0")))/SUM(IF('PARITY Accuracy'!D134&lt;&gt;0,1,0), IF('Pattern_Matching Accuracy'!D134&lt;&gt;0,1,0), IF('Reversal Accuracy'!D134&lt;&gt;0,1,0), IF('Stack Accuracy'!D134&lt;&gt;0,1,0), IF('Vending_Machine Accuracy'!D134&lt;&gt;0,1,0), IF('Vending_Machine_Sum Accuracy'!D134&lt;&gt;0,1,0), IF('MazeComplete Accuracy'!D134&lt;&gt;0,1,0), IF('MazeSolve Accuracy'!D134&lt;&gt;0,1,0), IF('Hamiltonian Accuracy'!D134&lt;&gt;0,1,0))</f>
        <v>48.173750000000005</v>
      </c>
      <c r="E134">
        <f>(SUM(SUMIF('PARITY Accuracy'!E134,"&lt;&gt;0"), SUMIF('Pattern_Matching Accuracy'!E134,"&lt;&gt;0"), SUMIF('Reversal Accuracy'!E134,"&lt;&gt;0"), SUMIF('Stack Accuracy'!E134,"&lt;&gt;0"), SUMIF('Vending_Machine Accuracy'!E134,"&lt;&gt;0"), SUMIF('Vending_Machine_Sum Accuracy'!E134,"&lt;&gt;0"), SUMIF('MazeComplete Accuracy'!E134,"&lt;&gt;0"), SUMIF('MazeSolve Accuracy'!E134,"&lt;&gt;0"), SUMIF('Hamiltonian Accuracy'!E134,"&lt;&gt;0")))/SUM(IF('PARITY Accuracy'!E134&lt;&gt;0,1,0), IF('Pattern_Matching Accuracy'!E134&lt;&gt;0,1,0), IF('Reversal Accuracy'!E134&lt;&gt;0,1,0), IF('Stack Accuracy'!E134&lt;&gt;0,1,0), IF('Vending_Machine Accuracy'!E134&lt;&gt;0,1,0), IF('Vending_Machine_Sum Accuracy'!E134&lt;&gt;0,1,0), IF('MazeComplete Accuracy'!E134&lt;&gt;0,1,0), IF('MazeSolve Accuracy'!E134&lt;&gt;0,1,0), IF('Hamiltonian Accuracy'!E134&lt;&gt;0,1,0))</f>
        <v>61.56666666666667</v>
      </c>
      <c r="F134">
        <f>(SUM(SUMIF('PARITY Accuracy'!F134,"&lt;&gt;0"), SUMIF('Pattern_Matching Accuracy'!F134,"&lt;&gt;0"), SUMIF('Reversal Accuracy'!F134,"&lt;&gt;0"), SUMIF('Stack Accuracy'!F134,"&lt;&gt;0"), SUMIF('Vending_Machine Accuracy'!F134,"&lt;&gt;0"), SUMIF('Vending_Machine_Sum Accuracy'!F134,"&lt;&gt;0"), SUMIF('MazeComplete Accuracy'!F134,"&lt;&gt;0"), SUMIF('MazeSolve Accuracy'!F134,"&lt;&gt;0"), SUMIF('Hamiltonian Accuracy'!F134,"&lt;&gt;0")))/SUM(IF('PARITY Accuracy'!F134&lt;&gt;0,1,0), IF('Pattern_Matching Accuracy'!F134&lt;&gt;0,1,0), IF('Reversal Accuracy'!F134&lt;&gt;0,1,0), IF('Stack Accuracy'!F134&lt;&gt;0,1,0), IF('Vending_Machine Accuracy'!F134&lt;&gt;0,1,0), IF('Vending_Machine_Sum Accuracy'!F134&lt;&gt;0,1,0), IF('MazeComplete Accuracy'!F134&lt;&gt;0,1,0), IF('MazeSolve Accuracy'!F134&lt;&gt;0,1,0), IF('Hamiltonian Accuracy'!F134&lt;&gt;0,1,0))</f>
        <v>58.444444444444443</v>
      </c>
      <c r="G134">
        <f>(SUM(SUMIF('PARITY Accuracy'!G134,"&lt;&gt;0"), SUMIF('Pattern_Matching Accuracy'!G134,"&lt;&gt;0"), SUMIF('Reversal Accuracy'!G134,"&lt;&gt;0"), SUMIF('Stack Accuracy'!G134,"&lt;&gt;0"), SUMIF('Vending_Machine Accuracy'!G134,"&lt;&gt;0"), SUMIF('Vending_Machine_Sum Accuracy'!G134,"&lt;&gt;0"), SUMIF('MazeComplete Accuracy'!G134,"&lt;&gt;0"), SUMIF('MazeSolve Accuracy'!G134,"&lt;&gt;0"), SUMIF('Hamiltonian Accuracy'!G134,"&lt;&gt;0")))/SUM(IF('PARITY Accuracy'!G134&lt;&gt;0,1,0), IF('Pattern_Matching Accuracy'!G134&lt;&gt;0,1,0), IF('Reversal Accuracy'!G134&lt;&gt;0,1,0), IF('Stack Accuracy'!G134&lt;&gt;0,1,0), IF('Vending_Machine Accuracy'!G134&lt;&gt;0,1,0), IF('Vending_Machine_Sum Accuracy'!G134&lt;&gt;0,1,0), IF('MazeComplete Accuracy'!G134&lt;&gt;0,1,0), IF('MazeSolve Accuracy'!G134&lt;&gt;0,1,0), IF('Hamiltonian Accuracy'!G134&lt;&gt;0,1,0))</f>
        <v>57.337499999999999</v>
      </c>
      <c r="H134" t="str">
        <f t="shared" si="43"/>
        <v>50 (δ=0.45)</v>
      </c>
      <c r="K134" s="11">
        <f>AVERAGE('Hamiltonian Accuracy'!K134, 'MazeSolve Accuracy'!K134, 'MazeComplete Accuracy'!K134, 'Vending_Machine_Sum Accuracy'!K134, 'Vending_Machine Accuracy'!K134, 'Stack Accuracy'!K134, 'Reversal Accuracy'!K134, 'Pattern_Matching Accuracy'!K134, 'PARITY Accuracy'!K134)</f>
        <v>11.001564550264552</v>
      </c>
      <c r="L134" s="11">
        <f>AVERAGE('Hamiltonian Accuracy'!L134, 'MazeSolve Accuracy'!L134, 'MazeComplete Accuracy'!L134, 'Vending_Machine_Sum Accuracy'!L134, 'Vending_Machine Accuracy'!L134, 'Stack Accuracy'!L134, 'Reversal Accuracy'!L134, 'Pattern_Matching Accuracy'!L134, 'PARITY Accuracy'!L134)</f>
        <v>-0.2891523569023568</v>
      </c>
      <c r="N134">
        <f t="shared" si="44"/>
        <v>56.380590277777777</v>
      </c>
      <c r="O134">
        <f t="shared" si="45"/>
        <v>4.9855487635288744</v>
      </c>
    </row>
    <row r="135" spans="1:23" ht="15.5" thickBot="1" x14ac:dyDescent="0.9">
      <c r="A135" s="1">
        <v>23</v>
      </c>
      <c r="B135">
        <v>50</v>
      </c>
      <c r="C135">
        <v>0.65</v>
      </c>
      <c r="D135">
        <f>(SUM(SUMIF('PARITY Accuracy'!D135,"&lt;&gt;0"), SUMIF('Pattern_Matching Accuracy'!D135,"&lt;&gt;0"), SUMIF('Reversal Accuracy'!D135,"&lt;&gt;0"), SUMIF('Stack Accuracy'!D135,"&lt;&gt;0"), SUMIF('Vending_Machine Accuracy'!D135,"&lt;&gt;0"), SUMIF('Vending_Machine_Sum Accuracy'!D135,"&lt;&gt;0"), SUMIF('MazeComplete Accuracy'!D135,"&lt;&gt;0"), SUMIF('MazeSolve Accuracy'!D135,"&lt;&gt;0"), SUMIF('Hamiltonian Accuracy'!D135,"&lt;&gt;0")))/SUM(IF('PARITY Accuracy'!D135&lt;&gt;0,1,0), IF('Pattern_Matching Accuracy'!D135&lt;&gt;0,1,0), IF('Reversal Accuracy'!D135&lt;&gt;0,1,0), IF('Stack Accuracy'!D135&lt;&gt;0,1,0), IF('Vending_Machine Accuracy'!D135&lt;&gt;0,1,0), IF('Vending_Machine_Sum Accuracy'!D135&lt;&gt;0,1,0), IF('MazeComplete Accuracy'!D135&lt;&gt;0,1,0), IF('MazeSolve Accuracy'!D135&lt;&gt;0,1,0), IF('Hamiltonian Accuracy'!D135&lt;&gt;0,1,0))</f>
        <v>48.637500000000003</v>
      </c>
      <c r="E135">
        <f>(SUM(SUMIF('PARITY Accuracy'!E135,"&lt;&gt;0"), SUMIF('Pattern_Matching Accuracy'!E135,"&lt;&gt;0"), SUMIF('Reversal Accuracy'!E135,"&lt;&gt;0"), SUMIF('Stack Accuracy'!E135,"&lt;&gt;0"), SUMIF('Vending_Machine Accuracy'!E135,"&lt;&gt;0"), SUMIF('Vending_Machine_Sum Accuracy'!E135,"&lt;&gt;0"), SUMIF('MazeComplete Accuracy'!E135,"&lt;&gt;0"), SUMIF('MazeSolve Accuracy'!E135,"&lt;&gt;0"), SUMIF('Hamiltonian Accuracy'!E135,"&lt;&gt;0")))/SUM(IF('PARITY Accuracy'!E135&lt;&gt;0,1,0), IF('Pattern_Matching Accuracy'!E135&lt;&gt;0,1,0), IF('Reversal Accuracy'!E135&lt;&gt;0,1,0), IF('Stack Accuracy'!E135&lt;&gt;0,1,0), IF('Vending_Machine Accuracy'!E135&lt;&gt;0,1,0), IF('Vending_Machine_Sum Accuracy'!E135&lt;&gt;0,1,0), IF('MazeComplete Accuracy'!E135&lt;&gt;0,1,0), IF('MazeSolve Accuracy'!E135&lt;&gt;0,1,0), IF('Hamiltonian Accuracy'!E135&lt;&gt;0,1,0))</f>
        <v>61.288888888888891</v>
      </c>
      <c r="F135">
        <f>(SUM(SUMIF('PARITY Accuracy'!F135,"&lt;&gt;0"), SUMIF('Pattern_Matching Accuracy'!F135,"&lt;&gt;0"), SUMIF('Reversal Accuracy'!F135,"&lt;&gt;0"), SUMIF('Stack Accuracy'!F135,"&lt;&gt;0"), SUMIF('Vending_Machine Accuracy'!F135,"&lt;&gt;0"), SUMIF('Vending_Machine_Sum Accuracy'!F135,"&lt;&gt;0"), SUMIF('MazeComplete Accuracy'!F135,"&lt;&gt;0"), SUMIF('MazeSolve Accuracy'!F135,"&lt;&gt;0"), SUMIF('Hamiltonian Accuracy'!F135,"&lt;&gt;0")))/SUM(IF('PARITY Accuracy'!F135&lt;&gt;0,1,0), IF('Pattern_Matching Accuracy'!F135&lt;&gt;0,1,0), IF('Reversal Accuracy'!F135&lt;&gt;0,1,0), IF('Stack Accuracy'!F135&lt;&gt;0,1,0), IF('Vending_Machine Accuracy'!F135&lt;&gt;0,1,0), IF('Vending_Machine_Sum Accuracy'!F135&lt;&gt;0,1,0), IF('MazeComplete Accuracy'!F135&lt;&gt;0,1,0), IF('MazeSolve Accuracy'!F135&lt;&gt;0,1,0), IF('Hamiltonian Accuracy'!F135&lt;&gt;0,1,0))</f>
        <v>58.544444444444444</v>
      </c>
      <c r="G135">
        <f>(SUM(SUMIF('PARITY Accuracy'!G135,"&lt;&gt;0"), SUMIF('Pattern_Matching Accuracy'!G135,"&lt;&gt;0"), SUMIF('Reversal Accuracy'!G135,"&lt;&gt;0"), SUMIF('Stack Accuracy'!G135,"&lt;&gt;0"), SUMIF('Vending_Machine Accuracy'!G135,"&lt;&gt;0"), SUMIF('Vending_Machine_Sum Accuracy'!G135,"&lt;&gt;0"), SUMIF('MazeComplete Accuracy'!G135,"&lt;&gt;0"), SUMIF('MazeSolve Accuracy'!G135,"&lt;&gt;0"), SUMIF('Hamiltonian Accuracy'!G135,"&lt;&gt;0")))/SUM(IF('PARITY Accuracy'!G135&lt;&gt;0,1,0), IF('Pattern_Matching Accuracy'!G135&lt;&gt;0,1,0), IF('Reversal Accuracy'!G135&lt;&gt;0,1,0), IF('Stack Accuracy'!G135&lt;&gt;0,1,0), IF('Vending_Machine Accuracy'!G135&lt;&gt;0,1,0), IF('Vending_Machine_Sum Accuracy'!G135&lt;&gt;0,1,0), IF('MazeComplete Accuracy'!G135&lt;&gt;0,1,0), IF('MazeSolve Accuracy'!G135&lt;&gt;0,1,0), IF('Hamiltonian Accuracy'!G135&lt;&gt;0,1,0))</f>
        <v>57.212500000000013</v>
      </c>
      <c r="H135" t="str">
        <f t="shared" si="43"/>
        <v>50 (δ=0.65)</v>
      </c>
      <c r="K135" s="12">
        <f>_xlfn.STDEV.P('Hamiltonian Accuracy'!K134, 'MazeSolve Accuracy'!K134, 'MazeComplete Accuracy'!K134, 'Vending_Machine_Sum Accuracy'!K134, 'Vending_Machine Accuracy'!K134, 'Stack Accuracy'!K134, 'Reversal Accuracy'!K134, 'Pattern_Matching Accuracy'!K134, 'PARITY Accuracy'!K134)</f>
        <v>4.6285125756710359</v>
      </c>
      <c r="L135" s="13">
        <f>_xlfn.STDEV.P('Hamiltonian Accuracy'!L134, 'MazeSolve Accuracy'!L134, 'MazeComplete Accuracy'!L134, 'Vending_Machine_Sum Accuracy'!L134, 'Vending_Machine Accuracy'!L134, 'Stack Accuracy'!L134, 'Reversal Accuracy'!L134, 'Pattern_Matching Accuracy'!L134, 'PARITY Accuracy'!L134)</f>
        <v>0.30195407153785664</v>
      </c>
      <c r="N135">
        <f t="shared" si="44"/>
        <v>56.420833333333334</v>
      </c>
      <c r="O135">
        <f t="shared" si="45"/>
        <v>4.7279673997421652</v>
      </c>
    </row>
    <row r="136" spans="1:23" x14ac:dyDescent="0.75">
      <c r="A136" s="1">
        <v>24</v>
      </c>
      <c r="B136">
        <v>50</v>
      </c>
      <c r="C136">
        <v>0.85</v>
      </c>
      <c r="D136">
        <f>(SUM(SUMIF('PARITY Accuracy'!D136,"&lt;&gt;0"), SUMIF('Pattern_Matching Accuracy'!D136,"&lt;&gt;0"), SUMIF('Reversal Accuracy'!D136,"&lt;&gt;0"), SUMIF('Stack Accuracy'!D136,"&lt;&gt;0"), SUMIF('Vending_Machine Accuracy'!D136,"&lt;&gt;0"), SUMIF('Vending_Machine_Sum Accuracy'!D136,"&lt;&gt;0"), SUMIF('MazeComplete Accuracy'!D136,"&lt;&gt;0"), SUMIF('MazeSolve Accuracy'!D136,"&lt;&gt;0"), SUMIF('Hamiltonian Accuracy'!D136,"&lt;&gt;0")))/SUM(IF('PARITY Accuracy'!D136&lt;&gt;0,1,0), IF('Pattern_Matching Accuracy'!D136&lt;&gt;0,1,0), IF('Reversal Accuracy'!D136&lt;&gt;0,1,0), IF('Stack Accuracy'!D136&lt;&gt;0,1,0), IF('Vending_Machine Accuracy'!D136&lt;&gt;0,1,0), IF('Vending_Machine_Sum Accuracy'!D136&lt;&gt;0,1,0), IF('MazeComplete Accuracy'!D136&lt;&gt;0,1,0), IF('MazeSolve Accuracy'!D136&lt;&gt;0,1,0), IF('Hamiltonian Accuracy'!D136&lt;&gt;0,1,0))</f>
        <v>47.274999999999991</v>
      </c>
      <c r="E136">
        <f>(SUM(SUMIF('PARITY Accuracy'!E136,"&lt;&gt;0"), SUMIF('Pattern_Matching Accuracy'!E136,"&lt;&gt;0"), SUMIF('Reversal Accuracy'!E136,"&lt;&gt;0"), SUMIF('Stack Accuracy'!E136,"&lt;&gt;0"), SUMIF('Vending_Machine Accuracy'!E136,"&lt;&gt;0"), SUMIF('Vending_Machine_Sum Accuracy'!E136,"&lt;&gt;0"), SUMIF('MazeComplete Accuracy'!E136,"&lt;&gt;0"), SUMIF('MazeSolve Accuracy'!E136,"&lt;&gt;0"), SUMIF('Hamiltonian Accuracy'!E136,"&lt;&gt;0")))/SUM(IF('PARITY Accuracy'!E136&lt;&gt;0,1,0), IF('Pattern_Matching Accuracy'!E136&lt;&gt;0,1,0), IF('Reversal Accuracy'!E136&lt;&gt;0,1,0), IF('Stack Accuracy'!E136&lt;&gt;0,1,0), IF('Vending_Machine Accuracy'!E136&lt;&gt;0,1,0), IF('Vending_Machine_Sum Accuracy'!E136&lt;&gt;0,1,0), IF('MazeComplete Accuracy'!E136&lt;&gt;0,1,0), IF('MazeSolve Accuracy'!E136&lt;&gt;0,1,0), IF('Hamiltonian Accuracy'!E136&lt;&gt;0,1,0))</f>
        <v>60.777777777777779</v>
      </c>
      <c r="F136">
        <f>(SUM(SUMIF('PARITY Accuracy'!F136,"&lt;&gt;0"), SUMIF('Pattern_Matching Accuracy'!F136,"&lt;&gt;0"), SUMIF('Reversal Accuracy'!F136,"&lt;&gt;0"), SUMIF('Stack Accuracy'!F136,"&lt;&gt;0"), SUMIF('Vending_Machine Accuracy'!F136,"&lt;&gt;0"), SUMIF('Vending_Machine_Sum Accuracy'!F136,"&lt;&gt;0"), SUMIF('MazeComplete Accuracy'!F136,"&lt;&gt;0"), SUMIF('MazeSolve Accuracy'!F136,"&lt;&gt;0"), SUMIF('Hamiltonian Accuracy'!F136,"&lt;&gt;0")))/SUM(IF('PARITY Accuracy'!F136&lt;&gt;0,1,0), IF('Pattern_Matching Accuracy'!F136&lt;&gt;0,1,0), IF('Reversal Accuracy'!F136&lt;&gt;0,1,0), IF('Stack Accuracy'!F136&lt;&gt;0,1,0), IF('Vending_Machine Accuracy'!F136&lt;&gt;0,1,0), IF('Vending_Machine_Sum Accuracy'!F136&lt;&gt;0,1,0), IF('MazeComplete Accuracy'!F136&lt;&gt;0,1,0), IF('MazeSolve Accuracy'!F136&lt;&gt;0,1,0), IF('Hamiltonian Accuracy'!F136&lt;&gt;0,1,0))</f>
        <v>58.511111111111113</v>
      </c>
      <c r="G136">
        <f>(SUM(SUMIF('PARITY Accuracy'!G136,"&lt;&gt;0"), SUMIF('Pattern_Matching Accuracy'!G136,"&lt;&gt;0"), SUMIF('Reversal Accuracy'!G136,"&lt;&gt;0"), SUMIF('Stack Accuracy'!G136,"&lt;&gt;0"), SUMIF('Vending_Machine Accuracy'!G136,"&lt;&gt;0"), SUMIF('Vending_Machine_Sum Accuracy'!G136,"&lt;&gt;0"), SUMIF('MazeComplete Accuracy'!G136,"&lt;&gt;0"), SUMIF('MazeSolve Accuracy'!G136,"&lt;&gt;0"), SUMIF('Hamiltonian Accuracy'!G136,"&lt;&gt;0")))/SUM(IF('PARITY Accuracy'!G136&lt;&gt;0,1,0), IF('Pattern_Matching Accuracy'!G136&lt;&gt;0,1,0), IF('Reversal Accuracy'!G136&lt;&gt;0,1,0), IF('Stack Accuracy'!G136&lt;&gt;0,1,0), IF('Vending_Machine Accuracy'!G136&lt;&gt;0,1,0), IF('Vending_Machine_Sum Accuracy'!G136&lt;&gt;0,1,0), IF('MazeComplete Accuracy'!G136&lt;&gt;0,1,0), IF('MazeSolve Accuracy'!G136&lt;&gt;0,1,0), IF('Hamiltonian Accuracy'!G136&lt;&gt;0,1,0))</f>
        <v>55.6</v>
      </c>
      <c r="H136" t="str">
        <f t="shared" si="43"/>
        <v>50 (δ=0.85)</v>
      </c>
      <c r="N136">
        <f t="shared" si="44"/>
        <v>55.540972222222223</v>
      </c>
      <c r="O136">
        <f t="shared" si="45"/>
        <v>5.1131115405173437</v>
      </c>
    </row>
    <row r="137" spans="1:23" x14ac:dyDescent="0.75">
      <c r="A137" s="1">
        <v>25</v>
      </c>
      <c r="B137">
        <v>100</v>
      </c>
      <c r="C137">
        <v>0</v>
      </c>
      <c r="D137">
        <f>(SUM(SUMIF('PARITY Accuracy'!D137,"&lt;&gt;0"), SUMIF('Pattern_Matching Accuracy'!D137,"&lt;&gt;0"), SUMIF('Reversal Accuracy'!D137,"&lt;&gt;0"), SUMIF('Stack Accuracy'!D137,"&lt;&gt;0"), SUMIF('Vending_Machine Accuracy'!D137,"&lt;&gt;0"), SUMIF('Vending_Machine_Sum Accuracy'!D137,"&lt;&gt;0"), SUMIF('MazeComplete Accuracy'!D137,"&lt;&gt;0"), SUMIF('MazeSolve Accuracy'!D137,"&lt;&gt;0"), SUMIF('Hamiltonian Accuracy'!D137,"&lt;&gt;0")))/SUM(IF('PARITY Accuracy'!D137&lt;&gt;0,1,0), IF('Pattern_Matching Accuracy'!D137&lt;&gt;0,1,0), IF('Reversal Accuracy'!D137&lt;&gt;0,1,0), IF('Stack Accuracy'!D137&lt;&gt;0,1,0), IF('Vending_Machine Accuracy'!D137&lt;&gt;0,1,0), IF('Vending_Machine_Sum Accuracy'!D137&lt;&gt;0,1,0), IF('MazeComplete Accuracy'!D137&lt;&gt;0,1,0), IF('MazeSolve Accuracy'!D137&lt;&gt;0,1,0), IF('Hamiltonian Accuracy'!D137&lt;&gt;0,1,0))</f>
        <v>49.475000000000001</v>
      </c>
      <c r="E137">
        <f>(SUM(SUMIF('PARITY Accuracy'!E137,"&lt;&gt;0"), SUMIF('Pattern_Matching Accuracy'!E137,"&lt;&gt;0"), SUMIF('Reversal Accuracy'!E137,"&lt;&gt;0"), SUMIF('Stack Accuracy'!E137,"&lt;&gt;0"), SUMIF('Vending_Machine Accuracy'!E137,"&lt;&gt;0"), SUMIF('Vending_Machine_Sum Accuracy'!E137,"&lt;&gt;0"), SUMIF('MazeComplete Accuracy'!E137,"&lt;&gt;0"), SUMIF('MazeSolve Accuracy'!E137,"&lt;&gt;0"), SUMIF('Hamiltonian Accuracy'!E137,"&lt;&gt;0")))/SUM(IF('PARITY Accuracy'!E137&lt;&gt;0,1,0), IF('Pattern_Matching Accuracy'!E137&lt;&gt;0,1,0), IF('Reversal Accuracy'!E137&lt;&gt;0,1,0), IF('Stack Accuracy'!E137&lt;&gt;0,1,0), IF('Vending_Machine Accuracy'!E137&lt;&gt;0,1,0), IF('Vending_Machine_Sum Accuracy'!E137&lt;&gt;0,1,0), IF('MazeComplete Accuracy'!E137&lt;&gt;0,1,0), IF('MazeSolve Accuracy'!E137&lt;&gt;0,1,0), IF('Hamiltonian Accuracy'!E137&lt;&gt;0,1,0))</f>
        <v>63.811111111111103</v>
      </c>
      <c r="F137">
        <f>(SUM(SUMIF('PARITY Accuracy'!F137,"&lt;&gt;0"), SUMIF('Pattern_Matching Accuracy'!F137,"&lt;&gt;0"), SUMIF('Reversal Accuracy'!F137,"&lt;&gt;0"), SUMIF('Stack Accuracy'!F137,"&lt;&gt;0"), SUMIF('Vending_Machine Accuracy'!F137,"&lt;&gt;0"), SUMIF('Vending_Machine_Sum Accuracy'!F137,"&lt;&gt;0"), SUMIF('MazeComplete Accuracy'!F137,"&lt;&gt;0"), SUMIF('MazeSolve Accuracy'!F137,"&lt;&gt;0"), SUMIF('Hamiltonian Accuracy'!F137,"&lt;&gt;0")))/SUM(IF('PARITY Accuracy'!F137&lt;&gt;0,1,0), IF('Pattern_Matching Accuracy'!F137&lt;&gt;0,1,0), IF('Reversal Accuracy'!F137&lt;&gt;0,1,0), IF('Stack Accuracy'!F137&lt;&gt;0,1,0), IF('Vending_Machine Accuracy'!F137&lt;&gt;0,1,0), IF('Vending_Machine_Sum Accuracy'!F137&lt;&gt;0,1,0), IF('MazeComplete Accuracy'!F137&lt;&gt;0,1,0), IF('MazeSolve Accuracy'!F137&lt;&gt;0,1,0), IF('Hamiltonian Accuracy'!F137&lt;&gt;0,1,0))</f>
        <v>64.87777777777778</v>
      </c>
      <c r="G137">
        <f>(SUM(SUMIF('PARITY Accuracy'!G137,"&lt;&gt;0"), SUMIF('Pattern_Matching Accuracy'!G137,"&lt;&gt;0"), SUMIF('Reversal Accuracy'!G137,"&lt;&gt;0"), SUMIF('Stack Accuracy'!G137,"&lt;&gt;0"), SUMIF('Vending_Machine Accuracy'!G137,"&lt;&gt;0"), SUMIF('Vending_Machine_Sum Accuracy'!G137,"&lt;&gt;0"), SUMIF('MazeComplete Accuracy'!G137,"&lt;&gt;0"), SUMIF('MazeSolve Accuracy'!G137,"&lt;&gt;0"), SUMIF('Hamiltonian Accuracy'!G137,"&lt;&gt;0")))/SUM(IF('PARITY Accuracy'!G137&lt;&gt;0,1,0), IF('Pattern_Matching Accuracy'!G137&lt;&gt;0,1,0), IF('Reversal Accuracy'!G137&lt;&gt;0,1,0), IF('Stack Accuracy'!G137&lt;&gt;0,1,0), IF('Vending_Machine Accuracy'!G137&lt;&gt;0,1,0), IF('Vending_Machine_Sum Accuracy'!G137&lt;&gt;0,1,0), IF('MazeComplete Accuracy'!G137&lt;&gt;0,1,0), IF('MazeSolve Accuracy'!G137&lt;&gt;0,1,0), IF('Hamiltonian Accuracy'!G137&lt;&gt;0,1,0))</f>
        <v>59.174999999999997</v>
      </c>
      <c r="H137" t="str">
        <f t="shared" si="43"/>
        <v>100 (δ=0)</v>
      </c>
      <c r="N137">
        <f t="shared" si="44"/>
        <v>59.334722222222226</v>
      </c>
      <c r="O137">
        <f t="shared" si="45"/>
        <v>6.0828273825622556</v>
      </c>
    </row>
    <row r="138" spans="1:23" x14ac:dyDescent="0.75">
      <c r="A138" s="1">
        <v>26</v>
      </c>
      <c r="B138">
        <v>100</v>
      </c>
      <c r="C138">
        <v>0.2</v>
      </c>
      <c r="D138">
        <f>(SUM(SUMIF('PARITY Accuracy'!D138,"&lt;&gt;0"), SUMIF('Pattern_Matching Accuracy'!D138,"&lt;&gt;0"), SUMIF('Reversal Accuracy'!D138,"&lt;&gt;0"), SUMIF('Stack Accuracy'!D138,"&lt;&gt;0"), SUMIF('Vending_Machine Accuracy'!D138,"&lt;&gt;0"), SUMIF('Vending_Machine_Sum Accuracy'!D138,"&lt;&gt;0"), SUMIF('MazeComplete Accuracy'!D138,"&lt;&gt;0"), SUMIF('MazeSolve Accuracy'!D138,"&lt;&gt;0"), SUMIF('Hamiltonian Accuracy'!D138,"&lt;&gt;0")))/SUM(IF('PARITY Accuracy'!D138&lt;&gt;0,1,0), IF('Pattern_Matching Accuracy'!D138&lt;&gt;0,1,0), IF('Reversal Accuracy'!D138&lt;&gt;0,1,0), IF('Stack Accuracy'!D138&lt;&gt;0,1,0), IF('Vending_Machine Accuracy'!D138&lt;&gt;0,1,0), IF('Vending_Machine_Sum Accuracy'!D138&lt;&gt;0,1,0), IF('MazeComplete Accuracy'!D138&lt;&gt;0,1,0), IF('MazeSolve Accuracy'!D138&lt;&gt;0,1,0), IF('Hamiltonian Accuracy'!D138&lt;&gt;0,1,0))</f>
        <v>46.95</v>
      </c>
      <c r="E138">
        <f>(SUM(SUMIF('PARITY Accuracy'!E138,"&lt;&gt;0"), SUMIF('Pattern_Matching Accuracy'!E138,"&lt;&gt;0"), SUMIF('Reversal Accuracy'!E138,"&lt;&gt;0"), SUMIF('Stack Accuracy'!E138,"&lt;&gt;0"), SUMIF('Vending_Machine Accuracy'!E138,"&lt;&gt;0"), SUMIF('Vending_Machine_Sum Accuracy'!E138,"&lt;&gt;0"), SUMIF('MazeComplete Accuracy'!E138,"&lt;&gt;0"), SUMIF('MazeSolve Accuracy'!E138,"&lt;&gt;0"), SUMIF('Hamiltonian Accuracy'!E138,"&lt;&gt;0")))/SUM(IF('PARITY Accuracy'!E138&lt;&gt;0,1,0), IF('Pattern_Matching Accuracy'!E138&lt;&gt;0,1,0), IF('Reversal Accuracy'!E138&lt;&gt;0,1,0), IF('Stack Accuracy'!E138&lt;&gt;0,1,0), IF('Vending_Machine Accuracy'!E138&lt;&gt;0,1,0), IF('Vending_Machine_Sum Accuracy'!E138&lt;&gt;0,1,0), IF('MazeComplete Accuracy'!E138&lt;&gt;0,1,0), IF('MazeSolve Accuracy'!E138&lt;&gt;0,1,0), IF('Hamiltonian Accuracy'!E138&lt;&gt;0,1,0))</f>
        <v>64.066666666666663</v>
      </c>
      <c r="F138">
        <f>(SUM(SUMIF('PARITY Accuracy'!F138,"&lt;&gt;0"), SUMIF('Pattern_Matching Accuracy'!F138,"&lt;&gt;0"), SUMIF('Reversal Accuracy'!F138,"&lt;&gt;0"), SUMIF('Stack Accuracy'!F138,"&lt;&gt;0"), SUMIF('Vending_Machine Accuracy'!F138,"&lt;&gt;0"), SUMIF('Vending_Machine_Sum Accuracy'!F138,"&lt;&gt;0"), SUMIF('MazeComplete Accuracy'!F138,"&lt;&gt;0"), SUMIF('MazeSolve Accuracy'!F138,"&lt;&gt;0"), SUMIF('Hamiltonian Accuracy'!F138,"&lt;&gt;0")))/SUM(IF('PARITY Accuracy'!F138&lt;&gt;0,1,0), IF('Pattern_Matching Accuracy'!F138&lt;&gt;0,1,0), IF('Reversal Accuracy'!F138&lt;&gt;0,1,0), IF('Stack Accuracy'!F138&lt;&gt;0,1,0), IF('Vending_Machine Accuracy'!F138&lt;&gt;0,1,0), IF('Vending_Machine_Sum Accuracy'!F138&lt;&gt;0,1,0), IF('MazeComplete Accuracy'!F138&lt;&gt;0,1,0), IF('MazeSolve Accuracy'!F138&lt;&gt;0,1,0), IF('Hamiltonian Accuracy'!F138&lt;&gt;0,1,0))</f>
        <v>64.666666666666671</v>
      </c>
      <c r="G138">
        <f>(SUM(SUMIF('PARITY Accuracy'!G138,"&lt;&gt;0"), SUMIF('Pattern_Matching Accuracy'!G138,"&lt;&gt;0"), SUMIF('Reversal Accuracy'!G138,"&lt;&gt;0"), SUMIF('Stack Accuracy'!G138,"&lt;&gt;0"), SUMIF('Vending_Machine Accuracy'!G138,"&lt;&gt;0"), SUMIF('Vending_Machine_Sum Accuracy'!G138,"&lt;&gt;0"), SUMIF('MazeComplete Accuracy'!G138,"&lt;&gt;0"), SUMIF('MazeSolve Accuracy'!G138,"&lt;&gt;0"), SUMIF('Hamiltonian Accuracy'!G138,"&lt;&gt;0")))/SUM(IF('PARITY Accuracy'!G138&lt;&gt;0,1,0), IF('Pattern_Matching Accuracy'!G138&lt;&gt;0,1,0), IF('Reversal Accuracy'!G138&lt;&gt;0,1,0), IF('Stack Accuracy'!G138&lt;&gt;0,1,0), IF('Vending_Machine Accuracy'!G138&lt;&gt;0,1,0), IF('Vending_Machine_Sum Accuracy'!G138&lt;&gt;0,1,0), IF('MazeComplete Accuracy'!G138&lt;&gt;0,1,0), IF('MazeSolve Accuracy'!G138&lt;&gt;0,1,0), IF('Hamiltonian Accuracy'!G138&lt;&gt;0,1,0))</f>
        <v>62.024999999999999</v>
      </c>
      <c r="H138" t="str">
        <f t="shared" si="43"/>
        <v>100 (δ=0.2)</v>
      </c>
      <c r="N138">
        <f t="shared" si="44"/>
        <v>59.427083333333336</v>
      </c>
      <c r="O138">
        <f t="shared" si="45"/>
        <v>7.2698993550078583</v>
      </c>
    </row>
    <row r="139" spans="1:23" x14ac:dyDescent="0.75">
      <c r="A139" s="1">
        <v>27</v>
      </c>
      <c r="B139">
        <v>100</v>
      </c>
      <c r="C139">
        <v>0.45</v>
      </c>
      <c r="D139">
        <f>(SUM(SUMIF('PARITY Accuracy'!D139,"&lt;&gt;0"), SUMIF('Pattern_Matching Accuracy'!D139,"&lt;&gt;0"), SUMIF('Reversal Accuracy'!D139,"&lt;&gt;0"), SUMIF('Stack Accuracy'!D139,"&lt;&gt;0"), SUMIF('Vending_Machine Accuracy'!D139,"&lt;&gt;0"), SUMIF('Vending_Machine_Sum Accuracy'!D139,"&lt;&gt;0"), SUMIF('MazeComplete Accuracy'!D139,"&lt;&gt;0"), SUMIF('MazeSolve Accuracy'!D139,"&lt;&gt;0"), SUMIF('Hamiltonian Accuracy'!D139,"&lt;&gt;0")))/SUM(IF('PARITY Accuracy'!D139&lt;&gt;0,1,0), IF('Pattern_Matching Accuracy'!D139&lt;&gt;0,1,0), IF('Reversal Accuracy'!D139&lt;&gt;0,1,0), IF('Stack Accuracy'!D139&lt;&gt;0,1,0), IF('Vending_Machine Accuracy'!D139&lt;&gt;0,1,0), IF('Vending_Machine_Sum Accuracy'!D139&lt;&gt;0,1,0), IF('MazeComplete Accuracy'!D139&lt;&gt;0,1,0), IF('MazeSolve Accuracy'!D139&lt;&gt;0,1,0), IF('Hamiltonian Accuracy'!D139&lt;&gt;0,1,0))</f>
        <v>47.275000000000006</v>
      </c>
      <c r="E139">
        <f>(SUM(SUMIF('PARITY Accuracy'!E139,"&lt;&gt;0"), SUMIF('Pattern_Matching Accuracy'!E139,"&lt;&gt;0"), SUMIF('Reversal Accuracy'!E139,"&lt;&gt;0"), SUMIF('Stack Accuracy'!E139,"&lt;&gt;0"), SUMIF('Vending_Machine Accuracy'!E139,"&lt;&gt;0"), SUMIF('Vending_Machine_Sum Accuracy'!E139,"&lt;&gt;0"), SUMIF('MazeComplete Accuracy'!E139,"&lt;&gt;0"), SUMIF('MazeSolve Accuracy'!E139,"&lt;&gt;0"), SUMIF('Hamiltonian Accuracy'!E139,"&lt;&gt;0")))/SUM(IF('PARITY Accuracy'!E139&lt;&gt;0,1,0), IF('Pattern_Matching Accuracy'!E139&lt;&gt;0,1,0), IF('Reversal Accuracy'!E139&lt;&gt;0,1,0), IF('Stack Accuracy'!E139&lt;&gt;0,1,0), IF('Vending_Machine Accuracy'!E139&lt;&gt;0,1,0), IF('Vending_Machine_Sum Accuracy'!E139&lt;&gt;0,1,0), IF('MazeComplete Accuracy'!E139&lt;&gt;0,1,0), IF('MazeSolve Accuracy'!E139&lt;&gt;0,1,0), IF('Hamiltonian Accuracy'!E139&lt;&gt;0,1,0))</f>
        <v>63.388888888888886</v>
      </c>
      <c r="F139">
        <f>(SUM(SUMIF('PARITY Accuracy'!F139,"&lt;&gt;0"), SUMIF('Pattern_Matching Accuracy'!F139,"&lt;&gt;0"), SUMIF('Reversal Accuracy'!F139,"&lt;&gt;0"), SUMIF('Stack Accuracy'!F139,"&lt;&gt;0"), SUMIF('Vending_Machine Accuracy'!F139,"&lt;&gt;0"), SUMIF('Vending_Machine_Sum Accuracy'!F139,"&lt;&gt;0"), SUMIF('MazeComplete Accuracy'!F139,"&lt;&gt;0"), SUMIF('MazeSolve Accuracy'!F139,"&lt;&gt;0"), SUMIF('Hamiltonian Accuracy'!F139,"&lt;&gt;0")))/SUM(IF('PARITY Accuracy'!F139&lt;&gt;0,1,0), IF('Pattern_Matching Accuracy'!F139&lt;&gt;0,1,0), IF('Reversal Accuracy'!F139&lt;&gt;0,1,0), IF('Stack Accuracy'!F139&lt;&gt;0,1,0), IF('Vending_Machine Accuracy'!F139&lt;&gt;0,1,0), IF('Vending_Machine_Sum Accuracy'!F139&lt;&gt;0,1,0), IF('MazeComplete Accuracy'!F139&lt;&gt;0,1,0), IF('MazeSolve Accuracy'!F139&lt;&gt;0,1,0), IF('Hamiltonian Accuracy'!F139&lt;&gt;0,1,0))</f>
        <v>64.088888888888889</v>
      </c>
      <c r="G139">
        <f>(SUM(SUMIF('PARITY Accuracy'!G139,"&lt;&gt;0"), SUMIF('Pattern_Matching Accuracy'!G139,"&lt;&gt;0"), SUMIF('Reversal Accuracy'!G139,"&lt;&gt;0"), SUMIF('Stack Accuracy'!G139,"&lt;&gt;0"), SUMIF('Vending_Machine Accuracy'!G139,"&lt;&gt;0"), SUMIF('Vending_Machine_Sum Accuracy'!G139,"&lt;&gt;0"), SUMIF('MazeComplete Accuracy'!G139,"&lt;&gt;0"), SUMIF('MazeSolve Accuracy'!G139,"&lt;&gt;0"), SUMIF('Hamiltonian Accuracy'!G139,"&lt;&gt;0")))/SUM(IF('PARITY Accuracy'!G139&lt;&gt;0,1,0), IF('Pattern_Matching Accuracy'!G139&lt;&gt;0,1,0), IF('Reversal Accuracy'!G139&lt;&gt;0,1,0), IF('Stack Accuracy'!G139&lt;&gt;0,1,0), IF('Vending_Machine Accuracy'!G139&lt;&gt;0,1,0), IF('Vending_Machine_Sum Accuracy'!G139&lt;&gt;0,1,0), IF('MazeComplete Accuracy'!G139&lt;&gt;0,1,0), IF('MazeSolve Accuracy'!G139&lt;&gt;0,1,0), IF('Hamiltonian Accuracy'!G139&lt;&gt;0,1,0))</f>
        <v>61.187499999999993</v>
      </c>
      <c r="H139" t="str">
        <f t="shared" si="43"/>
        <v>100 (δ=0.45)</v>
      </c>
      <c r="N139">
        <f t="shared" si="44"/>
        <v>58.985069444444449</v>
      </c>
      <c r="O139">
        <f t="shared" si="45"/>
        <v>6.845053421385936</v>
      </c>
    </row>
    <row r="140" spans="1:23" x14ac:dyDescent="0.75">
      <c r="A140" s="1">
        <v>28</v>
      </c>
      <c r="B140">
        <v>100</v>
      </c>
      <c r="C140">
        <v>0.65</v>
      </c>
      <c r="D140">
        <f>(SUM(SUMIF('PARITY Accuracy'!D140,"&lt;&gt;0"), SUMIF('Pattern_Matching Accuracy'!D140,"&lt;&gt;0"), SUMIF('Reversal Accuracy'!D140,"&lt;&gt;0"), SUMIF('Stack Accuracy'!D140,"&lt;&gt;0"), SUMIF('Vending_Machine Accuracy'!D140,"&lt;&gt;0"), SUMIF('Vending_Machine_Sum Accuracy'!D140,"&lt;&gt;0"), SUMIF('MazeComplete Accuracy'!D140,"&lt;&gt;0"), SUMIF('MazeSolve Accuracy'!D140,"&lt;&gt;0"), SUMIF('Hamiltonian Accuracy'!D140,"&lt;&gt;0")))/SUM(IF('PARITY Accuracy'!D140&lt;&gt;0,1,0), IF('Pattern_Matching Accuracy'!D140&lt;&gt;0,1,0), IF('Reversal Accuracy'!D140&lt;&gt;0,1,0), IF('Stack Accuracy'!D140&lt;&gt;0,1,0), IF('Vending_Machine Accuracy'!D140&lt;&gt;0,1,0), IF('Vending_Machine_Sum Accuracy'!D140&lt;&gt;0,1,0), IF('MazeComplete Accuracy'!D140&lt;&gt;0,1,0), IF('MazeSolve Accuracy'!D140&lt;&gt;0,1,0), IF('Hamiltonian Accuracy'!D140&lt;&gt;0,1,0))</f>
        <v>47.012500000000003</v>
      </c>
      <c r="E140">
        <f>(SUM(SUMIF('PARITY Accuracy'!E140,"&lt;&gt;0"), SUMIF('Pattern_Matching Accuracy'!E140,"&lt;&gt;0"), SUMIF('Reversal Accuracy'!E140,"&lt;&gt;0"), SUMIF('Stack Accuracy'!E140,"&lt;&gt;0"), SUMIF('Vending_Machine Accuracy'!E140,"&lt;&gt;0"), SUMIF('Vending_Machine_Sum Accuracy'!E140,"&lt;&gt;0"), SUMIF('MazeComplete Accuracy'!E140,"&lt;&gt;0"), SUMIF('MazeSolve Accuracy'!E140,"&lt;&gt;0"), SUMIF('Hamiltonian Accuracy'!E140,"&lt;&gt;0")))/SUM(IF('PARITY Accuracy'!E140&lt;&gt;0,1,0), IF('Pattern_Matching Accuracy'!E140&lt;&gt;0,1,0), IF('Reversal Accuracy'!E140&lt;&gt;0,1,0), IF('Stack Accuracy'!E140&lt;&gt;0,1,0), IF('Vending_Machine Accuracy'!E140&lt;&gt;0,1,0), IF('Vending_Machine_Sum Accuracy'!E140&lt;&gt;0,1,0), IF('MazeComplete Accuracy'!E140&lt;&gt;0,1,0), IF('MazeSolve Accuracy'!E140&lt;&gt;0,1,0), IF('Hamiltonian Accuracy'!E140&lt;&gt;0,1,0))</f>
        <v>63.488888888888901</v>
      </c>
      <c r="F140">
        <f>(SUM(SUMIF('PARITY Accuracy'!F140,"&lt;&gt;0"), SUMIF('Pattern_Matching Accuracy'!F140,"&lt;&gt;0"), SUMIF('Reversal Accuracy'!F140,"&lt;&gt;0"), SUMIF('Stack Accuracy'!F140,"&lt;&gt;0"), SUMIF('Vending_Machine Accuracy'!F140,"&lt;&gt;0"), SUMIF('Vending_Machine_Sum Accuracy'!F140,"&lt;&gt;0"), SUMIF('MazeComplete Accuracy'!F140,"&lt;&gt;0"), SUMIF('MazeSolve Accuracy'!F140,"&lt;&gt;0"), SUMIF('Hamiltonian Accuracy'!F140,"&lt;&gt;0")))/SUM(IF('PARITY Accuracy'!F140&lt;&gt;0,1,0), IF('Pattern_Matching Accuracy'!F140&lt;&gt;0,1,0), IF('Reversal Accuracy'!F140&lt;&gt;0,1,0), IF('Stack Accuracy'!F140&lt;&gt;0,1,0), IF('Vending_Machine Accuracy'!F140&lt;&gt;0,1,0), IF('Vending_Machine_Sum Accuracy'!F140&lt;&gt;0,1,0), IF('MazeComplete Accuracy'!F140&lt;&gt;0,1,0), IF('MazeSolve Accuracy'!F140&lt;&gt;0,1,0), IF('Hamiltonian Accuracy'!F140&lt;&gt;0,1,0))</f>
        <v>63.455555555555556</v>
      </c>
      <c r="G140">
        <f>(SUM(SUMIF('PARITY Accuracy'!G140,"&lt;&gt;0"), SUMIF('Pattern_Matching Accuracy'!G140,"&lt;&gt;0"), SUMIF('Reversal Accuracy'!G140,"&lt;&gt;0"), SUMIF('Stack Accuracy'!G140,"&lt;&gt;0"), SUMIF('Vending_Machine Accuracy'!G140,"&lt;&gt;0"), SUMIF('Vending_Machine_Sum Accuracy'!G140,"&lt;&gt;0"), SUMIF('MazeComplete Accuracy'!G140,"&lt;&gt;0"), SUMIF('MazeSolve Accuracy'!G140,"&lt;&gt;0"), SUMIF('Hamiltonian Accuracy'!G140,"&lt;&gt;0")))/SUM(IF('PARITY Accuracy'!G140&lt;&gt;0,1,0), IF('Pattern_Matching Accuracy'!G140&lt;&gt;0,1,0), IF('Reversal Accuracy'!G140&lt;&gt;0,1,0), IF('Stack Accuracy'!G140&lt;&gt;0,1,0), IF('Vending_Machine Accuracy'!G140&lt;&gt;0,1,0), IF('Vending_Machine_Sum Accuracy'!G140&lt;&gt;0,1,0), IF('MazeComplete Accuracy'!G140&lt;&gt;0,1,0), IF('MazeSolve Accuracy'!G140&lt;&gt;0,1,0), IF('Hamiltonian Accuracy'!G140&lt;&gt;0,1,0))</f>
        <v>60.337499999999991</v>
      </c>
      <c r="H140" t="str">
        <f t="shared" si="43"/>
        <v>100 (δ=0.65)</v>
      </c>
      <c r="N140">
        <f t="shared" si="44"/>
        <v>58.573611111111106</v>
      </c>
      <c r="O140">
        <f t="shared" si="45"/>
        <v>6.7963948407807164</v>
      </c>
    </row>
    <row r="141" spans="1:23" x14ac:dyDescent="0.75">
      <c r="A141" s="1">
        <v>29</v>
      </c>
      <c r="B141">
        <v>100</v>
      </c>
      <c r="C141">
        <v>0.85</v>
      </c>
      <c r="D141">
        <f>(SUM(SUMIF('PARITY Accuracy'!D141,"&lt;&gt;0"), SUMIF('Pattern_Matching Accuracy'!D141,"&lt;&gt;0"), SUMIF('Reversal Accuracy'!D141,"&lt;&gt;0"), SUMIF('Stack Accuracy'!D141,"&lt;&gt;0"), SUMIF('Vending_Machine Accuracy'!D141,"&lt;&gt;0"), SUMIF('Vending_Machine_Sum Accuracy'!D141,"&lt;&gt;0"), SUMIF('MazeComplete Accuracy'!D141,"&lt;&gt;0"), SUMIF('MazeSolve Accuracy'!D141,"&lt;&gt;0"), SUMIF('Hamiltonian Accuracy'!D141,"&lt;&gt;0")))/SUM(IF('PARITY Accuracy'!D141&lt;&gt;0,1,0), IF('Pattern_Matching Accuracy'!D141&lt;&gt;0,1,0), IF('Reversal Accuracy'!D141&lt;&gt;0,1,0), IF('Stack Accuracy'!D141&lt;&gt;0,1,0), IF('Vending_Machine Accuracy'!D141&lt;&gt;0,1,0), IF('Vending_Machine_Sum Accuracy'!D141&lt;&gt;0,1,0), IF('MazeComplete Accuracy'!D141&lt;&gt;0,1,0), IF('MazeSolve Accuracy'!D141&lt;&gt;0,1,0), IF('Hamiltonian Accuracy'!D141&lt;&gt;0,1,0))</f>
        <v>42.958750000000009</v>
      </c>
      <c r="E141">
        <f>(SUM(SUMIF('PARITY Accuracy'!E141,"&lt;&gt;0"), SUMIF('Pattern_Matching Accuracy'!E141,"&lt;&gt;0"), SUMIF('Reversal Accuracy'!E141,"&lt;&gt;0"), SUMIF('Stack Accuracy'!E141,"&lt;&gt;0"), SUMIF('Vending_Machine Accuracy'!E141,"&lt;&gt;0"), SUMIF('Vending_Machine_Sum Accuracy'!E141,"&lt;&gt;0"), SUMIF('MazeComplete Accuracy'!E141,"&lt;&gt;0"), SUMIF('MazeSolve Accuracy'!E141,"&lt;&gt;0"), SUMIF('Hamiltonian Accuracy'!E141,"&lt;&gt;0")))/SUM(IF('PARITY Accuracy'!E141&lt;&gt;0,1,0), IF('Pattern_Matching Accuracy'!E141&lt;&gt;0,1,0), IF('Reversal Accuracy'!E141&lt;&gt;0,1,0), IF('Stack Accuracy'!E141&lt;&gt;0,1,0), IF('Vending_Machine Accuracy'!E141&lt;&gt;0,1,0), IF('Vending_Machine_Sum Accuracy'!E141&lt;&gt;0,1,0), IF('MazeComplete Accuracy'!E141&lt;&gt;0,1,0), IF('MazeSolve Accuracy'!E141&lt;&gt;0,1,0), IF('Hamiltonian Accuracy'!E141&lt;&gt;0,1,0))</f>
        <v>62.099999999999994</v>
      </c>
      <c r="F141">
        <f>(SUM(SUMIF('PARITY Accuracy'!F141,"&lt;&gt;0"), SUMIF('Pattern_Matching Accuracy'!F141,"&lt;&gt;0"), SUMIF('Reversal Accuracy'!F141,"&lt;&gt;0"), SUMIF('Stack Accuracy'!F141,"&lt;&gt;0"), SUMIF('Vending_Machine Accuracy'!F141,"&lt;&gt;0"), SUMIF('Vending_Machine_Sum Accuracy'!F141,"&lt;&gt;0"), SUMIF('MazeComplete Accuracy'!F141,"&lt;&gt;0"), SUMIF('MazeSolve Accuracy'!F141,"&lt;&gt;0"), SUMIF('Hamiltonian Accuracy'!F141,"&lt;&gt;0")))/SUM(IF('PARITY Accuracy'!F141&lt;&gt;0,1,0), IF('Pattern_Matching Accuracy'!F141&lt;&gt;0,1,0), IF('Reversal Accuracy'!F141&lt;&gt;0,1,0), IF('Stack Accuracy'!F141&lt;&gt;0,1,0), IF('Vending_Machine Accuracy'!F141&lt;&gt;0,1,0), IF('Vending_Machine_Sum Accuracy'!F141&lt;&gt;0,1,0), IF('MazeComplete Accuracy'!F141&lt;&gt;0,1,0), IF('MazeSolve Accuracy'!F141&lt;&gt;0,1,0), IF('Hamiltonian Accuracy'!F141&lt;&gt;0,1,0))</f>
        <v>62.300000000000004</v>
      </c>
      <c r="G141">
        <f>(SUM(SUMIF('PARITY Accuracy'!G141,"&lt;&gt;0"), SUMIF('Pattern_Matching Accuracy'!G141,"&lt;&gt;0"), SUMIF('Reversal Accuracy'!G141,"&lt;&gt;0"), SUMIF('Stack Accuracy'!G141,"&lt;&gt;0"), SUMIF('Vending_Machine Accuracy'!G141,"&lt;&gt;0"), SUMIF('Vending_Machine_Sum Accuracy'!G141,"&lt;&gt;0"), SUMIF('MazeComplete Accuracy'!G141,"&lt;&gt;0"), SUMIF('MazeSolve Accuracy'!G141,"&lt;&gt;0"), SUMIF('Hamiltonian Accuracy'!G141,"&lt;&gt;0")))/SUM(IF('PARITY Accuracy'!G141&lt;&gt;0,1,0), IF('Pattern_Matching Accuracy'!G141&lt;&gt;0,1,0), IF('Reversal Accuracy'!G141&lt;&gt;0,1,0), IF('Stack Accuracy'!G141&lt;&gt;0,1,0), IF('Vending_Machine Accuracy'!G141&lt;&gt;0,1,0), IF('Vending_Machine_Sum Accuracy'!G141&lt;&gt;0,1,0), IF('MazeComplete Accuracy'!G141&lt;&gt;0,1,0), IF('MazeSolve Accuracy'!G141&lt;&gt;0,1,0), IF('Hamiltonian Accuracy'!G141&lt;&gt;0,1,0))</f>
        <v>59.043749999999996</v>
      </c>
      <c r="H141" t="str">
        <f t="shared" si="43"/>
        <v>100 (δ=0.85)</v>
      </c>
      <c r="N141">
        <f t="shared" si="44"/>
        <v>56.600625000000001</v>
      </c>
      <c r="O141">
        <f t="shared" si="45"/>
        <v>7.9811592839401975</v>
      </c>
    </row>
    <row r="142" spans="1:23" x14ac:dyDescent="0.75">
      <c r="C142" t="s">
        <v>37</v>
      </c>
      <c r="D142">
        <f>(D141 - D112)/30</f>
        <v>1.4319583333333337</v>
      </c>
      <c r="E142">
        <f t="shared" ref="E142:G142" si="56">(E141 - E112)/30</f>
        <v>2.0699999999999998</v>
      </c>
      <c r="F142">
        <f t="shared" si="56"/>
        <v>2.0766666666666667</v>
      </c>
      <c r="G142">
        <f t="shared" si="56"/>
        <v>1.9466435185185182</v>
      </c>
      <c r="O142">
        <f>AVERAGE(O112:O141)</f>
        <v>5.7211810911925634</v>
      </c>
    </row>
    <row r="145" spans="1:23" x14ac:dyDescent="0.75">
      <c r="A145" s="1">
        <v>0</v>
      </c>
      <c r="B145" t="s">
        <v>18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  <c r="J147" s="2"/>
      <c r="K147" s="2" t="s">
        <v>26</v>
      </c>
      <c r="L147" s="2" t="s">
        <v>27</v>
      </c>
      <c r="N147" s="3" t="s">
        <v>28</v>
      </c>
      <c r="O147" s="3" t="s">
        <v>29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30.355555555555554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51.355555555555554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48.388888888888893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57">B148&amp;" (δ="&amp;C148&amp;")"</f>
        <v>0 (δ=0)</v>
      </c>
      <c r="J148">
        <v>2</v>
      </c>
      <c r="K148">
        <f>_xlfn.STDEV.P(D148:G152)</f>
        <v>17.744864845781755</v>
      </c>
      <c r="L148">
        <f>_xlfn.STDEV.P(D148:G148,D153:G153,D158:G158,D163:G163,D168:G168,D173:G173)</f>
        <v>12.83754117379778</v>
      </c>
      <c r="M148">
        <v>0</v>
      </c>
      <c r="N148">
        <f>AVERAGE(D148:G148)</f>
        <v>33.836111111111109</v>
      </c>
      <c r="O148">
        <f>_xlfn.STDEV.P(D148:G148)</f>
        <v>18.359683714898555</v>
      </c>
      <c r="P148" s="5">
        <f>_xlfn.STDEV.P(D148:D152)</f>
        <v>0.61159980460073193</v>
      </c>
      <c r="Q148">
        <f>_xlfn.STDEV.P(D148,D153,D158,D163,D168,D173)</f>
        <v>11.359477832432004</v>
      </c>
      <c r="R148" s="5">
        <f>_xlfn.STDEV.P(E148:E152)</f>
        <v>0.70723247788670973</v>
      </c>
      <c r="S148">
        <f>_xlfn.STDEV.P(E148,E153,E158,E163,E168,E173)</f>
        <v>4.3543101803588167</v>
      </c>
      <c r="T148" s="5">
        <f>_xlfn.STDEV.P(F148:F152)</f>
        <v>1.2216887724744481</v>
      </c>
      <c r="U148">
        <f>_xlfn.STDEV.P(F148,F153,F158,F163,F168,F173)</f>
        <v>8.360286658010887</v>
      </c>
      <c r="V148" s="5">
        <f>_xlfn.STDEV.P(G148:G152)</f>
        <v>0.14170043170604302</v>
      </c>
      <c r="W148">
        <f>_xlfn.STDEV.P(G148,G153,G158,G163,G168,G173)</f>
        <v>19.327569793752478</v>
      </c>
    </row>
    <row r="149" spans="1:23" x14ac:dyDescent="0.7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28.711111111111116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50.7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46.900000000000006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57"/>
        <v>0 (δ=0.2)</v>
      </c>
      <c r="J149">
        <v>5</v>
      </c>
      <c r="K149">
        <f>_xlfn.STDEV.P(D153:G157)</f>
        <v>5.0287115155050541</v>
      </c>
      <c r="L149">
        <f>_xlfn.STDEV.P(D149:G149,D154:G154,D159:G159,D164:G164,D169:G169,D174:G174)</f>
        <v>12.88390144364142</v>
      </c>
      <c r="M149">
        <v>0.2</v>
      </c>
      <c r="N149">
        <f t="shared" ref="N149:N177" si="58">AVERAGE(D149:G149)</f>
        <v>32.961111111111116</v>
      </c>
      <c r="O149">
        <f t="shared" ref="O149:O177" si="59">_xlfn.STDEV.P(D149:G149)</f>
        <v>17.883695761057723</v>
      </c>
      <c r="P149" s="5">
        <f>_xlfn.STDEV.P(D153:D157)</f>
        <v>0.55206011481574124</v>
      </c>
      <c r="Q149">
        <f t="shared" ref="Q149:Q152" si="60">_xlfn.STDEV.P(D149,D154,D159,D164,D169,D174)</f>
        <v>11.546784420464189</v>
      </c>
      <c r="R149" s="5">
        <f>_xlfn.STDEV.P(E153:E157)</f>
        <v>0.90757035573958966</v>
      </c>
      <c r="S149">
        <f t="shared" ref="S149:S152" si="61">_xlfn.STDEV.P(E149,E154,E159,E164,E169,E174)</f>
        <v>3.8735699162074746</v>
      </c>
      <c r="T149" s="5">
        <f>_xlfn.STDEV.P(F153:F157)</f>
        <v>1.1288145207350182</v>
      </c>
      <c r="U149">
        <f t="shared" ref="U149:U152" si="62">_xlfn.STDEV.P(F149,F154,F159,F164,F169,F174)</f>
        <v>9.5960311297469509</v>
      </c>
      <c r="V149" s="5">
        <f>_xlfn.STDEV.P(G153:G157)</f>
        <v>0.38936478817634007</v>
      </c>
      <c r="W149">
        <f t="shared" ref="W149:W152" si="63">_xlfn.STDEV.P(G149,G154,G159,G164,G169,G174)</f>
        <v>19.449151877263358</v>
      </c>
    </row>
    <row r="150" spans="1:23" x14ac:dyDescent="0.7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29.366666666666667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50.655555555555551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46.611111111111114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57"/>
        <v>0 (δ=0.45)</v>
      </c>
      <c r="J150">
        <v>10</v>
      </c>
      <c r="K150">
        <f>_xlfn.STDEV.P(D158:G162)</f>
        <v>6.1294525514312017</v>
      </c>
      <c r="L150">
        <f t="shared" ref="L150:L152" si="64">_xlfn.STDEV.P(D150:G150,D155:G155,D160:G160,D165:G165,D170:G170,D175:G175)</f>
        <v>12.650299373407496</v>
      </c>
      <c r="M150">
        <v>0.45</v>
      </c>
      <c r="N150">
        <f t="shared" si="58"/>
        <v>33.05833333333333</v>
      </c>
      <c r="O150">
        <f t="shared" si="59"/>
        <v>17.754777439145229</v>
      </c>
      <c r="P150" s="5">
        <f>_xlfn.STDEV.P(D158:D162)</f>
        <v>0.27039979545612702</v>
      </c>
      <c r="Q150">
        <f t="shared" si="60"/>
        <v>11.330614537118063</v>
      </c>
      <c r="R150" s="5">
        <f>_xlfn.STDEV.P(E158:E162)</f>
        <v>2.0871553090152686</v>
      </c>
      <c r="S150">
        <f t="shared" si="61"/>
        <v>3.5608852801027067</v>
      </c>
      <c r="T150" s="5">
        <f>_xlfn.STDEV.P(F158:F162)</f>
        <v>1.1999506162678057</v>
      </c>
      <c r="U150">
        <f t="shared" si="62"/>
        <v>9.1271215847328637</v>
      </c>
      <c r="V150" s="5">
        <f>_xlfn.STDEV.P(G158:G162)</f>
        <v>0.35670647060690958</v>
      </c>
      <c r="W150">
        <f t="shared" si="63"/>
        <v>19.491579847172471</v>
      </c>
    </row>
    <row r="151" spans="1:23" x14ac:dyDescent="0.7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29.077777777777776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50.333333333333343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46.055555555555557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57"/>
        <v>0 (δ=0.65)</v>
      </c>
      <c r="J151">
        <v>20</v>
      </c>
      <c r="K151">
        <f>_xlfn.STDEV.P(D163:G167)</f>
        <v>3.057370117770672</v>
      </c>
      <c r="L151">
        <f t="shared" si="64"/>
        <v>12.530134198545442</v>
      </c>
      <c r="M151">
        <v>0.65</v>
      </c>
      <c r="N151">
        <f t="shared" si="58"/>
        <v>32.741666666666674</v>
      </c>
      <c r="O151">
        <f t="shared" si="59"/>
        <v>17.622846379236599</v>
      </c>
      <c r="P151" s="5">
        <f>_xlfn.STDEV.P(D163:D167)</f>
        <v>0.61276140806180079</v>
      </c>
      <c r="Q151">
        <f t="shared" si="60"/>
        <v>11.159811328552532</v>
      </c>
      <c r="R151" s="5">
        <f>_xlfn.STDEV.P(E163:E167)</f>
        <v>1.5914183440186376</v>
      </c>
      <c r="S151">
        <f t="shared" si="61"/>
        <v>3.4672863683210684</v>
      </c>
      <c r="T151" s="5">
        <f>_xlfn.STDEV.P(F163:F167)</f>
        <v>1.2891877048248679</v>
      </c>
      <c r="U151">
        <f t="shared" si="62"/>
        <v>9.1894083779886842</v>
      </c>
      <c r="V151" s="5">
        <f>_xlfn.STDEV.P(G163:G167)</f>
        <v>0.70395706939809388</v>
      </c>
      <c r="W151">
        <f t="shared" si="63"/>
        <v>19.339779723234368</v>
      </c>
    </row>
    <row r="152" spans="1:23" x14ac:dyDescent="0.7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28.688888888888886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49.2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44.622222222222227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57"/>
        <v>0 (δ=0.85)</v>
      </c>
      <c r="J152">
        <v>50</v>
      </c>
      <c r="K152">
        <f>_xlfn.STDEV.P(D169:G172)</f>
        <v>1.1927199294630737</v>
      </c>
      <c r="L152">
        <f t="shared" si="64"/>
        <v>12.319656409978629</v>
      </c>
      <c r="M152">
        <v>0.85</v>
      </c>
      <c r="N152">
        <f t="shared" si="58"/>
        <v>32.041666666666671</v>
      </c>
      <c r="O152">
        <f t="shared" si="59"/>
        <v>17.030463581911526</v>
      </c>
      <c r="P152" s="5">
        <f>_xlfn.STDEV.P(D168:D172)</f>
        <v>0.83460939337284068</v>
      </c>
      <c r="Q152">
        <f t="shared" si="60"/>
        <v>10.901310784376253</v>
      </c>
      <c r="R152" s="5">
        <f>_xlfn.STDEV.P(E168:E172)</f>
        <v>1.8977777777777771</v>
      </c>
      <c r="S152">
        <f t="shared" si="61"/>
        <v>3.3599595007030758</v>
      </c>
      <c r="T152" s="5">
        <f>_xlfn.STDEV.P(F168:F172)</f>
        <v>0.67266193148867548</v>
      </c>
      <c r="U152">
        <f t="shared" si="62"/>
        <v>9.3191242516428616</v>
      </c>
      <c r="V152" s="5">
        <f>_xlfn.STDEV.P(G168:G172)</f>
        <v>0.55184916417441121</v>
      </c>
      <c r="W152">
        <f t="shared" si="63"/>
        <v>19.010318339280058</v>
      </c>
    </row>
    <row r="153" spans="1:23" x14ac:dyDescent="0.7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50.011111111111113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58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43.8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57"/>
        <v>5 (δ=0)</v>
      </c>
      <c r="J153">
        <v>100</v>
      </c>
      <c r="K153">
        <f>_xlfn.STDEV.P(D173:G177)</f>
        <v>2.7266416400927458</v>
      </c>
      <c r="N153">
        <f t="shared" si="58"/>
        <v>50.719444444444449</v>
      </c>
      <c r="O153">
        <f t="shared" si="59"/>
        <v>5.0375465258397378</v>
      </c>
      <c r="P153" s="5">
        <f>_xlfn.STDEV.P(D173:D177)</f>
        <v>1.1220659957263825</v>
      </c>
      <c r="R153" s="5">
        <f>_xlfn.STDEV.P(E173:E177)</f>
        <v>1.7200717757059634</v>
      </c>
      <c r="T153" s="5">
        <f>_xlfn.STDEV.P(F173:F177)</f>
        <v>1.0097402183938089</v>
      </c>
      <c r="V153" s="5">
        <f>_xlfn.STDEV.P(G173:G177)</f>
        <v>1.0055657611513993</v>
      </c>
    </row>
    <row r="154" spans="1:23" x14ac:dyDescent="0.7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49.86666666666666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56.777777777777779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42.077777777777776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57"/>
        <v>5 (δ=0.2)</v>
      </c>
      <c r="K154">
        <f>AVERAGE(K148:K153)</f>
        <v>5.9799601000074176</v>
      </c>
      <c r="N154">
        <f t="shared" si="58"/>
        <v>50.008333333333333</v>
      </c>
      <c r="O154">
        <f t="shared" si="59"/>
        <v>5.2544359566200693</v>
      </c>
      <c r="P154" s="5">
        <f>AVERAGE(P148:P153)</f>
        <v>0.66724941867227061</v>
      </c>
      <c r="Q154">
        <f>AVERAGE(Q148:Q152)</f>
        <v>11.259599780588607</v>
      </c>
      <c r="R154" s="5">
        <f>AVERAGE(R148:R153)</f>
        <v>1.4852043400239909</v>
      </c>
      <c r="S154">
        <f>AVERAGE(S148:S152)</f>
        <v>3.723202249138629</v>
      </c>
      <c r="T154" s="5">
        <f>AVERAGE(T148:T153)</f>
        <v>1.0870072940307707</v>
      </c>
      <c r="U154">
        <f>AVERAGE(U148:U152)</f>
        <v>9.1183944004244495</v>
      </c>
      <c r="V154" s="5">
        <f>AVERAGE(V148:V153)</f>
        <v>0.52485728086886618</v>
      </c>
      <c r="W154">
        <f>AVERAGE(W148:W152)</f>
        <v>19.323679916140549</v>
      </c>
    </row>
    <row r="155" spans="1:23" ht="15.5" thickBot="1" x14ac:dyDescent="0.9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49.611111111111114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56.344444444444449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43.333333333333343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57"/>
        <v>5 (δ=0.45)</v>
      </c>
      <c r="N155">
        <f t="shared" si="58"/>
        <v>50.244444444444447</v>
      </c>
      <c r="O155">
        <f t="shared" si="59"/>
        <v>4.6760289684282572</v>
      </c>
      <c r="P155" s="5">
        <f>_xlfn.STDEV.P(P148:P153)</f>
        <v>0.26194512844975132</v>
      </c>
      <c r="Q155">
        <f>_xlfn.STDEV.P(Q148:Q152)</f>
        <v>0.21717388343539359</v>
      </c>
      <c r="R155" s="5">
        <f>_xlfn.STDEV.P(R148:R153)</f>
        <v>0.5062784437565846</v>
      </c>
      <c r="S155">
        <f>_xlfn.STDEV.P(S148:S152)</f>
        <v>0.35908012669358447</v>
      </c>
      <c r="T155" s="5">
        <f>_xlfn.STDEV.P(T148:T153)</f>
        <v>0.20460219036987928</v>
      </c>
      <c r="U155">
        <f>_xlfn.STDEV.P(U148:U152)</f>
        <v>0.41189217429587016</v>
      </c>
      <c r="V155" s="5">
        <f>_xlfn.STDEV.P(V148:V153)</f>
        <v>0.27608211962485196</v>
      </c>
      <c r="W155">
        <f>_xlfn.STDEV.P(W148:W152)</f>
        <v>0.16876220705911318</v>
      </c>
    </row>
    <row r="156" spans="1:23" x14ac:dyDescent="0.7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49.877777777777773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56.133333333333326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43.144444444444446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57"/>
        <v>5 (δ=0.65)</v>
      </c>
      <c r="K156" s="9" cm="1">
        <f t="array" ref="K156">INDEX(LINEST(K148:K153),1)</f>
        <v>-2.5620335205780438</v>
      </c>
      <c r="L156" s="10" cm="1">
        <f t="array" ref="L156">INDEX(LINEST(L148:L152),1)</f>
        <v>-0.13895367727342794</v>
      </c>
      <c r="N156">
        <f t="shared" si="58"/>
        <v>50.149999999999991</v>
      </c>
      <c r="O156">
        <f t="shared" si="59"/>
        <v>4.6537022298858375</v>
      </c>
      <c r="P156" s="5"/>
      <c r="R156" s="5"/>
      <c r="T156" s="5"/>
      <c r="V156" s="5"/>
    </row>
    <row r="157" spans="1:23" x14ac:dyDescent="0.7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48.5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55.222222222222221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40.644444444444439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57"/>
        <v>5 (δ=0.85)</v>
      </c>
      <c r="K157" s="11">
        <f>AVERAGE('Hamiltonian Accuracy'!K156, 'MazeSolve Accuracy'!K156, 'MazeComplete Accuracy'!K156, 'Vending_Machine_Sum Accuracy'!K156, 'Vending_Machine Accuracy'!K156, 'Stack Accuracy'!K156, 'Reversal Accuracy'!K156, 'Pattern_Matching Accuracy'!K156, 'PARITY Accuracy'!K156)</f>
        <v>-2.4207648902730829</v>
      </c>
      <c r="L157" s="11">
        <f>AVERAGE('Hamiltonian Accuracy'!L156, 'MazeSolve Accuracy'!L156, 'MazeComplete Accuracy'!L156, 'Vending_Machine_Sum Accuracy'!L156, 'Vending_Machine Accuracy'!L156, 'Stack Accuracy'!L156, 'Reversal Accuracy'!L156, 'Pattern_Matching Accuracy'!L156, 'PARITY Accuracy'!L156)</f>
        <v>-0.12542524832370325</v>
      </c>
      <c r="N157">
        <f t="shared" si="58"/>
        <v>48.727777777777781</v>
      </c>
      <c r="O157">
        <f t="shared" si="59"/>
        <v>5.2647470716449645</v>
      </c>
      <c r="P157" s="5"/>
      <c r="R157" s="5"/>
      <c r="T157" s="5"/>
      <c r="V157" s="5"/>
    </row>
    <row r="158" spans="1:23" ht="15.5" thickBot="1" x14ac:dyDescent="0.9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49.133333333333333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59.600000000000009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42.611111111111114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57"/>
        <v>10 (δ=0)</v>
      </c>
      <c r="K158" s="12">
        <f>_xlfn.STDEV.P('Hamiltonian Accuracy'!K156, 'MazeSolve Accuracy'!K156, 'MazeComplete Accuracy'!K156, 'Vending_Machine_Sum Accuracy'!K156, 'Vending_Machine Accuracy'!K156, 'Stack Accuracy'!K156, 'Reversal Accuracy'!K156, 'Pattern_Matching Accuracy'!K156, 'PARITY Accuracy'!K156)</f>
        <v>1.6701168723112985</v>
      </c>
      <c r="L158" s="13" t="s">
        <v>29</v>
      </c>
      <c r="N158">
        <f t="shared" si="58"/>
        <v>51.408333333333339</v>
      </c>
      <c r="O158">
        <f t="shared" si="59"/>
        <v>6.2842610328020783</v>
      </c>
      <c r="P158" s="5"/>
      <c r="R158" s="5"/>
      <c r="T158" s="5"/>
      <c r="V158" s="5"/>
    </row>
    <row r="159" spans="1:23" x14ac:dyDescent="0.7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48.466666666666669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57.144444444444439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41.166666666666664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57"/>
        <v>10 (δ=0.2)</v>
      </c>
      <c r="J159" s="2"/>
      <c r="K159" s="2" t="s">
        <v>26</v>
      </c>
      <c r="L159" s="2" t="s">
        <v>27</v>
      </c>
      <c r="N159">
        <f t="shared" si="58"/>
        <v>50.261111111111113</v>
      </c>
      <c r="O159">
        <f t="shared" si="59"/>
        <v>6.1105176479514034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48.722222222222229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56.288888888888884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41.70000000000001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57"/>
        <v>10 (δ=0.45)</v>
      </c>
      <c r="J160">
        <v>2</v>
      </c>
      <c r="K160">
        <f>AVERAGE(D148:G152)</f>
        <v>32.927777777777791</v>
      </c>
      <c r="L160">
        <f>AVERAGE(D148:G148,D153:G153,D158:G158,D163:G163,D168:G168,D173:G173)</f>
        <v>52.942013888888887</v>
      </c>
      <c r="M160">
        <v>0</v>
      </c>
      <c r="N160">
        <f t="shared" si="58"/>
        <v>50.413888888888891</v>
      </c>
      <c r="O160">
        <f t="shared" si="59"/>
        <v>5.7843572313824652</v>
      </c>
      <c r="P160" s="5">
        <f>AVERAGE(D148:D152)</f>
        <v>29.240000000000002</v>
      </c>
      <c r="Q160">
        <f>AVERAGE(D148,D153,D158,D163,D168,D173)</f>
        <v>52.20000000000001</v>
      </c>
      <c r="R160" s="5">
        <f>AVERAGE(E148:E152)</f>
        <v>50.448888888888895</v>
      </c>
      <c r="S160">
        <f>AVERAGE(E148,E153,E158,E163,E168,E173)</f>
        <v>59.390740740740739</v>
      </c>
      <c r="T160" s="5">
        <f>AVERAGE(F148:F152)</f>
        <v>46.515555555555565</v>
      </c>
      <c r="U160">
        <f>AVERAGE(F148,F153,F158,F163,F168,F173)</f>
        <v>52.25</v>
      </c>
      <c r="V160" s="5">
        <f>AVERAGE(G148:G152)</f>
        <v>5.5066666666666668</v>
      </c>
      <c r="W160">
        <f>AVERAGE(G148,G153,G158,G163,G168,G173)</f>
        <v>47.927314814814814</v>
      </c>
    </row>
    <row r="161" spans="1:23" x14ac:dyDescent="0.7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48.699999999999996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54.688888888888897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40.277777777777786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57"/>
        <v>10 (δ=0.65)</v>
      </c>
      <c r="J161">
        <v>5</v>
      </c>
      <c r="K161">
        <f>AVERAGE(D153:G157)</f>
        <v>49.97</v>
      </c>
      <c r="L161">
        <f>AVERAGE(D149:G149,D154:G154,D159:G159,D164:G164,D169:G169,D174:G174)</f>
        <v>52.273611111111109</v>
      </c>
      <c r="M161">
        <v>0.2</v>
      </c>
      <c r="N161">
        <f t="shared" si="58"/>
        <v>49.705555555555563</v>
      </c>
      <c r="O161">
        <f t="shared" si="59"/>
        <v>6.0089567920226017</v>
      </c>
      <c r="P161" s="5">
        <f>AVERAGE(D153:D157)</f>
        <v>49.573333333333331</v>
      </c>
      <c r="Q161">
        <f t="shared" ref="Q161:Q164" si="65">AVERAGE(D149,D154,D159,D164,D169,D174)</f>
        <v>51.288888888888891</v>
      </c>
      <c r="R161" s="5">
        <f>AVERAGE(E153:E157)</f>
        <v>56.495555555555555</v>
      </c>
      <c r="S161">
        <f t="shared" ref="S161:S164" si="66">AVERAGE(E149,E154,E159,E164,E169,E174)</f>
        <v>57.668518518518518</v>
      </c>
      <c r="T161" s="5">
        <f>AVERAGE(F153:F157)</f>
        <v>42.6</v>
      </c>
      <c r="U161">
        <f t="shared" ref="U161:U164" si="67">AVERAGE(F149,F154,F159,F164,F169,F174)</f>
        <v>51.725925925925928</v>
      </c>
      <c r="V161" s="5">
        <f>AVERAGE(G153:G157)</f>
        <v>51.211111111111109</v>
      </c>
      <c r="W161">
        <f t="shared" ref="W161:W164" si="68">AVERAGE(G149,G154,G159,G164,G169,G174)</f>
        <v>48.411111111111104</v>
      </c>
    </row>
    <row r="162" spans="1:23" x14ac:dyDescent="0.7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48.344444444444449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53.544444444444444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39.111111111111107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57"/>
        <v>10 (δ=0.85)</v>
      </c>
      <c r="J162">
        <v>10</v>
      </c>
      <c r="K162">
        <f>AVERAGE(D158:G162)</f>
        <v>50.148333333333341</v>
      </c>
      <c r="L162">
        <f t="shared" ref="L162:L164" si="69">AVERAGE(D150:G150,D155:G155,D160:G160,D165:G165,D170:G170,D175:G175)</f>
        <v>52.257465277777783</v>
      </c>
      <c r="M162">
        <v>0.45</v>
      </c>
      <c r="N162">
        <f t="shared" si="58"/>
        <v>48.952777777777776</v>
      </c>
      <c r="O162">
        <f t="shared" si="59"/>
        <v>6.1772150772909677</v>
      </c>
      <c r="P162" s="5">
        <f>AVERAGE(D158:D162)</f>
        <v>48.673333333333332</v>
      </c>
      <c r="Q162">
        <f t="shared" si="65"/>
        <v>51.362962962962968</v>
      </c>
      <c r="R162" s="5">
        <f>AVERAGE(E158:E162)</f>
        <v>56.25333333333333</v>
      </c>
      <c r="S162">
        <f t="shared" si="66"/>
        <v>56.937037037037044</v>
      </c>
      <c r="T162" s="5">
        <f>AVERAGE(F158:F162)</f>
        <v>40.973333333333343</v>
      </c>
      <c r="U162">
        <f t="shared" si="67"/>
        <v>52.092592592592602</v>
      </c>
      <c r="V162" s="5">
        <f>AVERAGE(G158:G162)</f>
        <v>54.693333333333342</v>
      </c>
      <c r="W162">
        <f t="shared" si="68"/>
        <v>48.637268518518518</v>
      </c>
    </row>
    <row r="163" spans="1:23" x14ac:dyDescent="0.75">
      <c r="A163" s="1">
        <v>15</v>
      </c>
      <c r="B163">
        <v>20</v>
      </c>
      <c r="C163">
        <v>0</v>
      </c>
      <c r="D163">
        <f>(SUM(SUMIF('PARITY Accuracy'!D163,"&lt;&gt;0"), SUMIF('Pattern_Matching Accuracy'!D163,"&lt;&gt;0"), SUMIF('Reversal Accuracy'!D163,"&lt;&gt;0"), SUMIF('Stack Accuracy'!D163,"&lt;&gt;0"), SUMIF('Vending_Machine Accuracy'!D163,"&lt;&gt;0"), SUMIF('Vending_Machine_Sum Accuracy'!D163,"&lt;&gt;0"), SUMIF('MazeComplete Accuracy'!D163,"&lt;&gt;0"), SUMIF('MazeSolve Accuracy'!D163,"&lt;&gt;0"), SUMIF('Hamiltonian Accuracy'!D163,"&lt;&gt;0")))/SUM(IF('PARITY Accuracy'!D163&lt;&gt;0,1,0), IF('Pattern_Matching Accuracy'!D163&lt;&gt;0,1,0), IF('Reversal Accuracy'!D163&lt;&gt;0,1,0), IF('Stack Accuracy'!D163&lt;&gt;0,1,0), IF('Vending_Machine Accuracy'!D163&lt;&gt;0,1,0), IF('Vending_Machine_Sum Accuracy'!D163&lt;&gt;0,1,0), IF('MazeComplete Accuracy'!D163&lt;&gt;0,1,0), IF('MazeSolve Accuracy'!D163&lt;&gt;0,1,0), IF('Hamiltonian Accuracy'!D163&lt;&gt;0,1,0))</f>
        <v>56.300000000000004</v>
      </c>
      <c r="E163">
        <f>(SUM(SUMIF('PARITY Accuracy'!E163,"&lt;&gt;0"), SUMIF('Pattern_Matching Accuracy'!E163,"&lt;&gt;0"), SUMIF('Reversal Accuracy'!E163,"&lt;&gt;0"), SUMIF('Stack Accuracy'!E163,"&lt;&gt;0"), SUMIF('Vending_Machine Accuracy'!E163,"&lt;&gt;0"), SUMIF('Vending_Machine_Sum Accuracy'!E163,"&lt;&gt;0"), SUMIF('MazeComplete Accuracy'!E163,"&lt;&gt;0"), SUMIF('MazeSolve Accuracy'!E163,"&lt;&gt;0"), SUMIF('Hamiltonian Accuracy'!E163,"&lt;&gt;0")))/SUM(IF('PARITY Accuracy'!E163&lt;&gt;0,1,0), IF('Pattern_Matching Accuracy'!E163&lt;&gt;0,1,0), IF('Reversal Accuracy'!E163&lt;&gt;0,1,0), IF('Stack Accuracy'!E163&lt;&gt;0,1,0), IF('Vending_Machine Accuracy'!E163&lt;&gt;0,1,0), IF('Vending_Machine_Sum Accuracy'!E163&lt;&gt;0,1,0), IF('MazeComplete Accuracy'!E163&lt;&gt;0,1,0), IF('MazeSolve Accuracy'!E163&lt;&gt;0,1,0), IF('Hamiltonian Accuracy'!E163&lt;&gt;0,1,0))</f>
        <v>59.06666666666667</v>
      </c>
      <c r="F163">
        <f>(SUM(SUMIF('PARITY Accuracy'!F163,"&lt;&gt;0"), SUMIF('Pattern_Matching Accuracy'!F163,"&lt;&gt;0"), SUMIF('Reversal Accuracy'!F163,"&lt;&gt;0"), SUMIF('Stack Accuracy'!F163,"&lt;&gt;0"), SUMIF('Vending_Machine Accuracy'!F163,"&lt;&gt;0"), SUMIF('Vending_Machine_Sum Accuracy'!F163,"&lt;&gt;0"), SUMIF('MazeComplete Accuracy'!F163,"&lt;&gt;0"), SUMIF('MazeSolve Accuracy'!F163,"&lt;&gt;0"), SUMIF('Hamiltonian Accuracy'!F163,"&lt;&gt;0")))/SUM(IF('PARITY Accuracy'!F163&lt;&gt;0,1,0), IF('Pattern_Matching Accuracy'!F163&lt;&gt;0,1,0), IF('Reversal Accuracy'!F163&lt;&gt;0,1,0), IF('Stack Accuracy'!F163&lt;&gt;0,1,0), IF('Vending_Machine Accuracy'!F163&lt;&gt;0,1,0), IF('Vending_Machine_Sum Accuracy'!F163&lt;&gt;0,1,0), IF('MazeComplete Accuracy'!F163&lt;&gt;0,1,0), IF('MazeSolve Accuracy'!F163&lt;&gt;0,1,0), IF('Hamiltonian Accuracy'!F163&lt;&gt;0,1,0))</f>
        <v>52.699999999999996</v>
      </c>
      <c r="G163">
        <f>(SUM(SUMIF('PARITY Accuracy'!G163,"&lt;&gt;0"), SUMIF('Pattern_Matching Accuracy'!G163,"&lt;&gt;0"), SUMIF('Reversal Accuracy'!G163,"&lt;&gt;0"), SUMIF('Stack Accuracy'!G163,"&lt;&gt;0"), SUMIF('Vending_Machine Accuracy'!G163,"&lt;&gt;0"), SUMIF('Vending_Machine_Sum Accuracy'!G163,"&lt;&gt;0"), SUMIF('MazeComplete Accuracy'!G163,"&lt;&gt;0"), SUMIF('MazeSolve Accuracy'!G163,"&lt;&gt;0"), SUMIF('Hamiltonian Accuracy'!G163,"&lt;&gt;0")))/SUM(IF('PARITY Accuracy'!G163&lt;&gt;0,1,0), IF('Pattern_Matching Accuracy'!G163&lt;&gt;0,1,0), IF('Reversal Accuracy'!G163&lt;&gt;0,1,0), IF('Stack Accuracy'!G163&lt;&gt;0,1,0), IF('Vending_Machine Accuracy'!G163&lt;&gt;0,1,0), IF('Vending_Machine_Sum Accuracy'!G163&lt;&gt;0,1,0), IF('MazeComplete Accuracy'!G163&lt;&gt;0,1,0), IF('MazeSolve Accuracy'!G163&lt;&gt;0,1,0), IF('Hamiltonian Accuracy'!G163&lt;&gt;0,1,0))</f>
        <v>60.188888888888883</v>
      </c>
      <c r="H163" t="str">
        <f t="shared" si="57"/>
        <v>20 (δ=0)</v>
      </c>
      <c r="J163">
        <v>20</v>
      </c>
      <c r="K163">
        <f>AVERAGE(D163:G167)</f>
        <v>55.716111111111118</v>
      </c>
      <c r="L163">
        <f t="shared" si="69"/>
        <v>51.648668981481499</v>
      </c>
      <c r="M163">
        <v>0.65</v>
      </c>
      <c r="N163">
        <f t="shared" si="58"/>
        <v>57.063888888888883</v>
      </c>
      <c r="O163">
        <f t="shared" si="59"/>
        <v>2.8898008710072181</v>
      </c>
      <c r="P163" s="5">
        <f>AVERAGE(D163:D167)</f>
        <v>55.11333333333333</v>
      </c>
      <c r="Q163">
        <f t="shared" si="65"/>
        <v>51.094444444444434</v>
      </c>
      <c r="R163" s="5">
        <f>AVERAGE(E163:E167)</f>
        <v>56.491111111111103</v>
      </c>
      <c r="S163">
        <f t="shared" si="66"/>
        <v>56.212962962962962</v>
      </c>
      <c r="T163" s="5">
        <f>AVERAGE(F163:F167)</f>
        <v>51.671111111111109</v>
      </c>
      <c r="U163">
        <f t="shared" si="67"/>
        <v>51.022222222222219</v>
      </c>
      <c r="V163" s="5">
        <f>AVERAGE(G163:G167)</f>
        <v>59.588888888888889</v>
      </c>
      <c r="W163">
        <f t="shared" si="68"/>
        <v>48.265046296296298</v>
      </c>
    </row>
    <row r="164" spans="1:23" x14ac:dyDescent="0.75">
      <c r="A164" s="1">
        <v>16</v>
      </c>
      <c r="B164">
        <v>20</v>
      </c>
      <c r="C164">
        <v>0.2</v>
      </c>
      <c r="D164">
        <f>(SUM(SUMIF('PARITY Accuracy'!D164,"&lt;&gt;0"), SUMIF('Pattern_Matching Accuracy'!D164,"&lt;&gt;0"), SUMIF('Reversal Accuracy'!D164,"&lt;&gt;0"), SUMIF('Stack Accuracy'!D164,"&lt;&gt;0"), SUMIF('Vending_Machine Accuracy'!D164,"&lt;&gt;0"), SUMIF('Vending_Machine_Sum Accuracy'!D164,"&lt;&gt;0"), SUMIF('MazeComplete Accuracy'!D164,"&lt;&gt;0"), SUMIF('MazeSolve Accuracy'!D164,"&lt;&gt;0"), SUMIF('Hamiltonian Accuracy'!D164,"&lt;&gt;0")))/SUM(IF('PARITY Accuracy'!D164&lt;&gt;0,1,0), IF('Pattern_Matching Accuracy'!D164&lt;&gt;0,1,0), IF('Reversal Accuracy'!D164&lt;&gt;0,1,0), IF('Stack Accuracy'!D164&lt;&gt;0,1,0), IF('Vending_Machine Accuracy'!D164&lt;&gt;0,1,0), IF('Vending_Machine_Sum Accuracy'!D164&lt;&gt;0,1,0), IF('MazeComplete Accuracy'!D164&lt;&gt;0,1,0), IF('MazeSolve Accuracy'!D164&lt;&gt;0,1,0), IF('Hamiltonian Accuracy'!D164&lt;&gt;0,1,0))</f>
        <v>55.088888888888881</v>
      </c>
      <c r="E164">
        <f>(SUM(SUMIF('PARITY Accuracy'!E164,"&lt;&gt;0"), SUMIF('Pattern_Matching Accuracy'!E164,"&lt;&gt;0"), SUMIF('Reversal Accuracy'!E164,"&lt;&gt;0"), SUMIF('Stack Accuracy'!E164,"&lt;&gt;0"), SUMIF('Vending_Machine Accuracy'!E164,"&lt;&gt;0"), SUMIF('Vending_Machine_Sum Accuracy'!E164,"&lt;&gt;0"), SUMIF('MazeComplete Accuracy'!E164,"&lt;&gt;0"), SUMIF('MazeSolve Accuracy'!E164,"&lt;&gt;0"), SUMIF('Hamiltonian Accuracy'!E164,"&lt;&gt;0")))/SUM(IF('PARITY Accuracy'!E164&lt;&gt;0,1,0), IF('Pattern_Matching Accuracy'!E164&lt;&gt;0,1,0), IF('Reversal Accuracy'!E164&lt;&gt;0,1,0), IF('Stack Accuracy'!E164&lt;&gt;0,1,0), IF('Vending_Machine Accuracy'!E164&lt;&gt;0,1,0), IF('Vending_Machine_Sum Accuracy'!E164&lt;&gt;0,1,0), IF('MazeComplete Accuracy'!E164&lt;&gt;0,1,0), IF('MazeSolve Accuracy'!E164&lt;&gt;0,1,0), IF('Hamiltonian Accuracy'!E164&lt;&gt;0,1,0))</f>
        <v>57.255555555555553</v>
      </c>
      <c r="F164">
        <f>(SUM(SUMIF('PARITY Accuracy'!F164,"&lt;&gt;0"), SUMIF('Pattern_Matching Accuracy'!F164,"&lt;&gt;0"), SUMIF('Reversal Accuracy'!F164,"&lt;&gt;0"), SUMIF('Stack Accuracy'!F164,"&lt;&gt;0"), SUMIF('Vending_Machine Accuracy'!F164,"&lt;&gt;0"), SUMIF('Vending_Machine_Sum Accuracy'!F164,"&lt;&gt;0"), SUMIF('MazeComplete Accuracy'!F164,"&lt;&gt;0"), SUMIF('MazeSolve Accuracy'!F164,"&lt;&gt;0"), SUMIF('Hamiltonian Accuracy'!F164,"&lt;&gt;0")))/SUM(IF('PARITY Accuracy'!F164&lt;&gt;0,1,0), IF('Pattern_Matching Accuracy'!F164&lt;&gt;0,1,0), IF('Reversal Accuracy'!F164&lt;&gt;0,1,0), IF('Stack Accuracy'!F164&lt;&gt;0,1,0), IF('Vending_Machine Accuracy'!F164&lt;&gt;0,1,0), IF('Vending_Machine_Sum Accuracy'!F164&lt;&gt;0,1,0), IF('MazeComplete Accuracy'!F164&lt;&gt;0,1,0), IF('MazeSolve Accuracy'!F164&lt;&gt;0,1,0), IF('Hamiltonian Accuracy'!F164&lt;&gt;0,1,0))</f>
        <v>51.644444444444439</v>
      </c>
      <c r="G164">
        <f>(SUM(SUMIF('PARITY Accuracy'!G164,"&lt;&gt;0"), SUMIF('Pattern_Matching Accuracy'!G164,"&lt;&gt;0"), SUMIF('Reversal Accuracy'!G164,"&lt;&gt;0"), SUMIF('Stack Accuracy'!G164,"&lt;&gt;0"), SUMIF('Vending_Machine Accuracy'!G164,"&lt;&gt;0"), SUMIF('Vending_Machine_Sum Accuracy'!G164,"&lt;&gt;0"), SUMIF('MazeComplete Accuracy'!G164,"&lt;&gt;0"), SUMIF('MazeSolve Accuracy'!G164,"&lt;&gt;0"), SUMIF('Hamiltonian Accuracy'!G164,"&lt;&gt;0")))/SUM(IF('PARITY Accuracy'!G164&lt;&gt;0,1,0), IF('Pattern_Matching Accuracy'!G164&lt;&gt;0,1,0), IF('Reversal Accuracy'!G164&lt;&gt;0,1,0), IF('Stack Accuracy'!G164&lt;&gt;0,1,0), IF('Vending_Machine Accuracy'!G164&lt;&gt;0,1,0), IF('Vending_Machine_Sum Accuracy'!G164&lt;&gt;0,1,0), IF('MazeComplete Accuracy'!G164&lt;&gt;0,1,0), IF('MazeSolve Accuracy'!G164&lt;&gt;0,1,0), IF('Hamiltonian Accuracy'!G164&lt;&gt;0,1,0))</f>
        <v>60.155555555555551</v>
      </c>
      <c r="H164" t="str">
        <f t="shared" si="57"/>
        <v>20 (δ=0.2)</v>
      </c>
      <c r="J164">
        <v>50</v>
      </c>
      <c r="K164">
        <f>AVERAGE(D168:G172)</f>
        <v>60.645694444444452</v>
      </c>
      <c r="L164">
        <f t="shared" si="69"/>
        <v>50.659027777777773</v>
      </c>
      <c r="M164">
        <v>0.85</v>
      </c>
      <c r="N164">
        <f t="shared" si="58"/>
        <v>56.036111111111111</v>
      </c>
      <c r="O164">
        <f t="shared" si="59"/>
        <v>3.108087568478942</v>
      </c>
      <c r="P164" s="5">
        <f>AVERAGE(D168:D172)</f>
        <v>61.782222222222217</v>
      </c>
      <c r="Q164">
        <f t="shared" si="65"/>
        <v>50.287037037037038</v>
      </c>
      <c r="R164" s="5">
        <f>AVERAGE(E168:E172)</f>
        <v>60.351111111111116</v>
      </c>
      <c r="S164">
        <f t="shared" si="66"/>
        <v>54.985185185185195</v>
      </c>
      <c r="T164" s="5">
        <f>AVERAGE(F168:F172)</f>
        <v>61.004444444444445</v>
      </c>
      <c r="U164">
        <f t="shared" si="67"/>
        <v>49.696296296296303</v>
      </c>
      <c r="V164" s="5">
        <f>AVERAGE(G168:G172)</f>
        <v>59.445000000000007</v>
      </c>
      <c r="W164">
        <f t="shared" si="68"/>
        <v>47.667592592592598</v>
      </c>
    </row>
    <row r="165" spans="1:23" x14ac:dyDescent="0.75">
      <c r="A165" s="1">
        <v>17</v>
      </c>
      <c r="B165">
        <v>20</v>
      </c>
      <c r="C165">
        <v>0.45</v>
      </c>
      <c r="D165">
        <f>(SUM(SUMIF('PARITY Accuracy'!D165,"&lt;&gt;0"), SUMIF('Pattern_Matching Accuracy'!D165,"&lt;&gt;0"), SUMIF('Reversal Accuracy'!D165,"&lt;&gt;0"), SUMIF('Stack Accuracy'!D165,"&lt;&gt;0"), SUMIF('Vending_Machine Accuracy'!D165,"&lt;&gt;0"), SUMIF('Vending_Machine_Sum Accuracy'!D165,"&lt;&gt;0"), SUMIF('MazeComplete Accuracy'!D165,"&lt;&gt;0"), SUMIF('MazeSolve Accuracy'!D165,"&lt;&gt;0"), SUMIF('Hamiltonian Accuracy'!D165,"&lt;&gt;0")))/SUM(IF('PARITY Accuracy'!D165&lt;&gt;0,1,0), IF('Pattern_Matching Accuracy'!D165&lt;&gt;0,1,0), IF('Reversal Accuracy'!D165&lt;&gt;0,1,0), IF('Stack Accuracy'!D165&lt;&gt;0,1,0), IF('Vending_Machine Accuracy'!D165&lt;&gt;0,1,0), IF('Vending_Machine_Sum Accuracy'!D165&lt;&gt;0,1,0), IF('MazeComplete Accuracy'!D165&lt;&gt;0,1,0), IF('MazeSolve Accuracy'!D165&lt;&gt;0,1,0), IF('Hamiltonian Accuracy'!D165&lt;&gt;0,1,0))</f>
        <v>54.811111111111103</v>
      </c>
      <c r="E165">
        <f>(SUM(SUMIF('PARITY Accuracy'!E165,"&lt;&gt;0"), SUMIF('Pattern_Matching Accuracy'!E165,"&lt;&gt;0"), SUMIF('Reversal Accuracy'!E165,"&lt;&gt;0"), SUMIF('Stack Accuracy'!E165,"&lt;&gt;0"), SUMIF('Vending_Machine Accuracy'!E165,"&lt;&gt;0"), SUMIF('Vending_Machine_Sum Accuracy'!E165,"&lt;&gt;0"), SUMIF('MazeComplete Accuracy'!E165,"&lt;&gt;0"), SUMIF('MazeSolve Accuracy'!E165,"&lt;&gt;0"), SUMIF('Hamiltonian Accuracy'!E165,"&lt;&gt;0")))/SUM(IF('PARITY Accuracy'!E165&lt;&gt;0,1,0), IF('Pattern_Matching Accuracy'!E165&lt;&gt;0,1,0), IF('Reversal Accuracy'!E165&lt;&gt;0,1,0), IF('Stack Accuracy'!E165&lt;&gt;0,1,0), IF('Vending_Machine Accuracy'!E165&lt;&gt;0,1,0), IF('Vending_Machine_Sum Accuracy'!E165&lt;&gt;0,1,0), IF('MazeComplete Accuracy'!E165&lt;&gt;0,1,0), IF('MazeSolve Accuracy'!E165&lt;&gt;0,1,0), IF('Hamiltonian Accuracy'!E165&lt;&gt;0,1,0))</f>
        <v>56.144444444444446</v>
      </c>
      <c r="F165">
        <f>(SUM(SUMIF('PARITY Accuracy'!F165,"&lt;&gt;0"), SUMIF('Pattern_Matching Accuracy'!F165,"&lt;&gt;0"), SUMIF('Reversal Accuracy'!F165,"&lt;&gt;0"), SUMIF('Stack Accuracy'!F165,"&lt;&gt;0"), SUMIF('Vending_Machine Accuracy'!F165,"&lt;&gt;0"), SUMIF('Vending_Machine_Sum Accuracy'!F165,"&lt;&gt;0"), SUMIF('MazeComplete Accuracy'!F165,"&lt;&gt;0"), SUMIF('MazeSolve Accuracy'!F165,"&lt;&gt;0"), SUMIF('Hamiltonian Accuracy'!F165,"&lt;&gt;0")))/SUM(IF('PARITY Accuracy'!F165&lt;&gt;0,1,0), IF('Pattern_Matching Accuracy'!F165&lt;&gt;0,1,0), IF('Reversal Accuracy'!F165&lt;&gt;0,1,0), IF('Stack Accuracy'!F165&lt;&gt;0,1,0), IF('Vending_Machine Accuracy'!F165&lt;&gt;0,1,0), IF('Vending_Machine_Sum Accuracy'!F165&lt;&gt;0,1,0), IF('MazeComplete Accuracy'!F165&lt;&gt;0,1,0), IF('MazeSolve Accuracy'!F165&lt;&gt;0,1,0), IF('Hamiltonian Accuracy'!F165&lt;&gt;0,1,0))</f>
        <v>53.477777777777781</v>
      </c>
      <c r="G165">
        <f>(SUM(SUMIF('PARITY Accuracy'!G165,"&lt;&gt;0"), SUMIF('Pattern_Matching Accuracy'!G165,"&lt;&gt;0"), SUMIF('Reversal Accuracy'!G165,"&lt;&gt;0"), SUMIF('Stack Accuracy'!G165,"&lt;&gt;0"), SUMIF('Vending_Machine Accuracy'!G165,"&lt;&gt;0"), SUMIF('Vending_Machine_Sum Accuracy'!G165,"&lt;&gt;0"), SUMIF('MazeComplete Accuracy'!G165,"&lt;&gt;0"), SUMIF('MazeSolve Accuracy'!G165,"&lt;&gt;0"), SUMIF('Hamiltonian Accuracy'!G165,"&lt;&gt;0")))/SUM(IF('PARITY Accuracy'!G165&lt;&gt;0,1,0), IF('Pattern_Matching Accuracy'!G165&lt;&gt;0,1,0), IF('Reversal Accuracy'!G165&lt;&gt;0,1,0), IF('Stack Accuracy'!G165&lt;&gt;0,1,0), IF('Vending_Machine Accuracy'!G165&lt;&gt;0,1,0), IF('Vending_Machine_Sum Accuracy'!G165&lt;&gt;0,1,0), IF('MazeComplete Accuracy'!G165&lt;&gt;0,1,0), IF('MazeSolve Accuracy'!G165&lt;&gt;0,1,0), IF('Hamiltonian Accuracy'!G165&lt;&gt;0,1,0))</f>
        <v>59.977777777777789</v>
      </c>
      <c r="H165" t="str">
        <f t="shared" si="57"/>
        <v>20 (δ=0.45)</v>
      </c>
      <c r="J165">
        <v>100</v>
      </c>
      <c r="K165">
        <f>AVERAGE(D173:G177)</f>
        <v>62.329027777777767</v>
      </c>
      <c r="L165">
        <f>AVERAGE((L164-L163), (L163-L162), (L162-L161), (L161-L160))</f>
        <v>-0.57074652777777857</v>
      </c>
      <c r="N165">
        <f t="shared" si="58"/>
        <v>56.102777777777781</v>
      </c>
      <c r="O165">
        <f t="shared" si="59"/>
        <v>2.4277761886595401</v>
      </c>
      <c r="P165" s="5">
        <f>AVERAGE(D173:D177)</f>
        <v>63.097777777777779</v>
      </c>
      <c r="R165" s="5">
        <f>AVERAGE(E173:E177)</f>
        <v>62.193333333333328</v>
      </c>
      <c r="T165" s="5">
        <f>AVERAGE(F173:F177)</f>
        <v>65.38</v>
      </c>
      <c r="V165" s="5">
        <f>AVERAGE(G173:G177)</f>
        <v>58.645000000000003</v>
      </c>
    </row>
    <row r="166" spans="1:23" x14ac:dyDescent="0.75">
      <c r="A166" s="1">
        <v>18</v>
      </c>
      <c r="B166">
        <v>20</v>
      </c>
      <c r="C166">
        <v>0.65</v>
      </c>
      <c r="D166">
        <f>(SUM(SUMIF('PARITY Accuracy'!D166,"&lt;&gt;0"), SUMIF('Pattern_Matching Accuracy'!D166,"&lt;&gt;0"), SUMIF('Reversal Accuracy'!D166,"&lt;&gt;0"), SUMIF('Stack Accuracy'!D166,"&lt;&gt;0"), SUMIF('Vending_Machine Accuracy'!D166,"&lt;&gt;0"), SUMIF('Vending_Machine_Sum Accuracy'!D166,"&lt;&gt;0"), SUMIF('MazeComplete Accuracy'!D166,"&lt;&gt;0"), SUMIF('MazeSolve Accuracy'!D166,"&lt;&gt;0"), SUMIF('Hamiltonian Accuracy'!D166,"&lt;&gt;0")))/SUM(IF('PARITY Accuracy'!D166&lt;&gt;0,1,0), IF('Pattern_Matching Accuracy'!D166&lt;&gt;0,1,0), IF('Reversal Accuracy'!D166&lt;&gt;0,1,0), IF('Stack Accuracy'!D166&lt;&gt;0,1,0), IF('Vending_Machine Accuracy'!D166&lt;&gt;0,1,0), IF('Vending_Machine_Sum Accuracy'!D166&lt;&gt;0,1,0), IF('MazeComplete Accuracy'!D166&lt;&gt;0,1,0), IF('MazeSolve Accuracy'!D166&lt;&gt;0,1,0), IF('Hamiltonian Accuracy'!D166&lt;&gt;0,1,0))</f>
        <v>54.74444444444444</v>
      </c>
      <c r="E166">
        <f>(SUM(SUMIF('PARITY Accuracy'!E166,"&lt;&gt;0"), SUMIF('Pattern_Matching Accuracy'!E166,"&lt;&gt;0"), SUMIF('Reversal Accuracy'!E166,"&lt;&gt;0"), SUMIF('Stack Accuracy'!E166,"&lt;&gt;0"), SUMIF('Vending_Machine Accuracy'!E166,"&lt;&gt;0"), SUMIF('Vending_Machine_Sum Accuracy'!E166,"&lt;&gt;0"), SUMIF('MazeComplete Accuracy'!E166,"&lt;&gt;0"), SUMIF('MazeSolve Accuracy'!E166,"&lt;&gt;0"), SUMIF('Hamiltonian Accuracy'!E166,"&lt;&gt;0")))/SUM(IF('PARITY Accuracy'!E166&lt;&gt;0,1,0), IF('Pattern_Matching Accuracy'!E166&lt;&gt;0,1,0), IF('Reversal Accuracy'!E166&lt;&gt;0,1,0), IF('Stack Accuracy'!E166&lt;&gt;0,1,0), IF('Vending_Machine Accuracy'!E166&lt;&gt;0,1,0), IF('Vending_Machine_Sum Accuracy'!E166&lt;&gt;0,1,0), IF('MazeComplete Accuracy'!E166&lt;&gt;0,1,0), IF('MazeSolve Accuracy'!E166&lt;&gt;0,1,0), IF('Hamiltonian Accuracy'!E166&lt;&gt;0,1,0))</f>
        <v>55.644444444444446</v>
      </c>
      <c r="F166">
        <f>(SUM(SUMIF('PARITY Accuracy'!F166,"&lt;&gt;0"), SUMIF('Pattern_Matching Accuracy'!F166,"&lt;&gt;0"), SUMIF('Reversal Accuracy'!F166,"&lt;&gt;0"), SUMIF('Stack Accuracy'!F166,"&lt;&gt;0"), SUMIF('Vending_Machine Accuracy'!F166,"&lt;&gt;0"), SUMIF('Vending_Machine_Sum Accuracy'!F166,"&lt;&gt;0"), SUMIF('MazeComplete Accuracy'!F166,"&lt;&gt;0"), SUMIF('MazeSolve Accuracy'!F166,"&lt;&gt;0"), SUMIF('Hamiltonian Accuracy'!F166,"&lt;&gt;0")))/SUM(IF('PARITY Accuracy'!F166&lt;&gt;0,1,0), IF('Pattern_Matching Accuracy'!F166&lt;&gt;0,1,0), IF('Reversal Accuracy'!F166&lt;&gt;0,1,0), IF('Stack Accuracy'!F166&lt;&gt;0,1,0), IF('Vending_Machine Accuracy'!F166&lt;&gt;0,1,0), IF('Vending_Machine_Sum Accuracy'!F166&lt;&gt;0,1,0), IF('MazeComplete Accuracy'!F166&lt;&gt;0,1,0), IF('MazeSolve Accuracy'!F166&lt;&gt;0,1,0), IF('Hamiltonian Accuracy'!F166&lt;&gt;0,1,0))</f>
        <v>50.411111111111104</v>
      </c>
      <c r="G166">
        <f>(SUM(SUMIF('PARITY Accuracy'!G166,"&lt;&gt;0"), SUMIF('Pattern_Matching Accuracy'!G166,"&lt;&gt;0"), SUMIF('Reversal Accuracy'!G166,"&lt;&gt;0"), SUMIF('Stack Accuracy'!G166,"&lt;&gt;0"), SUMIF('Vending_Machine Accuracy'!G166,"&lt;&gt;0"), SUMIF('Vending_Machine_Sum Accuracy'!G166,"&lt;&gt;0"), SUMIF('MazeComplete Accuracy'!G166,"&lt;&gt;0"), SUMIF('MazeSolve Accuracy'!G166,"&lt;&gt;0"), SUMIF('Hamiltonian Accuracy'!G166,"&lt;&gt;0")))/SUM(IF('PARITY Accuracy'!G166&lt;&gt;0,1,0), IF('Pattern_Matching Accuracy'!G166&lt;&gt;0,1,0), IF('Reversal Accuracy'!G166&lt;&gt;0,1,0), IF('Stack Accuracy'!G166&lt;&gt;0,1,0), IF('Vending_Machine Accuracy'!G166&lt;&gt;0,1,0), IF('Vending_Machine_Sum Accuracy'!G166&lt;&gt;0,1,0), IF('MazeComplete Accuracy'!G166&lt;&gt;0,1,0), IF('MazeSolve Accuracy'!G166&lt;&gt;0,1,0), IF('Hamiltonian Accuracy'!G166&lt;&gt;0,1,0))</f>
        <v>59.277777777777779</v>
      </c>
      <c r="H166" t="str">
        <f t="shared" si="57"/>
        <v>20 (δ=0.65)</v>
      </c>
      <c r="K166">
        <f>AVERAGE(K160:K165)</f>
        <v>51.95615740740741</v>
      </c>
      <c r="L166">
        <f>AVERAGE(L160:L164)</f>
        <v>51.95615740740741</v>
      </c>
      <c r="N166">
        <f t="shared" si="58"/>
        <v>55.019444444444439</v>
      </c>
      <c r="O166">
        <f t="shared" si="59"/>
        <v>3.1558037363280755</v>
      </c>
      <c r="P166" s="5">
        <f>AVERAGE(P160:P165)</f>
        <v>51.246666666666663</v>
      </c>
      <c r="Q166">
        <f>AVERAGE(Q160:Q164)</f>
        <v>51.24666666666667</v>
      </c>
      <c r="R166" s="5">
        <f>AVERAGE(R160:R165)</f>
        <v>57.038888888888891</v>
      </c>
      <c r="S166">
        <f>AVERAGE(S160:S164)</f>
        <v>57.038888888888891</v>
      </c>
      <c r="T166" s="5">
        <f>AVERAGE(T160:T165)</f>
        <v>51.357407407407408</v>
      </c>
      <c r="U166">
        <f>AVERAGE(U160:U164)</f>
        <v>51.357407407407415</v>
      </c>
      <c r="V166" s="5">
        <f>AVERAGE(V160:V165)</f>
        <v>48.181666666666665</v>
      </c>
      <c r="W166">
        <f>AVERAGE(W160:W164)</f>
        <v>48.181666666666665</v>
      </c>
    </row>
    <row r="167" spans="1:23" x14ac:dyDescent="0.75">
      <c r="A167" s="1">
        <v>19</v>
      </c>
      <c r="B167">
        <v>20</v>
      </c>
      <c r="C167">
        <v>0.85</v>
      </c>
      <c r="D167">
        <f>(SUM(SUMIF('PARITY Accuracy'!D167,"&lt;&gt;0"), SUMIF('Pattern_Matching Accuracy'!D167,"&lt;&gt;0"), SUMIF('Reversal Accuracy'!D167,"&lt;&gt;0"), SUMIF('Stack Accuracy'!D167,"&lt;&gt;0"), SUMIF('Vending_Machine Accuracy'!D167,"&lt;&gt;0"), SUMIF('Vending_Machine_Sum Accuracy'!D167,"&lt;&gt;0"), SUMIF('MazeComplete Accuracy'!D167,"&lt;&gt;0"), SUMIF('MazeSolve Accuracy'!D167,"&lt;&gt;0"), SUMIF('Hamiltonian Accuracy'!D167,"&lt;&gt;0")))/SUM(IF('PARITY Accuracy'!D167&lt;&gt;0,1,0), IF('Pattern_Matching Accuracy'!D167&lt;&gt;0,1,0), IF('Reversal Accuracy'!D167&lt;&gt;0,1,0), IF('Stack Accuracy'!D167&lt;&gt;0,1,0), IF('Vending_Machine Accuracy'!D167&lt;&gt;0,1,0), IF('Vending_Machine_Sum Accuracy'!D167&lt;&gt;0,1,0), IF('MazeComplete Accuracy'!D167&lt;&gt;0,1,0), IF('MazeSolve Accuracy'!D167&lt;&gt;0,1,0), IF('Hamiltonian Accuracy'!D167&lt;&gt;0,1,0))</f>
        <v>54.62222222222222</v>
      </c>
      <c r="E167">
        <f>(SUM(SUMIF('PARITY Accuracy'!E167,"&lt;&gt;0"), SUMIF('Pattern_Matching Accuracy'!E167,"&lt;&gt;0"), SUMIF('Reversal Accuracy'!E167,"&lt;&gt;0"), SUMIF('Stack Accuracy'!E167,"&lt;&gt;0"), SUMIF('Vending_Machine Accuracy'!E167,"&lt;&gt;0"), SUMIF('Vending_Machine_Sum Accuracy'!E167,"&lt;&gt;0"), SUMIF('MazeComplete Accuracy'!E167,"&lt;&gt;0"), SUMIF('MazeSolve Accuracy'!E167,"&lt;&gt;0"), SUMIF('Hamiltonian Accuracy'!E167,"&lt;&gt;0")))/SUM(IF('PARITY Accuracy'!E167&lt;&gt;0,1,0), IF('Pattern_Matching Accuracy'!E167&lt;&gt;0,1,0), IF('Reversal Accuracy'!E167&lt;&gt;0,1,0), IF('Stack Accuracy'!E167&lt;&gt;0,1,0), IF('Vending_Machine Accuracy'!E167&lt;&gt;0,1,0), IF('Vending_Machine_Sum Accuracy'!E167&lt;&gt;0,1,0), IF('MazeComplete Accuracy'!E167&lt;&gt;0,1,0), IF('MazeSolve Accuracy'!E167&lt;&gt;0,1,0), IF('Hamiltonian Accuracy'!E167&lt;&gt;0,1,0))</f>
        <v>54.344444444444434</v>
      </c>
      <c r="F167">
        <f>(SUM(SUMIF('PARITY Accuracy'!F167,"&lt;&gt;0"), SUMIF('Pattern_Matching Accuracy'!F167,"&lt;&gt;0"), SUMIF('Reversal Accuracy'!F167,"&lt;&gt;0"), SUMIF('Stack Accuracy'!F167,"&lt;&gt;0"), SUMIF('Vending_Machine Accuracy'!F167,"&lt;&gt;0"), SUMIF('Vending_Machine_Sum Accuracy'!F167,"&lt;&gt;0"), SUMIF('MazeComplete Accuracy'!F167,"&lt;&gt;0"), SUMIF('MazeSolve Accuracy'!F167,"&lt;&gt;0"), SUMIF('Hamiltonian Accuracy'!F167,"&lt;&gt;0")))/SUM(IF('PARITY Accuracy'!F167&lt;&gt;0,1,0), IF('Pattern_Matching Accuracy'!F167&lt;&gt;0,1,0), IF('Reversal Accuracy'!F167&lt;&gt;0,1,0), IF('Stack Accuracy'!F167&lt;&gt;0,1,0), IF('Vending_Machine Accuracy'!F167&lt;&gt;0,1,0), IF('Vending_Machine_Sum Accuracy'!F167&lt;&gt;0,1,0), IF('MazeComplete Accuracy'!F167&lt;&gt;0,1,0), IF('MazeSolve Accuracy'!F167&lt;&gt;0,1,0), IF('Hamiltonian Accuracy'!F167&lt;&gt;0,1,0))</f>
        <v>50.12222222222222</v>
      </c>
      <c r="G167">
        <f>(SUM(SUMIF('PARITY Accuracy'!G167,"&lt;&gt;0"), SUMIF('Pattern_Matching Accuracy'!G167,"&lt;&gt;0"), SUMIF('Reversal Accuracy'!G167,"&lt;&gt;0"), SUMIF('Stack Accuracy'!G167,"&lt;&gt;0"), SUMIF('Vending_Machine Accuracy'!G167,"&lt;&gt;0"), SUMIF('Vending_Machine_Sum Accuracy'!G167,"&lt;&gt;0"), SUMIF('MazeComplete Accuracy'!G167,"&lt;&gt;0"), SUMIF('MazeSolve Accuracy'!G167,"&lt;&gt;0"), SUMIF('Hamiltonian Accuracy'!G167,"&lt;&gt;0")))/SUM(IF('PARITY Accuracy'!G167&lt;&gt;0,1,0), IF('Pattern_Matching Accuracy'!G167&lt;&gt;0,1,0), IF('Reversal Accuracy'!G167&lt;&gt;0,1,0), IF('Stack Accuracy'!G167&lt;&gt;0,1,0), IF('Vending_Machine Accuracy'!G167&lt;&gt;0,1,0), IF('Vending_Machine_Sum Accuracy'!G167&lt;&gt;0,1,0), IF('MazeComplete Accuracy'!G167&lt;&gt;0,1,0), IF('MazeSolve Accuracy'!G167&lt;&gt;0,1,0), IF('Hamiltonian Accuracy'!G167&lt;&gt;0,1,0))</f>
        <v>58.344444444444449</v>
      </c>
      <c r="H167" t="str">
        <f t="shared" si="57"/>
        <v>20 (δ=0.85)</v>
      </c>
      <c r="K167">
        <f>_xlfn.STDEV.P(K160:K165)</f>
        <v>9.7171157067623266</v>
      </c>
      <c r="L167">
        <f>_xlfn.STDEV.P(L160:L164)</f>
        <v>0.76688600156253695</v>
      </c>
      <c r="N167">
        <f t="shared" si="58"/>
        <v>54.358333333333334</v>
      </c>
      <c r="O167">
        <f t="shared" si="59"/>
        <v>2.9113377244282437</v>
      </c>
      <c r="P167" s="5">
        <f>_xlfn.STDEV.P(P160:P165)</f>
        <v>11.255467880174816</v>
      </c>
      <c r="Q167">
        <f>_xlfn.STDEV.P(Q160:Q164)</f>
        <v>0.61126305630676814</v>
      </c>
      <c r="R167" s="5">
        <f>_xlfn.STDEV.P(R160:R165)</f>
        <v>3.7008913952373081</v>
      </c>
      <c r="S167">
        <f>_xlfn.STDEV.P(S160:S164)</f>
        <v>1.4722681101630262</v>
      </c>
      <c r="T167" s="5">
        <f>_xlfn.STDEV.P(T160:T165)</f>
        <v>9.1082521636148392</v>
      </c>
      <c r="U167">
        <f>_xlfn.STDEV.P(U160:U164)</f>
        <v>0.93216564227420839</v>
      </c>
      <c r="V167" s="5">
        <f>_xlfn.STDEV.P(V160:V165)</f>
        <v>19.318400996930105</v>
      </c>
      <c r="W167">
        <f>_xlfn.STDEV.P(W160:W164)</f>
        <v>0.34529320332436458</v>
      </c>
    </row>
    <row r="168" spans="1:23" ht="15.5" thickBot="1" x14ac:dyDescent="0.9">
      <c r="A168" s="1">
        <v>20</v>
      </c>
      <c r="B168">
        <v>50</v>
      </c>
      <c r="C168">
        <v>0</v>
      </c>
      <c r="D168">
        <f>(SUM(SUMIF('PARITY Accuracy'!D168,"&lt;&gt;0"), SUMIF('Pattern_Matching Accuracy'!D168,"&lt;&gt;0"), SUMIF('Reversal Accuracy'!D168,"&lt;&gt;0"), SUMIF('Stack Accuracy'!D168,"&lt;&gt;0"), SUMIF('Vending_Machine Accuracy'!D168,"&lt;&gt;0"), SUMIF('Vending_Machine_Sum Accuracy'!D168,"&lt;&gt;0"), SUMIF('MazeComplete Accuracy'!D168,"&lt;&gt;0"), SUMIF('MazeSolve Accuracy'!D168,"&lt;&gt;0"), SUMIF('Hamiltonian Accuracy'!D168,"&lt;&gt;0")))/SUM(IF('PARITY Accuracy'!D168&lt;&gt;0,1,0), IF('Pattern_Matching Accuracy'!D168&lt;&gt;0,1,0), IF('Reversal Accuracy'!D168&lt;&gt;0,1,0), IF('Stack Accuracy'!D168&lt;&gt;0,1,0), IF('Vending_Machine Accuracy'!D168&lt;&gt;0,1,0), IF('Vending_Machine_Sum Accuracy'!D168&lt;&gt;0,1,0), IF('MazeComplete Accuracy'!D168&lt;&gt;0,1,0), IF('MazeSolve Accuracy'!D168&lt;&gt;0,1,0), IF('Hamiltonian Accuracy'!D168&lt;&gt;0,1,0))</f>
        <v>62.82222222222223</v>
      </c>
      <c r="E168">
        <f>(SUM(SUMIF('PARITY Accuracy'!E168,"&lt;&gt;0"), SUMIF('Pattern_Matching Accuracy'!E168,"&lt;&gt;0"), SUMIF('Reversal Accuracy'!E168,"&lt;&gt;0"), SUMIF('Stack Accuracy'!E168,"&lt;&gt;0"), SUMIF('Vending_Machine Accuracy'!E168,"&lt;&gt;0"), SUMIF('Vending_Machine_Sum Accuracy'!E168,"&lt;&gt;0"), SUMIF('MazeComplete Accuracy'!E168,"&lt;&gt;0"), SUMIF('MazeSolve Accuracy'!E168,"&lt;&gt;0"), SUMIF('Hamiltonian Accuracy'!E168,"&lt;&gt;0")))/SUM(IF('PARITY Accuracy'!E168&lt;&gt;0,1,0), IF('Pattern_Matching Accuracy'!E168&lt;&gt;0,1,0), IF('Reversal Accuracy'!E168&lt;&gt;0,1,0), IF('Stack Accuracy'!E168&lt;&gt;0,1,0), IF('Vending_Machine Accuracy'!E168&lt;&gt;0,1,0), IF('Vending_Machine_Sum Accuracy'!E168&lt;&gt;0,1,0), IF('MazeComplete Accuracy'!E168&lt;&gt;0,1,0), IF('MazeSolve Accuracy'!E168&lt;&gt;0,1,0), IF('Hamiltonian Accuracy'!E168&lt;&gt;0,1,0))</f>
        <v>63.26666666666668</v>
      </c>
      <c r="F168">
        <f>(SUM(SUMIF('PARITY Accuracy'!F168,"&lt;&gt;0"), SUMIF('Pattern_Matching Accuracy'!F168,"&lt;&gt;0"), SUMIF('Reversal Accuracy'!F168,"&lt;&gt;0"), SUMIF('Stack Accuracy'!F168,"&lt;&gt;0"), SUMIF('Vending_Machine Accuracy'!F168,"&lt;&gt;0"), SUMIF('Vending_Machine_Sum Accuracy'!F168,"&lt;&gt;0"), SUMIF('MazeComplete Accuracy'!F168,"&lt;&gt;0"), SUMIF('MazeSolve Accuracy'!F168,"&lt;&gt;0"), SUMIF('Hamiltonian Accuracy'!F168,"&lt;&gt;0")))/SUM(IF('PARITY Accuracy'!F168&lt;&gt;0,1,0), IF('Pattern_Matching Accuracy'!F168&lt;&gt;0,1,0), IF('Reversal Accuracy'!F168&lt;&gt;0,1,0), IF('Stack Accuracy'!F168&lt;&gt;0,1,0), IF('Vending_Machine Accuracy'!F168&lt;&gt;0,1,0), IF('Vending_Machine_Sum Accuracy'!F168&lt;&gt;0,1,0), IF('MazeComplete Accuracy'!F168&lt;&gt;0,1,0), IF('MazeSolve Accuracy'!F168&lt;&gt;0,1,0), IF('Hamiltonian Accuracy'!F168&lt;&gt;0,1,0))</f>
        <v>60.900000000000006</v>
      </c>
      <c r="G168">
        <f>(SUM(SUMIF('PARITY Accuracy'!G168,"&lt;&gt;0"), SUMIF('Pattern_Matching Accuracy'!G168,"&lt;&gt;0"), SUMIF('Reversal Accuracy'!G168,"&lt;&gt;0"), SUMIF('Stack Accuracy'!G168,"&lt;&gt;0"), SUMIF('Vending_Machine Accuracy'!G168,"&lt;&gt;0"), SUMIF('Vending_Machine_Sum Accuracy'!G168,"&lt;&gt;0"), SUMIF('MazeComplete Accuracy'!G168,"&lt;&gt;0"), SUMIF('MazeSolve Accuracy'!G168,"&lt;&gt;0"), SUMIF('Hamiltonian Accuracy'!G168,"&lt;&gt;0")))/SUM(IF('PARITY Accuracy'!G168&lt;&gt;0,1,0), IF('Pattern_Matching Accuracy'!G168&lt;&gt;0,1,0), IF('Reversal Accuracy'!G168&lt;&gt;0,1,0), IF('Stack Accuracy'!G168&lt;&gt;0,1,0), IF('Vending_Machine Accuracy'!G168&lt;&gt;0,1,0), IF('Vending_Machine_Sum Accuracy'!G168&lt;&gt;0,1,0), IF('MazeComplete Accuracy'!G168&lt;&gt;0,1,0), IF('MazeSolve Accuracy'!G168&lt;&gt;0,1,0), IF('Hamiltonian Accuracy'!G168&lt;&gt;0,1,0))</f>
        <v>58.38750000000001</v>
      </c>
      <c r="H168" t="str">
        <f t="shared" si="57"/>
        <v>50 (δ=0)</v>
      </c>
      <c r="N168">
        <f t="shared" si="58"/>
        <v>61.344097222222231</v>
      </c>
      <c r="O168">
        <f t="shared" si="59"/>
        <v>1.9248257233821251</v>
      </c>
      <c r="P168" s="5"/>
      <c r="R168" s="5"/>
      <c r="T168" s="5"/>
      <c r="V168" s="5"/>
    </row>
    <row r="169" spans="1:23" x14ac:dyDescent="0.75">
      <c r="A169" s="1">
        <v>21</v>
      </c>
      <c r="B169">
        <v>50</v>
      </c>
      <c r="C169">
        <v>0.2</v>
      </c>
      <c r="D169">
        <f>(SUM(SUMIF('PARITY Accuracy'!D169,"&lt;&gt;0"), SUMIF('Pattern_Matching Accuracy'!D169,"&lt;&gt;0"), SUMIF('Reversal Accuracy'!D169,"&lt;&gt;0"), SUMIF('Stack Accuracy'!D169,"&lt;&gt;0"), SUMIF('Vending_Machine Accuracy'!D169,"&lt;&gt;0"), SUMIF('Vending_Machine_Sum Accuracy'!D169,"&lt;&gt;0"), SUMIF('MazeComplete Accuracy'!D169,"&lt;&gt;0"), SUMIF('MazeSolve Accuracy'!D169,"&lt;&gt;0"), SUMIF('Hamiltonian Accuracy'!D169,"&lt;&gt;0")))/SUM(IF('PARITY Accuracy'!D169&lt;&gt;0,1,0), IF('Pattern_Matching Accuracy'!D169&lt;&gt;0,1,0), IF('Reversal Accuracy'!D169&lt;&gt;0,1,0), IF('Stack Accuracy'!D169&lt;&gt;0,1,0), IF('Vending_Machine Accuracy'!D169&lt;&gt;0,1,0), IF('Vending_Machine_Sum Accuracy'!D169&lt;&gt;0,1,0), IF('MazeComplete Accuracy'!D169&lt;&gt;0,1,0), IF('MazeSolve Accuracy'!D169&lt;&gt;0,1,0), IF('Hamiltonian Accuracy'!D169&lt;&gt;0,1,0))</f>
        <v>62.177777777777777</v>
      </c>
      <c r="E169">
        <f>(SUM(SUMIF('PARITY Accuracy'!E169,"&lt;&gt;0"), SUMIF('Pattern_Matching Accuracy'!E169,"&lt;&gt;0"), SUMIF('Reversal Accuracy'!E169,"&lt;&gt;0"), SUMIF('Stack Accuracy'!E169,"&lt;&gt;0"), SUMIF('Vending_Machine Accuracy'!E169,"&lt;&gt;0"), SUMIF('Vending_Machine_Sum Accuracy'!E169,"&lt;&gt;0"), SUMIF('MazeComplete Accuracy'!E169,"&lt;&gt;0"), SUMIF('MazeSolve Accuracy'!E169,"&lt;&gt;0"), SUMIF('Hamiltonian Accuracy'!E169,"&lt;&gt;0")))/SUM(IF('PARITY Accuracy'!E169&lt;&gt;0,1,0), IF('Pattern_Matching Accuracy'!E169&lt;&gt;0,1,0), IF('Reversal Accuracy'!E169&lt;&gt;0,1,0), IF('Stack Accuracy'!E169&lt;&gt;0,1,0), IF('Vending_Machine Accuracy'!E169&lt;&gt;0,1,0), IF('Vending_Machine_Sum Accuracy'!E169&lt;&gt;0,1,0), IF('MazeComplete Accuracy'!E169&lt;&gt;0,1,0), IF('MazeSolve Accuracy'!E169&lt;&gt;0,1,0), IF('Hamiltonian Accuracy'!E169&lt;&gt;0,1,0))</f>
        <v>61.188888888888883</v>
      </c>
      <c r="F169">
        <f>(SUM(SUMIF('PARITY Accuracy'!F169,"&lt;&gt;0"), SUMIF('Pattern_Matching Accuracy'!F169,"&lt;&gt;0"), SUMIF('Reversal Accuracy'!F169,"&lt;&gt;0"), SUMIF('Stack Accuracy'!F169,"&lt;&gt;0"), SUMIF('Vending_Machine Accuracy'!F169,"&lt;&gt;0"), SUMIF('Vending_Machine_Sum Accuracy'!F169,"&lt;&gt;0"), SUMIF('MazeComplete Accuracy'!F169,"&lt;&gt;0"), SUMIF('MazeSolve Accuracy'!F169,"&lt;&gt;0"), SUMIF('Hamiltonian Accuracy'!F169,"&lt;&gt;0")))/SUM(IF('PARITY Accuracy'!F169&lt;&gt;0,1,0), IF('Pattern_Matching Accuracy'!F169&lt;&gt;0,1,0), IF('Reversal Accuracy'!F169&lt;&gt;0,1,0), IF('Stack Accuracy'!F169&lt;&gt;0,1,0), IF('Vending_Machine Accuracy'!F169&lt;&gt;0,1,0), IF('Vending_Machine_Sum Accuracy'!F169&lt;&gt;0,1,0), IF('MazeComplete Accuracy'!F169&lt;&gt;0,1,0), IF('MazeSolve Accuracy'!F169&lt;&gt;0,1,0), IF('Hamiltonian Accuracy'!F169&lt;&gt;0,1,0))</f>
        <v>62.13333333333334</v>
      </c>
      <c r="G169">
        <f>(SUM(SUMIF('PARITY Accuracy'!G169,"&lt;&gt;0"), SUMIF('Pattern_Matching Accuracy'!G169,"&lt;&gt;0"), SUMIF('Reversal Accuracy'!G169,"&lt;&gt;0"), SUMIF('Stack Accuracy'!G169,"&lt;&gt;0"), SUMIF('Vending_Machine Accuracy'!G169,"&lt;&gt;0"), SUMIF('Vending_Machine_Sum Accuracy'!G169,"&lt;&gt;0"), SUMIF('MazeComplete Accuracy'!G169,"&lt;&gt;0"), SUMIF('MazeSolve Accuracy'!G169,"&lt;&gt;0"), SUMIF('Hamiltonian Accuracy'!G169,"&lt;&gt;0")))/SUM(IF('PARITY Accuracy'!G169&lt;&gt;0,1,0), IF('Pattern_Matching Accuracy'!G169&lt;&gt;0,1,0), IF('Reversal Accuracy'!G169&lt;&gt;0,1,0), IF('Stack Accuracy'!G169&lt;&gt;0,1,0), IF('Vending_Machine Accuracy'!G169&lt;&gt;0,1,0), IF('Vending_Machine_Sum Accuracy'!G169&lt;&gt;0,1,0), IF('MazeComplete Accuracy'!G169&lt;&gt;0,1,0), IF('MazeSolve Accuracy'!G169&lt;&gt;0,1,0), IF('Hamiltonian Accuracy'!G169&lt;&gt;0,1,0))</f>
        <v>59.825000000000003</v>
      </c>
      <c r="H169" t="str">
        <f t="shared" si="57"/>
        <v>50 (δ=0.2)</v>
      </c>
      <c r="K169" s="9" cm="1">
        <f t="array" ref="K169">INDEX(LINEST(K160:K165), 1)</f>
        <v>5.2743174603174587</v>
      </c>
      <c r="L169" s="10" cm="1">
        <f t="array" ref="L169">INDEX(LINEST(L160:L164), 1)</f>
        <v>-0.51909143518518375</v>
      </c>
      <c r="N169">
        <f t="shared" si="58"/>
        <v>61.331249999999997</v>
      </c>
      <c r="O169">
        <f t="shared" si="59"/>
        <v>0.95511814722280386</v>
      </c>
      <c r="P169" s="5" cm="1">
        <f t="array" ref="P169">INDEX(LINEST(P160:P165), 1)</f>
        <v>6.0673015873015874</v>
      </c>
      <c r="Q169" s="5" cm="1">
        <f t="array" ref="Q169">INDEX(LINEST(Q160:Q164), 1)</f>
        <v>-0.40203703703703997</v>
      </c>
      <c r="R169" s="5" cm="1">
        <f t="array" ref="R169">INDEX(LINEST(R160:R165), 1)</f>
        <v>2.0150476190476181</v>
      </c>
      <c r="S169" s="5" cm="1">
        <f t="array" ref="S169">INDEX(LINEST(S160:S164), 1)</f>
        <v>-1.0266666666666644</v>
      </c>
      <c r="T169" s="5" cm="1">
        <f t="array" ref="T169">INDEX(LINEST(T160:T165), 1)</f>
        <v>4.5780952380952362</v>
      </c>
      <c r="U169" s="5" cm="1">
        <f t="array" ref="U169">INDEX(LINEST(U160:U164), 1)</f>
        <v>-0.58111111111111013</v>
      </c>
      <c r="V169" s="5" cm="1">
        <f t="array" ref="V169">INDEX(LINEST(V160:V165), 1)</f>
        <v>8.4368253968253999</v>
      </c>
      <c r="W169" s="5" cm="1">
        <f t="array" ref="W169">INDEX(LINEST(W160:W164), 1)</f>
        <v>-6.6550925925923807E-2</v>
      </c>
    </row>
    <row r="170" spans="1:23" x14ac:dyDescent="0.75">
      <c r="A170" s="1">
        <v>22</v>
      </c>
      <c r="B170">
        <v>50</v>
      </c>
      <c r="C170">
        <v>0.45</v>
      </c>
      <c r="D170">
        <f>(SUM(SUMIF('PARITY Accuracy'!D170,"&lt;&gt;0"), SUMIF('Pattern_Matching Accuracy'!D170,"&lt;&gt;0"), SUMIF('Reversal Accuracy'!D170,"&lt;&gt;0"), SUMIF('Stack Accuracy'!D170,"&lt;&gt;0"), SUMIF('Vending_Machine Accuracy'!D170,"&lt;&gt;0"), SUMIF('Vending_Machine_Sum Accuracy'!D170,"&lt;&gt;0"), SUMIF('MazeComplete Accuracy'!D170,"&lt;&gt;0"), SUMIF('MazeSolve Accuracy'!D170,"&lt;&gt;0"), SUMIF('Hamiltonian Accuracy'!D170,"&lt;&gt;0")))/SUM(IF('PARITY Accuracy'!D170&lt;&gt;0,1,0), IF('Pattern_Matching Accuracy'!D170&lt;&gt;0,1,0), IF('Reversal Accuracy'!D170&lt;&gt;0,1,0), IF('Stack Accuracy'!D170&lt;&gt;0,1,0), IF('Vending_Machine Accuracy'!D170&lt;&gt;0,1,0), IF('Vending_Machine_Sum Accuracy'!D170&lt;&gt;0,1,0), IF('MazeComplete Accuracy'!D170&lt;&gt;0,1,0), IF('MazeSolve Accuracy'!D170&lt;&gt;0,1,0), IF('Hamiltonian Accuracy'!D170&lt;&gt;0,1,0))</f>
        <v>62</v>
      </c>
      <c r="E170">
        <f>(SUM(SUMIF('PARITY Accuracy'!E170,"&lt;&gt;0"), SUMIF('Pattern_Matching Accuracy'!E170,"&lt;&gt;0"), SUMIF('Reversal Accuracy'!E170,"&lt;&gt;0"), SUMIF('Stack Accuracy'!E170,"&lt;&gt;0"), SUMIF('Vending_Machine Accuracy'!E170,"&lt;&gt;0"), SUMIF('Vending_Machine_Sum Accuracy'!E170,"&lt;&gt;0"), SUMIF('MazeComplete Accuracy'!E170,"&lt;&gt;0"), SUMIF('MazeSolve Accuracy'!E170,"&lt;&gt;0"), SUMIF('Hamiltonian Accuracy'!E170,"&lt;&gt;0")))/SUM(IF('PARITY Accuracy'!E170&lt;&gt;0,1,0), IF('Pattern_Matching Accuracy'!E170&lt;&gt;0,1,0), IF('Reversal Accuracy'!E170&lt;&gt;0,1,0), IF('Stack Accuracy'!E170&lt;&gt;0,1,0), IF('Vending_Machine Accuracy'!E170&lt;&gt;0,1,0), IF('Vending_Machine_Sum Accuracy'!E170&lt;&gt;0,1,0), IF('MazeComplete Accuracy'!E170&lt;&gt;0,1,0), IF('MazeSolve Accuracy'!E170&lt;&gt;0,1,0), IF('Hamiltonian Accuracy'!E170&lt;&gt;0,1,0))</f>
        <v>60.522222222222226</v>
      </c>
      <c r="F170">
        <f>(SUM(SUMIF('PARITY Accuracy'!F170,"&lt;&gt;0"), SUMIF('Pattern_Matching Accuracy'!F170,"&lt;&gt;0"), SUMIF('Reversal Accuracy'!F170,"&lt;&gt;0"), SUMIF('Stack Accuracy'!F170,"&lt;&gt;0"), SUMIF('Vending_Machine Accuracy'!F170,"&lt;&gt;0"), SUMIF('Vending_Machine_Sum Accuracy'!F170,"&lt;&gt;0"), SUMIF('MazeComplete Accuracy'!F170,"&lt;&gt;0"), SUMIF('MazeSolve Accuracy'!F170,"&lt;&gt;0"), SUMIF('Hamiltonian Accuracy'!F170,"&lt;&gt;0")))/SUM(IF('PARITY Accuracy'!F170&lt;&gt;0,1,0), IF('Pattern_Matching Accuracy'!F170&lt;&gt;0,1,0), IF('Reversal Accuracy'!F170&lt;&gt;0,1,0), IF('Stack Accuracy'!F170&lt;&gt;0,1,0), IF('Vending_Machine Accuracy'!F170&lt;&gt;0,1,0), IF('Vending_Machine_Sum Accuracy'!F170&lt;&gt;0,1,0), IF('MazeComplete Accuracy'!F170&lt;&gt;0,1,0), IF('MazeSolve Accuracy'!F170&lt;&gt;0,1,0), IF('Hamiltonian Accuracy'!F170&lt;&gt;0,1,0))</f>
        <v>61.17777777777777</v>
      </c>
      <c r="G170">
        <f>(SUM(SUMIF('PARITY Accuracy'!G170,"&lt;&gt;0"), SUMIF('Pattern_Matching Accuracy'!G170,"&lt;&gt;0"), SUMIF('Reversal Accuracy'!G170,"&lt;&gt;0"), SUMIF('Stack Accuracy'!G170,"&lt;&gt;0"), SUMIF('Vending_Machine Accuracy'!G170,"&lt;&gt;0"), SUMIF('Vending_Machine_Sum Accuracy'!G170,"&lt;&gt;0"), SUMIF('MazeComplete Accuracy'!G170,"&lt;&gt;0"), SUMIF('MazeSolve Accuracy'!G170,"&lt;&gt;0"), SUMIF('Hamiltonian Accuracy'!G170,"&lt;&gt;0")))/SUM(IF('PARITY Accuracy'!G170&lt;&gt;0,1,0), IF('Pattern_Matching Accuracy'!G170&lt;&gt;0,1,0), IF('Reversal Accuracy'!G170&lt;&gt;0,1,0), IF('Stack Accuracy'!G170&lt;&gt;0,1,0), IF('Vending_Machine Accuracy'!G170&lt;&gt;0,1,0), IF('Vending_Machine_Sum Accuracy'!G170&lt;&gt;0,1,0), IF('MazeComplete Accuracy'!G170&lt;&gt;0,1,0), IF('MazeSolve Accuracy'!G170&lt;&gt;0,1,0), IF('Hamiltonian Accuracy'!G170&lt;&gt;0,1,0))</f>
        <v>59.55</v>
      </c>
      <c r="H170" t="str">
        <f t="shared" si="57"/>
        <v>50 (δ=0.45)</v>
      </c>
      <c r="K170" s="11">
        <f>AVERAGE('Hamiltonian Accuracy'!K170, 'MazeSolve Accuracy'!K170, 'MazeComplete Accuracy'!K170, 'Vending_Machine_Sum Accuracy'!K170, 'Vending_Machine Accuracy'!K170, 'Stack Accuracy'!K170, 'Reversal Accuracy'!K170, 'Pattern_Matching Accuracy'!K170, 'PARITY Accuracy'!K170)</f>
        <v>5.4334232804232796</v>
      </c>
      <c r="L170" s="11">
        <f>AVERAGE('Hamiltonian Accuracy'!L170, 'MazeSolve Accuracy'!L170, 'MazeComplete Accuracy'!L170, 'Vending_Machine_Sum Accuracy'!L170, 'Vending_Machine Accuracy'!L170, 'Stack Accuracy'!L170, 'Reversal Accuracy'!L170, 'Pattern_Matching Accuracy'!L170, 'PARITY Accuracy'!L170)</f>
        <v>-0.52428872053872166</v>
      </c>
      <c r="N170">
        <f t="shared" si="58"/>
        <v>60.8125</v>
      </c>
      <c r="O170">
        <f t="shared" si="59"/>
        <v>0.89746191328795066</v>
      </c>
    </row>
    <row r="171" spans="1:23" ht="15.5" thickBot="1" x14ac:dyDescent="0.9">
      <c r="A171" s="1">
        <v>23</v>
      </c>
      <c r="B171">
        <v>50</v>
      </c>
      <c r="C171">
        <v>0.65</v>
      </c>
      <c r="D171">
        <f>(SUM(SUMIF('PARITY Accuracy'!D171,"&lt;&gt;0"), SUMIF('Pattern_Matching Accuracy'!D171,"&lt;&gt;0"), SUMIF('Reversal Accuracy'!D171,"&lt;&gt;0"), SUMIF('Stack Accuracy'!D171,"&lt;&gt;0"), SUMIF('Vending_Machine Accuracy'!D171,"&lt;&gt;0"), SUMIF('Vending_Machine_Sum Accuracy'!D171,"&lt;&gt;0"), SUMIF('MazeComplete Accuracy'!D171,"&lt;&gt;0"), SUMIF('MazeSolve Accuracy'!D171,"&lt;&gt;0"), SUMIF('Hamiltonian Accuracy'!D171,"&lt;&gt;0")))/SUM(IF('PARITY Accuracy'!D171&lt;&gt;0,1,0), IF('Pattern_Matching Accuracy'!D171&lt;&gt;0,1,0), IF('Reversal Accuracy'!D171&lt;&gt;0,1,0), IF('Stack Accuracy'!D171&lt;&gt;0,1,0), IF('Vending_Machine Accuracy'!D171&lt;&gt;0,1,0), IF('Vending_Machine_Sum Accuracy'!D171&lt;&gt;0,1,0), IF('MazeComplete Accuracy'!D171&lt;&gt;0,1,0), IF('MazeSolve Accuracy'!D171&lt;&gt;0,1,0), IF('Hamiltonian Accuracy'!D171&lt;&gt;0,1,0))</f>
        <v>61.599999999999994</v>
      </c>
      <c r="E171">
        <f>(SUM(SUMIF('PARITY Accuracy'!E171,"&lt;&gt;0"), SUMIF('Pattern_Matching Accuracy'!E171,"&lt;&gt;0"), SUMIF('Reversal Accuracy'!E171,"&lt;&gt;0"), SUMIF('Stack Accuracy'!E171,"&lt;&gt;0"), SUMIF('Vending_Machine Accuracy'!E171,"&lt;&gt;0"), SUMIF('Vending_Machine_Sum Accuracy'!E171,"&lt;&gt;0"), SUMIF('MazeComplete Accuracy'!E171,"&lt;&gt;0"), SUMIF('MazeSolve Accuracy'!E171,"&lt;&gt;0"), SUMIF('Hamiltonian Accuracy'!E171,"&lt;&gt;0")))/SUM(IF('PARITY Accuracy'!E171&lt;&gt;0,1,0), IF('Pattern_Matching Accuracy'!E171&lt;&gt;0,1,0), IF('Reversal Accuracy'!E171&lt;&gt;0,1,0), IF('Stack Accuracy'!E171&lt;&gt;0,1,0), IF('Vending_Machine Accuracy'!E171&lt;&gt;0,1,0), IF('Vending_Machine_Sum Accuracy'!E171&lt;&gt;0,1,0), IF('MazeComplete Accuracy'!E171&lt;&gt;0,1,0), IF('MazeSolve Accuracy'!E171&lt;&gt;0,1,0), IF('Hamiltonian Accuracy'!E171&lt;&gt;0,1,0))</f>
        <v>59.122222222222234</v>
      </c>
      <c r="F171">
        <f>(SUM(SUMIF('PARITY Accuracy'!F171,"&lt;&gt;0"), SUMIF('Pattern_Matching Accuracy'!F171,"&lt;&gt;0"), SUMIF('Reversal Accuracy'!F171,"&lt;&gt;0"), SUMIF('Stack Accuracy'!F171,"&lt;&gt;0"), SUMIF('Vending_Machine Accuracy'!F171,"&lt;&gt;0"), SUMIF('Vending_Machine_Sum Accuracy'!F171,"&lt;&gt;0"), SUMIF('MazeComplete Accuracy'!F171,"&lt;&gt;0"), SUMIF('MazeSolve Accuracy'!F171,"&lt;&gt;0"), SUMIF('Hamiltonian Accuracy'!F171,"&lt;&gt;0")))/SUM(IF('PARITY Accuracy'!F171&lt;&gt;0,1,0), IF('Pattern_Matching Accuracy'!F171&lt;&gt;0,1,0), IF('Reversal Accuracy'!F171&lt;&gt;0,1,0), IF('Stack Accuracy'!F171&lt;&gt;0,1,0), IF('Vending_Machine Accuracy'!F171&lt;&gt;0,1,0), IF('Vending_Machine_Sum Accuracy'!F171&lt;&gt;0,1,0), IF('MazeComplete Accuracy'!F171&lt;&gt;0,1,0), IF('MazeSolve Accuracy'!F171&lt;&gt;0,1,0), IF('Hamiltonian Accuracy'!F171&lt;&gt;0,1,0))</f>
        <v>60.74444444444444</v>
      </c>
      <c r="G171">
        <f>(SUM(SUMIF('PARITY Accuracy'!G171,"&lt;&gt;0"), SUMIF('Pattern_Matching Accuracy'!G171,"&lt;&gt;0"), SUMIF('Reversal Accuracy'!G171,"&lt;&gt;0"), SUMIF('Stack Accuracy'!G171,"&lt;&gt;0"), SUMIF('Vending_Machine Accuracy'!G171,"&lt;&gt;0"), SUMIF('Vending_Machine_Sum Accuracy'!G171,"&lt;&gt;0"), SUMIF('MazeComplete Accuracy'!G171,"&lt;&gt;0"), SUMIF('MazeSolve Accuracy'!G171,"&lt;&gt;0"), SUMIF('Hamiltonian Accuracy'!G171,"&lt;&gt;0")))/SUM(IF('PARITY Accuracy'!G171&lt;&gt;0,1,0), IF('Pattern_Matching Accuracy'!G171&lt;&gt;0,1,0), IF('Reversal Accuracy'!G171&lt;&gt;0,1,0), IF('Stack Accuracy'!G171&lt;&gt;0,1,0), IF('Vending_Machine Accuracy'!G171&lt;&gt;0,1,0), IF('Vending_Machine_Sum Accuracy'!G171&lt;&gt;0,1,0), IF('MazeComplete Accuracy'!G171&lt;&gt;0,1,0), IF('MazeSolve Accuracy'!G171&lt;&gt;0,1,0), IF('Hamiltonian Accuracy'!G171&lt;&gt;0,1,0))</f>
        <v>59.9375</v>
      </c>
      <c r="H171" t="str">
        <f t="shared" si="57"/>
        <v>50 (δ=0.65)</v>
      </c>
      <c r="K171" s="12">
        <f>_xlfn.STDEV.P('Hamiltonian Accuracy'!K170, 'MazeSolve Accuracy'!K170, 'MazeComplete Accuracy'!K170, 'Vending_Machine_Sum Accuracy'!K170, 'Vending_Machine Accuracy'!K170, 'Stack Accuracy'!K170, 'Reversal Accuracy'!K170, 'Pattern_Matching Accuracy'!K170, 'PARITY Accuracy'!K170)</f>
        <v>2.6036251917858331</v>
      </c>
      <c r="L171" s="13">
        <f>_xlfn.STDEV.P('Hamiltonian Accuracy'!L170, 'MazeSolve Accuracy'!L170, 'MazeComplete Accuracy'!L170, 'Vending_Machine_Sum Accuracy'!L170, 'Vending_Machine Accuracy'!L170, 'Stack Accuracy'!L170, 'Reversal Accuracy'!L170, 'Pattern_Matching Accuracy'!L170, 'PARITY Accuracy'!L170)</f>
        <v>0.7149918423768179</v>
      </c>
      <c r="N171">
        <f t="shared" si="58"/>
        <v>60.351041666666667</v>
      </c>
      <c r="O171">
        <f t="shared" si="59"/>
        <v>0.92136808620119359</v>
      </c>
    </row>
    <row r="172" spans="1:23" x14ac:dyDescent="0.75">
      <c r="A172" s="1">
        <v>24</v>
      </c>
      <c r="B172">
        <v>50</v>
      </c>
      <c r="C172">
        <v>0.85</v>
      </c>
      <c r="D172">
        <f>(SUM(SUMIF('PARITY Accuracy'!D172,"&lt;&gt;0"), SUMIF('Pattern_Matching Accuracy'!D172,"&lt;&gt;0"), SUMIF('Reversal Accuracy'!D172,"&lt;&gt;0"), SUMIF('Stack Accuracy'!D172,"&lt;&gt;0"), SUMIF('Vending_Machine Accuracy'!D172,"&lt;&gt;0"), SUMIF('Vending_Machine_Sum Accuracy'!D172,"&lt;&gt;0"), SUMIF('MazeComplete Accuracy'!D172,"&lt;&gt;0"), SUMIF('MazeSolve Accuracy'!D172,"&lt;&gt;0"), SUMIF('Hamiltonian Accuracy'!D172,"&lt;&gt;0")))/SUM(IF('PARITY Accuracy'!D172&lt;&gt;0,1,0), IF('Pattern_Matching Accuracy'!D172&lt;&gt;0,1,0), IF('Reversal Accuracy'!D172&lt;&gt;0,1,0), IF('Stack Accuracy'!D172&lt;&gt;0,1,0), IF('Vending_Machine Accuracy'!D172&lt;&gt;0,1,0), IF('Vending_Machine_Sum Accuracy'!D172&lt;&gt;0,1,0), IF('MazeComplete Accuracy'!D172&lt;&gt;0,1,0), IF('MazeSolve Accuracy'!D172&lt;&gt;0,1,0), IF('Hamiltonian Accuracy'!D172&lt;&gt;0,1,0))</f>
        <v>60.311111111111103</v>
      </c>
      <c r="E172">
        <f>(SUM(SUMIF('PARITY Accuracy'!E172,"&lt;&gt;0"), SUMIF('Pattern_Matching Accuracy'!E172,"&lt;&gt;0"), SUMIF('Reversal Accuracy'!E172,"&lt;&gt;0"), SUMIF('Stack Accuracy'!E172,"&lt;&gt;0"), SUMIF('Vending_Machine Accuracy'!E172,"&lt;&gt;0"), SUMIF('Vending_Machine_Sum Accuracy'!E172,"&lt;&gt;0"), SUMIF('MazeComplete Accuracy'!E172,"&lt;&gt;0"), SUMIF('MazeSolve Accuracy'!E172,"&lt;&gt;0"), SUMIF('Hamiltonian Accuracy'!E172,"&lt;&gt;0")))/SUM(IF('PARITY Accuracy'!E172&lt;&gt;0,1,0), IF('Pattern_Matching Accuracy'!E172&lt;&gt;0,1,0), IF('Reversal Accuracy'!E172&lt;&gt;0,1,0), IF('Stack Accuracy'!E172&lt;&gt;0,1,0), IF('Vending_Machine Accuracy'!E172&lt;&gt;0,1,0), IF('Vending_Machine_Sum Accuracy'!E172&lt;&gt;0,1,0), IF('MazeComplete Accuracy'!E172&lt;&gt;0,1,0), IF('MazeSolve Accuracy'!E172&lt;&gt;0,1,0), IF('Hamiltonian Accuracy'!E172&lt;&gt;0,1,0))</f>
        <v>57.655555555555566</v>
      </c>
      <c r="F172">
        <f>(SUM(SUMIF('PARITY Accuracy'!F172,"&lt;&gt;0"), SUMIF('Pattern_Matching Accuracy'!F172,"&lt;&gt;0"), SUMIF('Reversal Accuracy'!F172,"&lt;&gt;0"), SUMIF('Stack Accuracy'!F172,"&lt;&gt;0"), SUMIF('Vending_Machine Accuracy'!F172,"&lt;&gt;0"), SUMIF('Vending_Machine_Sum Accuracy'!F172,"&lt;&gt;0"), SUMIF('MazeComplete Accuracy'!F172,"&lt;&gt;0"), SUMIF('MazeSolve Accuracy'!F172,"&lt;&gt;0"), SUMIF('Hamiltonian Accuracy'!F172,"&lt;&gt;0")))/SUM(IF('PARITY Accuracy'!F172&lt;&gt;0,1,0), IF('Pattern_Matching Accuracy'!F172&lt;&gt;0,1,0), IF('Reversal Accuracy'!F172&lt;&gt;0,1,0), IF('Stack Accuracy'!F172&lt;&gt;0,1,0), IF('Vending_Machine Accuracy'!F172&lt;&gt;0,1,0), IF('Vending_Machine_Sum Accuracy'!F172&lt;&gt;0,1,0), IF('MazeComplete Accuracy'!F172&lt;&gt;0,1,0), IF('MazeSolve Accuracy'!F172&lt;&gt;0,1,0), IF('Hamiltonian Accuracy'!F172&lt;&gt;0,1,0))</f>
        <v>60.06666666666667</v>
      </c>
      <c r="G172">
        <f>(SUM(SUMIF('PARITY Accuracy'!G172,"&lt;&gt;0"), SUMIF('Pattern_Matching Accuracy'!G172,"&lt;&gt;0"), SUMIF('Reversal Accuracy'!G172,"&lt;&gt;0"), SUMIF('Stack Accuracy'!G172,"&lt;&gt;0"), SUMIF('Vending_Machine Accuracy'!G172,"&lt;&gt;0"), SUMIF('Vending_Machine_Sum Accuracy'!G172,"&lt;&gt;0"), SUMIF('MazeComplete Accuracy'!G172,"&lt;&gt;0"), SUMIF('MazeSolve Accuracy'!G172,"&lt;&gt;0"), SUMIF('Hamiltonian Accuracy'!G172,"&lt;&gt;0")))/SUM(IF('PARITY Accuracy'!G172&lt;&gt;0,1,0), IF('Pattern_Matching Accuracy'!G172&lt;&gt;0,1,0), IF('Reversal Accuracy'!G172&lt;&gt;0,1,0), IF('Stack Accuracy'!G172&lt;&gt;0,1,0), IF('Vending_Machine Accuracy'!G172&lt;&gt;0,1,0), IF('Vending_Machine_Sum Accuracy'!G172&lt;&gt;0,1,0), IF('MazeComplete Accuracy'!G172&lt;&gt;0,1,0), IF('MazeSolve Accuracy'!G172&lt;&gt;0,1,0), IF('Hamiltonian Accuracy'!G172&lt;&gt;0,1,0))</f>
        <v>59.525000000000006</v>
      </c>
      <c r="H172" t="str">
        <f t="shared" si="57"/>
        <v>50 (δ=0.85)</v>
      </c>
      <c r="N172">
        <f t="shared" si="58"/>
        <v>59.389583333333334</v>
      </c>
      <c r="O172">
        <f t="shared" si="59"/>
        <v>1.0407743863597232</v>
      </c>
    </row>
    <row r="173" spans="1:23" x14ac:dyDescent="0.75">
      <c r="A173" s="1">
        <v>25</v>
      </c>
      <c r="B173">
        <v>100</v>
      </c>
      <c r="C173">
        <v>0</v>
      </c>
      <c r="D173">
        <f>(SUM(SUMIF('PARITY Accuracy'!D173,"&lt;&gt;0"), SUMIF('Pattern_Matching Accuracy'!D173,"&lt;&gt;0"), SUMIF('Reversal Accuracy'!D173,"&lt;&gt;0"), SUMIF('Stack Accuracy'!D173,"&lt;&gt;0"), SUMIF('Vending_Machine Accuracy'!D173,"&lt;&gt;0"), SUMIF('Vending_Machine_Sum Accuracy'!D173,"&lt;&gt;0"), SUMIF('MazeComplete Accuracy'!D173,"&lt;&gt;0"), SUMIF('MazeSolve Accuracy'!D173,"&lt;&gt;0"), SUMIF('Hamiltonian Accuracy'!D173,"&lt;&gt;0")))/SUM(IF('PARITY Accuracy'!D173&lt;&gt;0,1,0), IF('Pattern_Matching Accuracy'!D173&lt;&gt;0,1,0), IF('Reversal Accuracy'!D173&lt;&gt;0,1,0), IF('Stack Accuracy'!D173&lt;&gt;0,1,0), IF('Vending_Machine Accuracy'!D173&lt;&gt;0,1,0), IF('Vending_Machine_Sum Accuracy'!D173&lt;&gt;0,1,0), IF('MazeComplete Accuracy'!D173&lt;&gt;0,1,0), IF('MazeSolve Accuracy'!D173&lt;&gt;0,1,0), IF('Hamiltonian Accuracy'!D173&lt;&gt;0,1,0))</f>
        <v>64.577777777777783</v>
      </c>
      <c r="E173">
        <f>(SUM(SUMIF('PARITY Accuracy'!E173,"&lt;&gt;0"), SUMIF('Pattern_Matching Accuracy'!E173,"&lt;&gt;0"), SUMIF('Reversal Accuracy'!E173,"&lt;&gt;0"), SUMIF('Stack Accuracy'!E173,"&lt;&gt;0"), SUMIF('Vending_Machine Accuracy'!E173,"&lt;&gt;0"), SUMIF('Vending_Machine_Sum Accuracy'!E173,"&lt;&gt;0"), SUMIF('MazeComplete Accuracy'!E173,"&lt;&gt;0"), SUMIF('MazeSolve Accuracy'!E173,"&lt;&gt;0"), SUMIF('Hamiltonian Accuracy'!E173,"&lt;&gt;0")))/SUM(IF('PARITY Accuracy'!E173&lt;&gt;0,1,0), IF('Pattern_Matching Accuracy'!E173&lt;&gt;0,1,0), IF('Reversal Accuracy'!E173&lt;&gt;0,1,0), IF('Stack Accuracy'!E173&lt;&gt;0,1,0), IF('Vending_Machine Accuracy'!E173&lt;&gt;0,1,0), IF('Vending_Machine_Sum Accuracy'!E173&lt;&gt;0,1,0), IF('MazeComplete Accuracy'!E173&lt;&gt;0,1,0), IF('MazeSolve Accuracy'!E173&lt;&gt;0,1,0), IF('Hamiltonian Accuracy'!E173&lt;&gt;0,1,0))</f>
        <v>65.055555555555557</v>
      </c>
      <c r="F173">
        <f>(SUM(SUMIF('PARITY Accuracy'!F173,"&lt;&gt;0"), SUMIF('Pattern_Matching Accuracy'!F173,"&lt;&gt;0"), SUMIF('Reversal Accuracy'!F173,"&lt;&gt;0"), SUMIF('Stack Accuracy'!F173,"&lt;&gt;0"), SUMIF('Vending_Machine Accuracy'!F173,"&lt;&gt;0"), SUMIF('Vending_Machine_Sum Accuracy'!F173,"&lt;&gt;0"), SUMIF('MazeComplete Accuracy'!F173,"&lt;&gt;0"), SUMIF('MazeSolve Accuracy'!F173,"&lt;&gt;0"), SUMIF('Hamiltonian Accuracy'!F173,"&lt;&gt;0")))/SUM(IF('PARITY Accuracy'!F173&lt;&gt;0,1,0), IF('Pattern_Matching Accuracy'!F173&lt;&gt;0,1,0), IF('Reversal Accuracy'!F173&lt;&gt;0,1,0), IF('Stack Accuracy'!F173&lt;&gt;0,1,0), IF('Vending_Machine Accuracy'!F173&lt;&gt;0,1,0), IF('Vending_Machine_Sum Accuracy'!F173&lt;&gt;0,1,0), IF('MazeComplete Accuracy'!F173&lt;&gt;0,1,0), IF('MazeSolve Accuracy'!F173&lt;&gt;0,1,0), IF('Hamiltonian Accuracy'!F173&lt;&gt;0,1,0))</f>
        <v>65.099999999999994</v>
      </c>
      <c r="G173">
        <f>(SUM(SUMIF('PARITY Accuracy'!G173,"&lt;&gt;0"), SUMIF('Pattern_Matching Accuracy'!G173,"&lt;&gt;0"), SUMIF('Reversal Accuracy'!G173,"&lt;&gt;0"), SUMIF('Stack Accuracy'!G173,"&lt;&gt;0"), SUMIF('Vending_Machine Accuracy'!G173,"&lt;&gt;0"), SUMIF('Vending_Machine_Sum Accuracy'!G173,"&lt;&gt;0"), SUMIF('MazeComplete Accuracy'!G173,"&lt;&gt;0"), SUMIF('MazeSolve Accuracy'!G173,"&lt;&gt;0"), SUMIF('Hamiltonian Accuracy'!G173,"&lt;&gt;0")))/SUM(IF('PARITY Accuracy'!G173&lt;&gt;0,1,0), IF('Pattern_Matching Accuracy'!G173&lt;&gt;0,1,0), IF('Reversal Accuracy'!G173&lt;&gt;0,1,0), IF('Stack Accuracy'!G173&lt;&gt;0,1,0), IF('Vending_Machine Accuracy'!G173&lt;&gt;0,1,0), IF('Vending_Machine_Sum Accuracy'!G173&lt;&gt;0,1,0), IF('MazeComplete Accuracy'!G173&lt;&gt;0,1,0), IF('MazeSolve Accuracy'!G173&lt;&gt;0,1,0), IF('Hamiltonian Accuracy'!G173&lt;&gt;0,1,0))</f>
        <v>58.387499999999989</v>
      </c>
      <c r="H173" t="str">
        <f t="shared" si="57"/>
        <v>100 (δ=0)</v>
      </c>
      <c r="N173">
        <f t="shared" si="58"/>
        <v>63.280208333333327</v>
      </c>
      <c r="O173">
        <f t="shared" si="59"/>
        <v>2.8322155977144035</v>
      </c>
    </row>
    <row r="174" spans="1:23" x14ac:dyDescent="0.75">
      <c r="A174" s="1">
        <v>26</v>
      </c>
      <c r="B174">
        <v>100</v>
      </c>
      <c r="C174">
        <v>0.2</v>
      </c>
      <c r="D174">
        <f>(SUM(SUMIF('PARITY Accuracy'!D174,"&lt;&gt;0"), SUMIF('Pattern_Matching Accuracy'!D174,"&lt;&gt;0"), SUMIF('Reversal Accuracy'!D174,"&lt;&gt;0"), SUMIF('Stack Accuracy'!D174,"&lt;&gt;0"), SUMIF('Vending_Machine Accuracy'!D174,"&lt;&gt;0"), SUMIF('Vending_Machine_Sum Accuracy'!D174,"&lt;&gt;0"), SUMIF('MazeComplete Accuracy'!D174,"&lt;&gt;0"), SUMIF('MazeSolve Accuracy'!D174,"&lt;&gt;0"), SUMIF('Hamiltonian Accuracy'!D174,"&lt;&gt;0")))/SUM(IF('PARITY Accuracy'!D174&lt;&gt;0,1,0), IF('Pattern_Matching Accuracy'!D174&lt;&gt;0,1,0), IF('Reversal Accuracy'!D174&lt;&gt;0,1,0), IF('Stack Accuracy'!D174&lt;&gt;0,1,0), IF('Vending_Machine Accuracy'!D174&lt;&gt;0,1,0), IF('Vending_Machine_Sum Accuracy'!D174&lt;&gt;0,1,0), IF('MazeComplete Accuracy'!D174&lt;&gt;0,1,0), IF('MazeSolve Accuracy'!D174&lt;&gt;0,1,0), IF('Hamiltonian Accuracy'!D174&lt;&gt;0,1,0))</f>
        <v>63.422222222222217</v>
      </c>
      <c r="E174">
        <f>(SUM(SUMIF('PARITY Accuracy'!E174,"&lt;&gt;0"), SUMIF('Pattern_Matching Accuracy'!E174,"&lt;&gt;0"), SUMIF('Reversal Accuracy'!E174,"&lt;&gt;0"), SUMIF('Stack Accuracy'!E174,"&lt;&gt;0"), SUMIF('Vending_Machine Accuracy'!E174,"&lt;&gt;0"), SUMIF('Vending_Machine_Sum Accuracy'!E174,"&lt;&gt;0"), SUMIF('MazeComplete Accuracy'!E174,"&lt;&gt;0"), SUMIF('MazeSolve Accuracy'!E174,"&lt;&gt;0"), SUMIF('Hamiltonian Accuracy'!E174,"&lt;&gt;0")))/SUM(IF('PARITY Accuracy'!E174&lt;&gt;0,1,0), IF('Pattern_Matching Accuracy'!E174&lt;&gt;0,1,0), IF('Reversal Accuracy'!E174&lt;&gt;0,1,0), IF('Stack Accuracy'!E174&lt;&gt;0,1,0), IF('Vending_Machine Accuracy'!E174&lt;&gt;0,1,0), IF('Vending_Machine_Sum Accuracy'!E174&lt;&gt;0,1,0), IF('MazeComplete Accuracy'!E174&lt;&gt;0,1,0), IF('MazeSolve Accuracy'!E174&lt;&gt;0,1,0), IF('Hamiltonian Accuracy'!E174&lt;&gt;0,1,0))</f>
        <v>62.944444444444443</v>
      </c>
      <c r="F174">
        <f>(SUM(SUMIF('PARITY Accuracy'!F174,"&lt;&gt;0"), SUMIF('Pattern_Matching Accuracy'!F174,"&lt;&gt;0"), SUMIF('Reversal Accuracy'!F174,"&lt;&gt;0"), SUMIF('Stack Accuracy'!F174,"&lt;&gt;0"), SUMIF('Vending_Machine Accuracy'!F174,"&lt;&gt;0"), SUMIF('Vending_Machine_Sum Accuracy'!F174,"&lt;&gt;0"), SUMIF('MazeComplete Accuracy'!F174,"&lt;&gt;0"), SUMIF('MazeSolve Accuracy'!F174,"&lt;&gt;0"), SUMIF('Hamiltonian Accuracy'!F174,"&lt;&gt;0")))/SUM(IF('PARITY Accuracy'!F174&lt;&gt;0,1,0), IF('Pattern_Matching Accuracy'!F174&lt;&gt;0,1,0), IF('Reversal Accuracy'!F174&lt;&gt;0,1,0), IF('Stack Accuracy'!F174&lt;&gt;0,1,0), IF('Vending_Machine Accuracy'!F174&lt;&gt;0,1,0), IF('Vending_Machine_Sum Accuracy'!F174&lt;&gt;0,1,0), IF('MazeComplete Accuracy'!F174&lt;&gt;0,1,0), IF('MazeSolve Accuracy'!F174&lt;&gt;0,1,0), IF('Hamiltonian Accuracy'!F174&lt;&gt;0,1,0))</f>
        <v>66.433333333333337</v>
      </c>
      <c r="G174">
        <f>(SUM(SUMIF('PARITY Accuracy'!G174,"&lt;&gt;0"), SUMIF('Pattern_Matching Accuracy'!G174,"&lt;&gt;0"), SUMIF('Reversal Accuracy'!G174,"&lt;&gt;0"), SUMIF('Stack Accuracy'!G174,"&lt;&gt;0"), SUMIF('Vending_Machine Accuracy'!G174,"&lt;&gt;0"), SUMIF('Vending_Machine_Sum Accuracy'!G174,"&lt;&gt;0"), SUMIF('MazeComplete Accuracy'!G174,"&lt;&gt;0"), SUMIF('MazeSolve Accuracy'!G174,"&lt;&gt;0"), SUMIF('Hamiltonian Accuracy'!G174,"&lt;&gt;0")))/SUM(IF('PARITY Accuracy'!G174&lt;&gt;0,1,0), IF('Pattern_Matching Accuracy'!G174&lt;&gt;0,1,0), IF('Reversal Accuracy'!G174&lt;&gt;0,1,0), IF('Stack Accuracy'!G174&lt;&gt;0,1,0), IF('Vending_Machine Accuracy'!G174&lt;&gt;0,1,0), IF('Vending_Machine_Sum Accuracy'!G174&lt;&gt;0,1,0), IF('MazeComplete Accuracy'!G174&lt;&gt;0,1,0), IF('MazeSolve Accuracy'!G174&lt;&gt;0,1,0), IF('Hamiltonian Accuracy'!G174&lt;&gt;0,1,0))</f>
        <v>59.374999999999993</v>
      </c>
      <c r="H174" t="str">
        <f t="shared" si="57"/>
        <v>100 (δ=0.2)</v>
      </c>
      <c r="N174">
        <f t="shared" si="58"/>
        <v>63.043750000000003</v>
      </c>
      <c r="O174">
        <f t="shared" si="59"/>
        <v>2.505100025571295</v>
      </c>
    </row>
    <row r="175" spans="1:23" x14ac:dyDescent="0.75">
      <c r="A175" s="1">
        <v>27</v>
      </c>
      <c r="B175">
        <v>100</v>
      </c>
      <c r="C175">
        <v>0.45</v>
      </c>
      <c r="D175">
        <f>(SUM(SUMIF('PARITY Accuracy'!D175,"&lt;&gt;0"), SUMIF('Pattern_Matching Accuracy'!D175,"&lt;&gt;0"), SUMIF('Reversal Accuracy'!D175,"&lt;&gt;0"), SUMIF('Stack Accuracy'!D175,"&lt;&gt;0"), SUMIF('Vending_Machine Accuracy'!D175,"&lt;&gt;0"), SUMIF('Vending_Machine_Sum Accuracy'!D175,"&lt;&gt;0"), SUMIF('MazeComplete Accuracy'!D175,"&lt;&gt;0"), SUMIF('MazeSolve Accuracy'!D175,"&lt;&gt;0"), SUMIF('Hamiltonian Accuracy'!D175,"&lt;&gt;0")))/SUM(IF('PARITY Accuracy'!D175&lt;&gt;0,1,0), IF('Pattern_Matching Accuracy'!D175&lt;&gt;0,1,0), IF('Reversal Accuracy'!D175&lt;&gt;0,1,0), IF('Stack Accuracy'!D175&lt;&gt;0,1,0), IF('Vending_Machine Accuracy'!D175&lt;&gt;0,1,0), IF('Vending_Machine_Sum Accuracy'!D175&lt;&gt;0,1,0), IF('MazeComplete Accuracy'!D175&lt;&gt;0,1,0), IF('MazeSolve Accuracy'!D175&lt;&gt;0,1,0), IF('Hamiltonian Accuracy'!D175&lt;&gt;0,1,0))</f>
        <v>63.666666666666664</v>
      </c>
      <c r="E175">
        <f>(SUM(SUMIF('PARITY Accuracy'!E175,"&lt;&gt;0"), SUMIF('Pattern_Matching Accuracy'!E175,"&lt;&gt;0"), SUMIF('Reversal Accuracy'!E175,"&lt;&gt;0"), SUMIF('Stack Accuracy'!E175,"&lt;&gt;0"), SUMIF('Vending_Machine Accuracy'!E175,"&lt;&gt;0"), SUMIF('Vending_Machine_Sum Accuracy'!E175,"&lt;&gt;0"), SUMIF('MazeComplete Accuracy'!E175,"&lt;&gt;0"), SUMIF('MazeSolve Accuracy'!E175,"&lt;&gt;0"), SUMIF('Hamiltonian Accuracy'!E175,"&lt;&gt;0")))/SUM(IF('PARITY Accuracy'!E175&lt;&gt;0,1,0), IF('Pattern_Matching Accuracy'!E175&lt;&gt;0,1,0), IF('Reversal Accuracy'!E175&lt;&gt;0,1,0), IF('Stack Accuracy'!E175&lt;&gt;0,1,0), IF('Vending_Machine Accuracy'!E175&lt;&gt;0,1,0), IF('Vending_Machine_Sum Accuracy'!E175&lt;&gt;0,1,0), IF('MazeComplete Accuracy'!E175&lt;&gt;0,1,0), IF('MazeSolve Accuracy'!E175&lt;&gt;0,1,0), IF('Hamiltonian Accuracy'!E175&lt;&gt;0,1,0))</f>
        <v>61.666666666666664</v>
      </c>
      <c r="F175">
        <f>(SUM(SUMIF('PARITY Accuracy'!F175,"&lt;&gt;0"), SUMIF('Pattern_Matching Accuracy'!F175,"&lt;&gt;0"), SUMIF('Reversal Accuracy'!F175,"&lt;&gt;0"), SUMIF('Stack Accuracy'!F175,"&lt;&gt;0"), SUMIF('Vending_Machine Accuracy'!F175,"&lt;&gt;0"), SUMIF('Vending_Machine_Sum Accuracy'!F175,"&lt;&gt;0"), SUMIF('MazeComplete Accuracy'!F175,"&lt;&gt;0"), SUMIF('MazeSolve Accuracy'!F175,"&lt;&gt;0"), SUMIF('Hamiltonian Accuracy'!F175,"&lt;&gt;0")))/SUM(IF('PARITY Accuracy'!F175&lt;&gt;0,1,0), IF('Pattern_Matching Accuracy'!F175&lt;&gt;0,1,0), IF('Reversal Accuracy'!F175&lt;&gt;0,1,0), IF('Stack Accuracy'!F175&lt;&gt;0,1,0), IF('Vending_Machine Accuracy'!F175&lt;&gt;0,1,0), IF('Vending_Machine_Sum Accuracy'!F175&lt;&gt;0,1,0), IF('MazeComplete Accuracy'!F175&lt;&gt;0,1,0), IF('MazeSolve Accuracy'!F175&lt;&gt;0,1,0), IF('Hamiltonian Accuracy'!F175&lt;&gt;0,1,0))</f>
        <v>66.25555555555556</v>
      </c>
      <c r="G175">
        <f>(SUM(SUMIF('PARITY Accuracy'!G175,"&lt;&gt;0"), SUMIF('Pattern_Matching Accuracy'!G175,"&lt;&gt;0"), SUMIF('Reversal Accuracy'!G175,"&lt;&gt;0"), SUMIF('Stack Accuracy'!G175,"&lt;&gt;0"), SUMIF('Vending_Machine Accuracy'!G175,"&lt;&gt;0"), SUMIF('Vending_Machine_Sum Accuracy'!G175,"&lt;&gt;0"), SUMIF('MazeComplete Accuracy'!G175,"&lt;&gt;0"), SUMIF('MazeSolve Accuracy'!G175,"&lt;&gt;0"), SUMIF('Hamiltonian Accuracy'!G175,"&lt;&gt;0")))/SUM(IF('PARITY Accuracy'!G175&lt;&gt;0,1,0), IF('Pattern_Matching Accuracy'!G175&lt;&gt;0,1,0), IF('Reversal Accuracy'!G175&lt;&gt;0,1,0), IF('Stack Accuracy'!G175&lt;&gt;0,1,0), IF('Vending_Machine Accuracy'!G175&lt;&gt;0,1,0), IF('Vending_Machine_Sum Accuracy'!G175&lt;&gt;0,1,0), IF('MazeComplete Accuracy'!G175&lt;&gt;0,1,0), IF('MazeSolve Accuracy'!G175&lt;&gt;0,1,0), IF('Hamiltonian Accuracy'!G175&lt;&gt;0,1,0))</f>
        <v>60.0625</v>
      </c>
      <c r="H175" t="str">
        <f t="shared" si="57"/>
        <v>100 (δ=0.45)</v>
      </c>
      <c r="N175">
        <f t="shared" si="58"/>
        <v>62.912847222222226</v>
      </c>
      <c r="O175">
        <f t="shared" si="59"/>
        <v>2.3140542355805627</v>
      </c>
    </row>
    <row r="176" spans="1:23" x14ac:dyDescent="0.75">
      <c r="A176" s="1">
        <v>28</v>
      </c>
      <c r="B176">
        <v>100</v>
      </c>
      <c r="C176">
        <v>0.65</v>
      </c>
      <c r="D176">
        <f>(SUM(SUMIF('PARITY Accuracy'!D176,"&lt;&gt;0"), SUMIF('Pattern_Matching Accuracy'!D176,"&lt;&gt;0"), SUMIF('Reversal Accuracy'!D176,"&lt;&gt;0"), SUMIF('Stack Accuracy'!D176,"&lt;&gt;0"), SUMIF('Vending_Machine Accuracy'!D176,"&lt;&gt;0"), SUMIF('Vending_Machine_Sum Accuracy'!D176,"&lt;&gt;0"), SUMIF('MazeComplete Accuracy'!D176,"&lt;&gt;0"), SUMIF('MazeSolve Accuracy'!D176,"&lt;&gt;0"), SUMIF('Hamiltonian Accuracy'!D176,"&lt;&gt;0")))/SUM(IF('PARITY Accuracy'!D176&lt;&gt;0,1,0), IF('Pattern_Matching Accuracy'!D176&lt;&gt;0,1,0), IF('Reversal Accuracy'!D176&lt;&gt;0,1,0), IF('Stack Accuracy'!D176&lt;&gt;0,1,0), IF('Vending_Machine Accuracy'!D176&lt;&gt;0,1,0), IF('Vending_Machine_Sum Accuracy'!D176&lt;&gt;0,1,0), IF('MazeComplete Accuracy'!D176&lt;&gt;0,1,0), IF('MazeSolve Accuracy'!D176&lt;&gt;0,1,0), IF('Hamiltonian Accuracy'!D176&lt;&gt;0,1,0))</f>
        <v>62.566666666666656</v>
      </c>
      <c r="E176">
        <f>(SUM(SUMIF('PARITY Accuracy'!E176,"&lt;&gt;0"), SUMIF('Pattern_Matching Accuracy'!E176,"&lt;&gt;0"), SUMIF('Reversal Accuracy'!E176,"&lt;&gt;0"), SUMIF('Stack Accuracy'!E176,"&lt;&gt;0"), SUMIF('Vending_Machine Accuracy'!E176,"&lt;&gt;0"), SUMIF('Vending_Machine_Sum Accuracy'!E176,"&lt;&gt;0"), SUMIF('MazeComplete Accuracy'!E176,"&lt;&gt;0"), SUMIF('MazeSolve Accuracy'!E176,"&lt;&gt;0"), SUMIF('Hamiltonian Accuracy'!E176,"&lt;&gt;0")))/SUM(IF('PARITY Accuracy'!E176&lt;&gt;0,1,0), IF('Pattern_Matching Accuracy'!E176&lt;&gt;0,1,0), IF('Reversal Accuracy'!E176&lt;&gt;0,1,0), IF('Stack Accuracy'!E176&lt;&gt;0,1,0), IF('Vending_Machine Accuracy'!E176&lt;&gt;0,1,0), IF('Vending_Machine_Sum Accuracy'!E176&lt;&gt;0,1,0), IF('MazeComplete Accuracy'!E176&lt;&gt;0,1,0), IF('MazeSolve Accuracy'!E176&lt;&gt;0,1,0), IF('Hamiltonian Accuracy'!E176&lt;&gt;0,1,0))</f>
        <v>61.355555555555547</v>
      </c>
      <c r="F176">
        <f>(SUM(SUMIF('PARITY Accuracy'!F176,"&lt;&gt;0"), SUMIF('Pattern_Matching Accuracy'!F176,"&lt;&gt;0"), SUMIF('Reversal Accuracy'!F176,"&lt;&gt;0"), SUMIF('Stack Accuracy'!F176,"&lt;&gt;0"), SUMIF('Vending_Machine Accuracy'!F176,"&lt;&gt;0"), SUMIF('Vending_Machine_Sum Accuracy'!F176,"&lt;&gt;0"), SUMIF('MazeComplete Accuracy'!F176,"&lt;&gt;0"), SUMIF('MazeSolve Accuracy'!F176,"&lt;&gt;0"), SUMIF('Hamiltonian Accuracy'!F176,"&lt;&gt;0")))/SUM(IF('PARITY Accuracy'!F176&lt;&gt;0,1,0), IF('Pattern_Matching Accuracy'!F176&lt;&gt;0,1,0), IF('Reversal Accuracy'!F176&lt;&gt;0,1,0), IF('Stack Accuracy'!F176&lt;&gt;0,1,0), IF('Vending_Machine Accuracy'!F176&lt;&gt;0,1,0), IF('Vending_Machine_Sum Accuracy'!F176&lt;&gt;0,1,0), IF('MazeComplete Accuracy'!F176&lt;&gt;0,1,0), IF('MazeSolve Accuracy'!F176&lt;&gt;0,1,0), IF('Hamiltonian Accuracy'!F176&lt;&gt;0,1,0))</f>
        <v>65.5</v>
      </c>
      <c r="G176">
        <f>(SUM(SUMIF('PARITY Accuracy'!G176,"&lt;&gt;0"), SUMIF('Pattern_Matching Accuracy'!G176,"&lt;&gt;0"), SUMIF('Reversal Accuracy'!G176,"&lt;&gt;0"), SUMIF('Stack Accuracy'!G176,"&lt;&gt;0"), SUMIF('Vending_Machine Accuracy'!G176,"&lt;&gt;0"), SUMIF('Vending_Machine_Sum Accuracy'!G176,"&lt;&gt;0"), SUMIF('MazeComplete Accuracy'!G176,"&lt;&gt;0"), SUMIF('MazeSolve Accuracy'!G176,"&lt;&gt;0"), SUMIF('Hamiltonian Accuracy'!G176,"&lt;&gt;0")))/SUM(IF('PARITY Accuracy'!G176&lt;&gt;0,1,0), IF('Pattern_Matching Accuracy'!G176&lt;&gt;0,1,0), IF('Reversal Accuracy'!G176&lt;&gt;0,1,0), IF('Stack Accuracy'!G176&lt;&gt;0,1,0), IF('Vending_Machine Accuracy'!G176&lt;&gt;0,1,0), IF('Vending_Machine_Sum Accuracy'!G176&lt;&gt;0,1,0), IF('MazeComplete Accuracy'!G176&lt;&gt;0,1,0), IF('MazeSolve Accuracy'!G176&lt;&gt;0,1,0), IF('Hamiltonian Accuracy'!G176&lt;&gt;0,1,0))</f>
        <v>58.275000000000013</v>
      </c>
      <c r="H176" t="str">
        <f t="shared" si="57"/>
        <v>100 (δ=0.65)</v>
      </c>
      <c r="N176">
        <f t="shared" si="58"/>
        <v>61.924305555555556</v>
      </c>
      <c r="O176">
        <f t="shared" si="59"/>
        <v>2.5903246011555825</v>
      </c>
    </row>
    <row r="177" spans="1:23" x14ac:dyDescent="0.75">
      <c r="A177" s="1">
        <v>29</v>
      </c>
      <c r="B177">
        <v>100</v>
      </c>
      <c r="C177">
        <v>0.85</v>
      </c>
      <c r="D177">
        <f>(SUM(SUMIF('PARITY Accuracy'!D177,"&lt;&gt;0"), SUMIF('Pattern_Matching Accuracy'!D177,"&lt;&gt;0"), SUMIF('Reversal Accuracy'!D177,"&lt;&gt;0"), SUMIF('Stack Accuracy'!D177,"&lt;&gt;0"), SUMIF('Vending_Machine Accuracy'!D177,"&lt;&gt;0"), SUMIF('Vending_Machine_Sum Accuracy'!D177,"&lt;&gt;0"), SUMIF('MazeComplete Accuracy'!D177,"&lt;&gt;0"), SUMIF('MazeSolve Accuracy'!D177,"&lt;&gt;0"), SUMIF('Hamiltonian Accuracy'!D177,"&lt;&gt;0")))/SUM(IF('PARITY Accuracy'!D177&lt;&gt;0,1,0), IF('Pattern_Matching Accuracy'!D177&lt;&gt;0,1,0), IF('Reversal Accuracy'!D177&lt;&gt;0,1,0), IF('Stack Accuracy'!D177&lt;&gt;0,1,0), IF('Vending_Machine Accuracy'!D177&lt;&gt;0,1,0), IF('Vending_Machine_Sum Accuracy'!D177&lt;&gt;0,1,0), IF('MazeComplete Accuracy'!D177&lt;&gt;0,1,0), IF('MazeSolve Accuracy'!D177&lt;&gt;0,1,0), IF('Hamiltonian Accuracy'!D177&lt;&gt;0,1,0))</f>
        <v>61.255555555555553</v>
      </c>
      <c r="E177">
        <f>(SUM(SUMIF('PARITY Accuracy'!E177,"&lt;&gt;0"), SUMIF('Pattern_Matching Accuracy'!E177,"&lt;&gt;0"), SUMIF('Reversal Accuracy'!E177,"&lt;&gt;0"), SUMIF('Stack Accuracy'!E177,"&lt;&gt;0"), SUMIF('Vending_Machine Accuracy'!E177,"&lt;&gt;0"), SUMIF('Vending_Machine_Sum Accuracy'!E177,"&lt;&gt;0"), SUMIF('MazeComplete Accuracy'!E177,"&lt;&gt;0"), SUMIF('MazeSolve Accuracy'!E177,"&lt;&gt;0"), SUMIF('Hamiltonian Accuracy'!E177,"&lt;&gt;0")))/SUM(IF('PARITY Accuracy'!E177&lt;&gt;0,1,0), IF('Pattern_Matching Accuracy'!E177&lt;&gt;0,1,0), IF('Reversal Accuracy'!E177&lt;&gt;0,1,0), IF('Stack Accuracy'!E177&lt;&gt;0,1,0), IF('Vending_Machine Accuracy'!E177&lt;&gt;0,1,0), IF('Vending_Machine_Sum Accuracy'!E177&lt;&gt;0,1,0), IF('MazeComplete Accuracy'!E177&lt;&gt;0,1,0), IF('MazeSolve Accuracy'!E177&lt;&gt;0,1,0), IF('Hamiltonian Accuracy'!E177&lt;&gt;0,1,0))</f>
        <v>59.944444444444429</v>
      </c>
      <c r="F177">
        <f>(SUM(SUMIF('PARITY Accuracy'!F177,"&lt;&gt;0"), SUMIF('Pattern_Matching Accuracy'!F177,"&lt;&gt;0"), SUMIF('Reversal Accuracy'!F177,"&lt;&gt;0"), SUMIF('Stack Accuracy'!F177,"&lt;&gt;0"), SUMIF('Vending_Machine Accuracy'!F177,"&lt;&gt;0"), SUMIF('Vending_Machine_Sum Accuracy'!F177,"&lt;&gt;0"), SUMIF('MazeComplete Accuracy'!F177,"&lt;&gt;0"), SUMIF('MazeSolve Accuracy'!F177,"&lt;&gt;0"), SUMIF('Hamiltonian Accuracy'!F177,"&lt;&gt;0")))/SUM(IF('PARITY Accuracy'!F177&lt;&gt;0,1,0), IF('Pattern_Matching Accuracy'!F177&lt;&gt;0,1,0), IF('Reversal Accuracy'!F177&lt;&gt;0,1,0), IF('Stack Accuracy'!F177&lt;&gt;0,1,0), IF('Vending_Machine Accuracy'!F177&lt;&gt;0,1,0), IF('Vending_Machine_Sum Accuracy'!F177&lt;&gt;0,1,0), IF('MazeComplete Accuracy'!F177&lt;&gt;0,1,0), IF('MazeSolve Accuracy'!F177&lt;&gt;0,1,0), IF('Hamiltonian Accuracy'!F177&lt;&gt;0,1,0))</f>
        <v>63.611111111111114</v>
      </c>
      <c r="G177">
        <f>(SUM(SUMIF('PARITY Accuracy'!G177,"&lt;&gt;0"), SUMIF('Pattern_Matching Accuracy'!G177,"&lt;&gt;0"), SUMIF('Reversal Accuracy'!G177,"&lt;&gt;0"), SUMIF('Stack Accuracy'!G177,"&lt;&gt;0"), SUMIF('Vending_Machine Accuracy'!G177,"&lt;&gt;0"), SUMIF('Vending_Machine_Sum Accuracy'!G177,"&lt;&gt;0"), SUMIF('MazeComplete Accuracy'!G177,"&lt;&gt;0"), SUMIF('MazeSolve Accuracy'!G177,"&lt;&gt;0"), SUMIF('Hamiltonian Accuracy'!G177,"&lt;&gt;0")))/SUM(IF('PARITY Accuracy'!G177&lt;&gt;0,1,0), IF('Pattern_Matching Accuracy'!G177&lt;&gt;0,1,0), IF('Reversal Accuracy'!G177&lt;&gt;0,1,0), IF('Stack Accuracy'!G177&lt;&gt;0,1,0), IF('Vending_Machine Accuracy'!G177&lt;&gt;0,1,0), IF('Vending_Machine_Sum Accuracy'!G177&lt;&gt;0,1,0), IF('MazeComplete Accuracy'!G177&lt;&gt;0,1,0), IF('MazeSolve Accuracy'!G177&lt;&gt;0,1,0), IF('Hamiltonian Accuracy'!G177&lt;&gt;0,1,0))</f>
        <v>57.125000000000007</v>
      </c>
      <c r="H177" t="str">
        <f t="shared" si="57"/>
        <v>100 (δ=0.85)</v>
      </c>
      <c r="N177">
        <f t="shared" si="58"/>
        <v>60.484027777777776</v>
      </c>
      <c r="O177">
        <f t="shared" si="59"/>
        <v>2.3424411983541678</v>
      </c>
    </row>
    <row r="178" spans="1:23" x14ac:dyDescent="0.75">
      <c r="C178" t="s">
        <v>37</v>
      </c>
      <c r="D178">
        <f>(D177 - D148)/30</f>
        <v>1.03</v>
      </c>
      <c r="E178">
        <f t="shared" ref="E178:G178" si="70">(E177 - E148)/30</f>
        <v>0.28629629629629583</v>
      </c>
      <c r="F178">
        <f t="shared" si="70"/>
        <v>0.50740740740740742</v>
      </c>
      <c r="G178">
        <f t="shared" si="70"/>
        <v>1.729351851851852</v>
      </c>
      <c r="O178">
        <f>AVERAGE(O148:O177)</f>
        <v>5.8906575137949941</v>
      </c>
    </row>
    <row r="181" spans="1:23" x14ac:dyDescent="0.75">
      <c r="A181" s="1">
        <v>0</v>
      </c>
      <c r="B181" t="s">
        <v>19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  <c r="J183" s="2"/>
      <c r="K183" s="2" t="s">
        <v>26</v>
      </c>
      <c r="L183" s="2" t="s">
        <v>27</v>
      </c>
      <c r="N183" s="3" t="s">
        <v>28</v>
      </c>
      <c r="O183" s="3" t="s">
        <v>29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36.75555555555556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48.3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45.555555555555557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8.6666666666666661</v>
      </c>
      <c r="H184" t="str">
        <f t="shared" ref="H184:H213" si="71">B184&amp;" (δ="&amp;C184&amp;")"</f>
        <v>0 (δ=0)</v>
      </c>
      <c r="J184">
        <v>2</v>
      </c>
      <c r="K184">
        <f>_xlfn.STDEV.P(D184:G188)</f>
        <v>15.140264167807238</v>
      </c>
      <c r="L184">
        <f>_xlfn.STDEV.P(D184:G184,D189:G189,D194:G194,D199:G199,D204:G204,D209:G209)</f>
        <v>11.790704287726111</v>
      </c>
      <c r="M184">
        <v>0</v>
      </c>
      <c r="N184">
        <f>AVERAGE(D184:G184)</f>
        <v>34.819444444444443</v>
      </c>
      <c r="O184">
        <f>_xlfn.STDEV.P(D184:G184)</f>
        <v>15.690010927377809</v>
      </c>
      <c r="P184" s="5">
        <f>_xlfn.STDEV.P(D184:D188)</f>
        <v>0.69850648432350149</v>
      </c>
      <c r="Q184">
        <f>_xlfn.STDEV.P(D184,D189,D194,D199,D204,D209)</f>
        <v>5.719563597969521</v>
      </c>
      <c r="R184" s="5">
        <f>_xlfn.STDEV.P(E184:E188)</f>
        <v>1.2963690984847525</v>
      </c>
      <c r="S184">
        <f>_xlfn.STDEV.P(E184,E189,E194,E199,E204,E209)</f>
        <v>5.7605172733295893</v>
      </c>
      <c r="T184" s="5">
        <f>_xlfn.STDEV.P(F184:F188)</f>
        <v>0.72256060448968151</v>
      </c>
      <c r="U184">
        <f>_xlfn.STDEV.P(F184,F189,F194,F199,F204,F209)</f>
        <v>1.078824429939566</v>
      </c>
      <c r="V184" s="5">
        <f>_xlfn.STDEV.P(G184:G188)</f>
        <v>0.16232873215777552</v>
      </c>
      <c r="W184">
        <f>_xlfn.STDEV.P(G184,G189,G194,G199,G204,G209)</f>
        <v>16.011149798404261</v>
      </c>
    </row>
    <row r="185" spans="1:23" x14ac:dyDescent="0.7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35.788888888888891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47.322222222222223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45.877777777777773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8.9888888888888889</v>
      </c>
      <c r="H185" t="str">
        <f t="shared" si="71"/>
        <v>0 (δ=0.2)</v>
      </c>
      <c r="J185">
        <v>5</v>
      </c>
      <c r="K185">
        <f>_xlfn.STDEV.P(D189:G193)</f>
        <v>8.1084414592539726</v>
      </c>
      <c r="L185">
        <f>_xlfn.STDEV.P(D185:G185,D190:G190,D195:G195,D200:G200,D205:G205,D210:G210)</f>
        <v>10.76840476772596</v>
      </c>
      <c r="M185">
        <v>0.2</v>
      </c>
      <c r="N185">
        <f t="shared" ref="N185:N213" si="72">AVERAGE(D185:G185)</f>
        <v>34.49444444444444</v>
      </c>
      <c r="O185">
        <f t="shared" ref="O185:O213" si="73">_xlfn.STDEV.P(D185:G185)</f>
        <v>15.381328869046976</v>
      </c>
      <c r="P185" s="5">
        <f>_xlfn.STDEV.P(D189:D193)</f>
        <v>1.0035919686337498</v>
      </c>
      <c r="Q185">
        <f t="shared" ref="Q185:Q188" si="74">_xlfn.STDEV.P(D185,D190,D195,D200,D205,D210)</f>
        <v>6.8899475513660278</v>
      </c>
      <c r="R185" s="5">
        <f>_xlfn.STDEV.P(E189:E193)</f>
        <v>3.5723948740029412</v>
      </c>
      <c r="S185">
        <f t="shared" ref="S185:S188" si="75">_xlfn.STDEV.P(E185,E190,E195,E200,E205,E210)</f>
        <v>4.545369845304891</v>
      </c>
      <c r="T185" s="5">
        <f>_xlfn.STDEV.P(F189:F193)</f>
        <v>3.0354904824650344</v>
      </c>
      <c r="U185">
        <f t="shared" ref="U185:U188" si="76">_xlfn.STDEV.P(F185,F190,F195,F200,F205,F210)</f>
        <v>1.7434305711124183</v>
      </c>
      <c r="V185" s="5">
        <f>_xlfn.STDEV.P(G189:G193)</f>
        <v>1.1785196824725979</v>
      </c>
      <c r="W185">
        <f t="shared" ref="W185:W188" si="77">_xlfn.STDEV.P(G185,G190,G195,G200,G205,G210)</f>
        <v>14.856962181898039</v>
      </c>
    </row>
    <row r="186" spans="1:23" x14ac:dyDescent="0.7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35.39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47.555555555555557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44.677777777777777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9.0444444444444443</v>
      </c>
      <c r="H186" t="str">
        <f t="shared" si="71"/>
        <v>0 (δ=0.45)</v>
      </c>
      <c r="J186">
        <v>10</v>
      </c>
      <c r="K186">
        <f>_xlfn.STDEV.P(D194:G198)</f>
        <v>7.8432886809891773</v>
      </c>
      <c r="L186">
        <f t="shared" ref="L186:L188" si="78">_xlfn.STDEV.P(D186:G186,D191:G191,D196:G196,D201:G201,D206:G206,D211:G211)</f>
        <v>10.425809944571101</v>
      </c>
      <c r="M186">
        <v>0.45</v>
      </c>
      <c r="N186">
        <f t="shared" si="72"/>
        <v>34.166944444444447</v>
      </c>
      <c r="O186">
        <f t="shared" si="73"/>
        <v>15.185259266700506</v>
      </c>
      <c r="P186" s="5">
        <f>_xlfn.STDEV.P(D194:D198)</f>
        <v>0.70302541969742638</v>
      </c>
      <c r="Q186">
        <f t="shared" si="74"/>
        <v>6.8474411109452094</v>
      </c>
      <c r="R186" s="5">
        <f>_xlfn.STDEV.P(E194:E198)</f>
        <v>3.836340849183129</v>
      </c>
      <c r="S186">
        <f t="shared" si="75"/>
        <v>3.6097597593885502</v>
      </c>
      <c r="T186" s="5">
        <f>_xlfn.STDEV.P(F194:F198)</f>
        <v>1.7784248822281976</v>
      </c>
      <c r="U186">
        <f t="shared" si="76"/>
        <v>1.5276718623814449</v>
      </c>
      <c r="V186" s="5">
        <f>_xlfn.STDEV.P(G194:G198)</f>
        <v>1.6407827099389387</v>
      </c>
      <c r="W186">
        <f t="shared" si="77"/>
        <v>14.788829902443318</v>
      </c>
    </row>
    <row r="187" spans="1:23" x14ac:dyDescent="0.7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35.944444444444443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46.077777777777776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44.277777777777779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9.0666666666666682</v>
      </c>
      <c r="H187" t="str">
        <f t="shared" si="71"/>
        <v>0 (δ=0.65)</v>
      </c>
      <c r="J187">
        <v>20</v>
      </c>
      <c r="K187">
        <f>_xlfn.STDEV.P(D199:G203)</f>
        <v>5.6974848996814309</v>
      </c>
      <c r="L187">
        <f t="shared" si="78"/>
        <v>9.7409413427550717</v>
      </c>
      <c r="M187">
        <v>0.65</v>
      </c>
      <c r="N187">
        <f t="shared" si="72"/>
        <v>33.841666666666661</v>
      </c>
      <c r="O187">
        <f t="shared" si="73"/>
        <v>14.805886748432449</v>
      </c>
      <c r="P187" s="5">
        <f>_xlfn.STDEV.P(D199:D203)</f>
        <v>2.2059896018469307</v>
      </c>
      <c r="Q187">
        <f t="shared" si="74"/>
        <v>5.8794411283138261</v>
      </c>
      <c r="R187" s="5">
        <f>_xlfn.STDEV.P(E199:E203)</f>
        <v>4.0701102602833998</v>
      </c>
      <c r="S187">
        <f t="shared" si="75"/>
        <v>3.3592019235732313</v>
      </c>
      <c r="T187" s="5">
        <f>_xlfn.STDEV.P(F199:F203)</f>
        <v>1.7254149617189045</v>
      </c>
      <c r="U187">
        <f t="shared" si="76"/>
        <v>1.4273160575177195</v>
      </c>
      <c r="V187" s="5">
        <f>_xlfn.STDEV.P(G199:G203)</f>
        <v>1.8050053862646642</v>
      </c>
      <c r="W187">
        <f t="shared" si="77"/>
        <v>14.171999873637501</v>
      </c>
    </row>
    <row r="188" spans="1:23" x14ac:dyDescent="0.7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34.62222222222222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44.611111111111114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44.011111111111106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8.7555555555555546</v>
      </c>
      <c r="H188" t="str">
        <f t="shared" si="71"/>
        <v>0 (δ=0.85)</v>
      </c>
      <c r="J188">
        <v>50</v>
      </c>
      <c r="K188">
        <f>_xlfn.STDEV.P(D204:G208)</f>
        <v>5.6189986678304509</v>
      </c>
      <c r="L188">
        <f t="shared" si="78"/>
        <v>9.153501716269604</v>
      </c>
      <c r="M188">
        <v>0.85</v>
      </c>
      <c r="N188">
        <f t="shared" si="72"/>
        <v>33</v>
      </c>
      <c r="O188">
        <f t="shared" si="73"/>
        <v>14.547226200326191</v>
      </c>
      <c r="P188" s="5">
        <f>_xlfn.STDEV.P(D204:D208)</f>
        <v>2.2986327457860676</v>
      </c>
      <c r="Q188">
        <f t="shared" si="74"/>
        <v>5.1528825861081753</v>
      </c>
      <c r="R188" s="5">
        <f>_xlfn.STDEV.P(E204:E208)</f>
        <v>4.7594310584354531</v>
      </c>
      <c r="S188">
        <f t="shared" si="75"/>
        <v>2.6716743483330521</v>
      </c>
      <c r="T188" s="5">
        <f>_xlfn.STDEV.P(F204:F208)</f>
        <v>2.8592984279364733</v>
      </c>
      <c r="U188">
        <f t="shared" si="76"/>
        <v>1.6102787098327436</v>
      </c>
      <c r="V188" s="5">
        <f>_xlfn.STDEV.P(G204:G208)</f>
        <v>2.3052211270167637</v>
      </c>
      <c r="W188">
        <f t="shared" si="77"/>
        <v>14.309476898727869</v>
      </c>
    </row>
    <row r="189" spans="1:23" x14ac:dyDescent="0.7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44.566666666666663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63.055555555555557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48.300000000000004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36.999999999999993</v>
      </c>
      <c r="H189" t="str">
        <f t="shared" si="71"/>
        <v>5 (δ=0)</v>
      </c>
      <c r="J189">
        <v>100</v>
      </c>
      <c r="K189">
        <f>_xlfn.STDEV.P(D209:G213)</f>
        <v>5.3386729696180693</v>
      </c>
      <c r="N189">
        <f t="shared" si="72"/>
        <v>48.230555555555554</v>
      </c>
      <c r="O189">
        <f t="shared" si="73"/>
        <v>9.478065564863547</v>
      </c>
      <c r="P189" s="5">
        <f>_xlfn.STDEV.P(D209:D213)</f>
        <v>2.0925054994685497</v>
      </c>
      <c r="R189" s="5">
        <f>_xlfn.STDEV.P(E209:E213)</f>
        <v>5.3201906978250779</v>
      </c>
      <c r="T189" s="5">
        <f>_xlfn.STDEV.P(F209:F213)</f>
        <v>2.0242408503950733</v>
      </c>
      <c r="V189" s="5">
        <f>_xlfn.STDEV.P(G209:G213)</f>
        <v>2.0960916010518247</v>
      </c>
    </row>
    <row r="190" spans="1:23" x14ac:dyDescent="0.7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44.313333333333333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58.134444444444448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42.344444444444441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37.18888888888889</v>
      </c>
      <c r="H190" t="str">
        <f t="shared" si="71"/>
        <v>5 (δ=0.2)</v>
      </c>
      <c r="K190">
        <f>AVERAGE(K184:K189)</f>
        <v>7.9578584741967227</v>
      </c>
      <c r="N190">
        <f t="shared" si="72"/>
        <v>45.49527777777778</v>
      </c>
      <c r="O190">
        <f t="shared" si="73"/>
        <v>7.7470861258513324</v>
      </c>
      <c r="P190" s="5">
        <f>AVERAGE(P184:P189)</f>
        <v>1.5003752866260376</v>
      </c>
      <c r="Q190">
        <f>AVERAGE(Q184:Q188)</f>
        <v>6.0978551949405517</v>
      </c>
      <c r="R190" s="5">
        <f>AVERAGE(R184:R189)</f>
        <v>3.8091394730357919</v>
      </c>
      <c r="S190">
        <f>AVERAGE(S184:S188)</f>
        <v>3.9893046299858632</v>
      </c>
      <c r="T190" s="5">
        <f>AVERAGE(T184:T189)</f>
        <v>2.0242383682055607</v>
      </c>
      <c r="U190">
        <f>AVERAGE(U184:U188)</f>
        <v>1.4775043261567786</v>
      </c>
      <c r="V190" s="5">
        <f>AVERAGE(V184:V189)</f>
        <v>1.5313248731504274</v>
      </c>
      <c r="W190">
        <f>AVERAGE(W184:W188)</f>
        <v>14.8276837310222</v>
      </c>
    </row>
    <row r="191" spans="1:23" ht="15.5" thickBot="1" x14ac:dyDescent="0.9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44.622222222222227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57.533333333333331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42.955555555555563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36.300000000000004</v>
      </c>
      <c r="H191" t="str">
        <f t="shared" si="71"/>
        <v>5 (δ=0.45)</v>
      </c>
      <c r="N191">
        <f t="shared" si="72"/>
        <v>45.352777777777789</v>
      </c>
      <c r="O191">
        <f t="shared" si="73"/>
        <v>7.6908891706074582</v>
      </c>
      <c r="P191" s="5">
        <f>_xlfn.STDEV.P(P184:P189)</f>
        <v>0.70843475038787673</v>
      </c>
      <c r="Q191">
        <f>_xlfn.STDEV.P(Q184:Q188)</f>
        <v>0.67425096438388732</v>
      </c>
      <c r="R191" s="5">
        <f>_xlfn.STDEV.P(R184:R189)</f>
        <v>1.2665727067084187</v>
      </c>
      <c r="S191">
        <f>_xlfn.STDEV.P(S184:S188)</f>
        <v>1.0699192530450283</v>
      </c>
      <c r="T191" s="5">
        <f>_xlfn.STDEV.P(T184:T189)</f>
        <v>0.77071837059797876</v>
      </c>
      <c r="U191">
        <f>_xlfn.STDEV.P(U184:U188)</f>
        <v>0.22464510159998818</v>
      </c>
      <c r="V191" s="5">
        <f>_xlfn.STDEV.P(V184:V189)</f>
        <v>0.70750510558907942</v>
      </c>
      <c r="W191">
        <f>_xlfn.STDEV.P(W184:W188)</f>
        <v>0.6482929001920491</v>
      </c>
    </row>
    <row r="192" spans="1:23" x14ac:dyDescent="0.7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43.211111111111116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55.633333333333333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41.544444444444451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35.444444444444436</v>
      </c>
      <c r="H192" t="str">
        <f t="shared" si="71"/>
        <v>5 (δ=0.65)</v>
      </c>
      <c r="K192" s="9" cm="1">
        <f t="array" ref="K192">INDEX(LINEST(K184:K189),1)</f>
        <v>-1.6749168041864047</v>
      </c>
      <c r="L192" s="10" cm="1">
        <f t="array" ref="L192">INDEX(LINEST(L184:L188),1)</f>
        <v>-0.63018685678839026</v>
      </c>
      <c r="N192">
        <f t="shared" si="72"/>
        <v>43.958333333333336</v>
      </c>
      <c r="O192">
        <f t="shared" si="73"/>
        <v>7.3344585626621095</v>
      </c>
      <c r="P192" s="5"/>
      <c r="R192" s="5"/>
      <c r="T192" s="5"/>
      <c r="V192" s="5"/>
    </row>
    <row r="193" spans="1:23" x14ac:dyDescent="0.7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42.017777777777788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52.088888888888881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39.055555555555557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33.966666666666661</v>
      </c>
      <c r="H193" t="str">
        <f t="shared" si="71"/>
        <v>5 (δ=0.85)</v>
      </c>
      <c r="K193" s="11">
        <f>AVERAGE('Hamiltonian Accuracy'!K192, 'MazeSolve Accuracy'!K192, 'MazeComplete Accuracy'!K192, 'Vending_Machine_Sum Accuracy'!K192, 'Vending_Machine Accuracy'!K192, 'Stack Accuracy'!K192, 'Reversal Accuracy'!K192, 'Pattern_Matching Accuracy'!K192, 'PARITY Accuracy'!K192)</f>
        <v>-1.594587727731448</v>
      </c>
      <c r="L193" s="11">
        <f>AVERAGE('Hamiltonian Accuracy'!L192, 'MazeSolve Accuracy'!L192, 'MazeComplete Accuracy'!L192, 'Vending_Machine_Sum Accuracy'!L192, 'Vending_Machine Accuracy'!L192, 'Stack Accuracy'!L192, 'Reversal Accuracy'!L192, 'Pattern_Matching Accuracy'!L192, 'PARITY Accuracy'!L192)</f>
        <v>-0.53747353601673031</v>
      </c>
      <c r="N193">
        <f t="shared" si="72"/>
        <v>41.782222222222224</v>
      </c>
      <c r="O193">
        <f t="shared" si="73"/>
        <v>6.6106067034466776</v>
      </c>
      <c r="P193" s="5"/>
      <c r="R193" s="5"/>
      <c r="T193" s="5"/>
      <c r="V193" s="5"/>
    </row>
    <row r="194" spans="1:23" ht="15.5" thickBot="1" x14ac:dyDescent="0.9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45.377777777777773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63.477777777777774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47.177777777777777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39.122222222222227</v>
      </c>
      <c r="H194" t="str">
        <f t="shared" si="71"/>
        <v>10 (δ=0)</v>
      </c>
      <c r="K194" s="12">
        <f>_xlfn.STDEV.P('Hamiltonian Accuracy'!K192, 'MazeSolve Accuracy'!K192, 'MazeComplete Accuracy'!K192, 'Vending_Machine_Sum Accuracy'!K192, 'Vending_Machine Accuracy'!K192, 'Stack Accuracy'!K192, 'Reversal Accuracy'!K192, 'Pattern_Matching Accuracy'!K192, 'PARITY Accuracy'!K192)</f>
        <v>2.0469810775609236</v>
      </c>
      <c r="L194" s="13" t="s">
        <v>29</v>
      </c>
      <c r="N194">
        <f t="shared" si="72"/>
        <v>48.788888888888891</v>
      </c>
      <c r="O194">
        <f t="shared" si="73"/>
        <v>8.9922085615723386</v>
      </c>
      <c r="P194" s="5"/>
      <c r="R194" s="5"/>
      <c r="T194" s="5"/>
      <c r="V194" s="5"/>
    </row>
    <row r="195" spans="1:23" x14ac:dyDescent="0.7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46.75555555555556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59.988888888888901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46.29999999999999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37.56666666666667</v>
      </c>
      <c r="H195" t="str">
        <f t="shared" si="71"/>
        <v>10 (δ=0.2)</v>
      </c>
      <c r="J195" s="2"/>
      <c r="K195" s="2" t="s">
        <v>26</v>
      </c>
      <c r="L195" s="2" t="s">
        <v>27</v>
      </c>
      <c r="N195">
        <f t="shared" si="72"/>
        <v>47.652777777777779</v>
      </c>
      <c r="O195">
        <f t="shared" si="73"/>
        <v>8.008500017535404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46.697777777777773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57.477777777777774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46.088888888888881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36.6</v>
      </c>
      <c r="H196" t="str">
        <f t="shared" si="71"/>
        <v>10 (δ=0.45)</v>
      </c>
      <c r="J196">
        <v>2</v>
      </c>
      <c r="K196">
        <f>AVERAGE(D184:G188)</f>
        <v>34.064499999999995</v>
      </c>
      <c r="L196">
        <f>AVERAGE(D184:G184,D189:G189,D194:G194,D199:G199,D204:G204,D209:G209)</f>
        <v>48.873462301587303</v>
      </c>
      <c r="M196">
        <v>0</v>
      </c>
      <c r="N196">
        <f t="shared" si="72"/>
        <v>46.716111111111104</v>
      </c>
      <c r="O196">
        <f t="shared" si="73"/>
        <v>7.3915985633006374</v>
      </c>
      <c r="P196" s="5">
        <f>AVERAGE(D184:D188)</f>
        <v>35.700222222222223</v>
      </c>
      <c r="Q196">
        <f>AVERAGE(D184,D189,D194,D199,D204,D209)</f>
        <v>46.491468253968257</v>
      </c>
      <c r="R196" s="5">
        <f>AVERAGE(E184:E188)</f>
        <v>46.773333333333333</v>
      </c>
      <c r="S196">
        <f>AVERAGE(E184,E189,E194,E199,E204,E209)</f>
        <v>61.124834656084651</v>
      </c>
      <c r="T196" s="5">
        <f>AVERAGE(F184:F188)</f>
        <v>44.879999999999995</v>
      </c>
      <c r="U196">
        <f>AVERAGE(F184,F189,F194,F199,F204,F209)</f>
        <v>47.693287037037038</v>
      </c>
      <c r="V196" s="5">
        <f>AVERAGE(G184:G188)</f>
        <v>8.9044444444444437</v>
      </c>
      <c r="W196">
        <f>AVERAGE(G184,G189,G194,G199,G204,G209)</f>
        <v>40.184259259259264</v>
      </c>
    </row>
    <row r="197" spans="1:23" x14ac:dyDescent="0.7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46.077777777777776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55.744444444444447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44.76666666666668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35.900000000000006</v>
      </c>
      <c r="H197" t="str">
        <f t="shared" si="71"/>
        <v>10 (δ=0.65)</v>
      </c>
      <c r="J197">
        <v>5</v>
      </c>
      <c r="K197">
        <f>AVERAGE(D189:G193)</f>
        <v>44.963833333333334</v>
      </c>
      <c r="L197">
        <f>AVERAGE(D185:G185,D190:G190,D195:G195,D200:G200,D205:G205,D210:G210)</f>
        <v>47.580707671957676</v>
      </c>
      <c r="M197">
        <v>0.2</v>
      </c>
      <c r="N197">
        <f t="shared" si="72"/>
        <v>45.622222222222227</v>
      </c>
      <c r="O197">
        <f t="shared" si="73"/>
        <v>7.0342109334871639</v>
      </c>
      <c r="P197" s="5">
        <f>AVERAGE(D189:D193)</f>
        <v>43.746222222222222</v>
      </c>
      <c r="Q197">
        <f t="shared" ref="Q197:Q200" si="79">AVERAGE(D185,D190,D195,D200,D205,D210)</f>
        <v>47.999708994709003</v>
      </c>
      <c r="R197" s="5">
        <f>AVERAGE(E189:E193)</f>
        <v>57.289111111111104</v>
      </c>
      <c r="S197">
        <f t="shared" ref="S197:S200" si="80">AVERAGE(E185,E190,E195,E200,E205,E210)</f>
        <v>57.326527777777784</v>
      </c>
      <c r="T197" s="5">
        <f>AVERAGE(F189:F193)</f>
        <v>42.840000000000011</v>
      </c>
      <c r="U197">
        <f t="shared" ref="U197:U200" si="81">AVERAGE(F185,F190,F195,F200,F205,F210)</f>
        <v>46.041964285714279</v>
      </c>
      <c r="V197" s="5">
        <f>AVERAGE(G189:G193)</f>
        <v>35.979999999999997</v>
      </c>
      <c r="W197">
        <f t="shared" ref="W197:W200" si="82">AVERAGE(G185,G190,G195,G200,G205,G210)</f>
        <v>38.954629629629629</v>
      </c>
    </row>
    <row r="198" spans="1:23" x14ac:dyDescent="0.7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44.988888888888887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52.122222222222213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42.077777777777783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34.211111111111116</v>
      </c>
      <c r="H198" t="str">
        <f t="shared" si="71"/>
        <v>10 (δ=0.85)</v>
      </c>
      <c r="J198">
        <v>10</v>
      </c>
      <c r="K198">
        <f>AVERAGE(D194:G198)</f>
        <v>46.426000000000002</v>
      </c>
      <c r="L198">
        <f t="shared" ref="L198:L200" si="83">AVERAGE(D186:G186,D191:G191,D196:G196,D201:G201,D206:G206,D211:G211)</f>
        <v>46.829517195767203</v>
      </c>
      <c r="M198">
        <v>0.45</v>
      </c>
      <c r="N198">
        <f t="shared" si="72"/>
        <v>43.349999999999994</v>
      </c>
      <c r="O198">
        <f t="shared" si="73"/>
        <v>6.4182489631586357</v>
      </c>
      <c r="P198" s="5">
        <f>AVERAGE(D194:D198)</f>
        <v>45.979555555555557</v>
      </c>
      <c r="Q198">
        <f t="shared" si="79"/>
        <v>47.828948412698416</v>
      </c>
      <c r="R198" s="5">
        <f>AVERAGE(E194:E198)</f>
        <v>57.762222222222228</v>
      </c>
      <c r="S198">
        <f t="shared" si="80"/>
        <v>55.559358465608462</v>
      </c>
      <c r="T198" s="5">
        <f>AVERAGE(F194:F198)</f>
        <v>45.282222222222217</v>
      </c>
      <c r="U198">
        <f t="shared" si="81"/>
        <v>45.791798941798938</v>
      </c>
      <c r="V198" s="5">
        <f>AVERAGE(G194:G198)</f>
        <v>36.68</v>
      </c>
      <c r="W198">
        <f t="shared" si="82"/>
        <v>38.137962962962966</v>
      </c>
    </row>
    <row r="199" spans="1:23" x14ac:dyDescent="0.75">
      <c r="A199" s="1">
        <v>15</v>
      </c>
      <c r="B199">
        <v>20</v>
      </c>
      <c r="C199">
        <v>0</v>
      </c>
      <c r="D199">
        <f>(SUM(SUMIF('PARITY Accuracy'!D199,"&lt;&gt;0"), SUMIF('Pattern_Matching Accuracy'!D199,"&lt;&gt;0"), SUMIF('Reversal Accuracy'!D199,"&lt;&gt;0"), SUMIF('Stack Accuracy'!D199,"&lt;&gt;0"), SUMIF('Vending_Machine Accuracy'!D199,"&lt;&gt;0"), SUMIF('Vending_Machine_Sum Accuracy'!D199,"&lt;&gt;0"), SUMIF('MazeComplete Accuracy'!D199,"&lt;&gt;0"), SUMIF('MazeSolve Accuracy'!D199,"&lt;&gt;0"), SUMIF('Hamiltonian Accuracy'!D199,"&lt;&gt;0")))/SUM(IF('PARITY Accuracy'!D199&lt;&gt;0,1,0), IF('Pattern_Matching Accuracy'!D199&lt;&gt;0,1,0), IF('Reversal Accuracy'!D199&lt;&gt;0,1,0), IF('Stack Accuracy'!D199&lt;&gt;0,1,0), IF('Vending_Machine Accuracy'!D199&lt;&gt;0,1,0), IF('Vending_Machine_Sum Accuracy'!D199&lt;&gt;0,1,0), IF('MazeComplete Accuracy'!D199&lt;&gt;0,1,0), IF('MazeSolve Accuracy'!D199&lt;&gt;0,1,0), IF('Hamiltonian Accuracy'!D199&lt;&gt;0,1,0))</f>
        <v>46.966666666666669</v>
      </c>
      <c r="E199">
        <f>(SUM(SUMIF('PARITY Accuracy'!E199,"&lt;&gt;0"), SUMIF('Pattern_Matching Accuracy'!E199,"&lt;&gt;0"), SUMIF('Reversal Accuracy'!E199,"&lt;&gt;0"), SUMIF('Stack Accuracy'!E199,"&lt;&gt;0"), SUMIF('Vending_Machine Accuracy'!E199,"&lt;&gt;0"), SUMIF('Vending_Machine_Sum Accuracy'!E199,"&lt;&gt;0"), SUMIF('MazeComplete Accuracy'!E199,"&lt;&gt;0"), SUMIF('MazeSolve Accuracy'!E199,"&lt;&gt;0"), SUMIF('Hamiltonian Accuracy'!E199,"&lt;&gt;0")))/SUM(IF('PARITY Accuracy'!E199&lt;&gt;0,1,0), IF('Pattern_Matching Accuracy'!E199&lt;&gt;0,1,0), IF('Reversal Accuracy'!E199&lt;&gt;0,1,0), IF('Stack Accuracy'!E199&lt;&gt;0,1,0), IF('Vending_Machine Accuracy'!E199&lt;&gt;0,1,0), IF('Vending_Machine_Sum Accuracy'!E199&lt;&gt;0,1,0), IF('MazeComplete Accuracy'!E199&lt;&gt;0,1,0), IF('MazeSolve Accuracy'!E199&lt;&gt;0,1,0), IF('Hamiltonian Accuracy'!E199&lt;&gt;0,1,0))</f>
        <v>63.188888888888883</v>
      </c>
      <c r="F199">
        <f>(SUM(SUMIF('PARITY Accuracy'!F199,"&lt;&gt;0"), SUMIF('Pattern_Matching Accuracy'!F199,"&lt;&gt;0"), SUMIF('Reversal Accuracy'!F199,"&lt;&gt;0"), SUMIF('Stack Accuracy'!F199,"&lt;&gt;0"), SUMIF('Vending_Machine Accuracy'!F199,"&lt;&gt;0"), SUMIF('Vending_Machine_Sum Accuracy'!F199,"&lt;&gt;0"), SUMIF('MazeComplete Accuracy'!F199,"&lt;&gt;0"), SUMIF('MazeSolve Accuracy'!F199,"&lt;&gt;0"), SUMIF('Hamiltonian Accuracy'!F199,"&lt;&gt;0")))/SUM(IF('PARITY Accuracy'!F199&lt;&gt;0,1,0), IF('Pattern_Matching Accuracy'!F199&lt;&gt;0,1,0), IF('Reversal Accuracy'!F199&lt;&gt;0,1,0), IF('Stack Accuracy'!F199&lt;&gt;0,1,0), IF('Vending_Machine Accuracy'!F199&lt;&gt;0,1,0), IF('Vending_Machine_Sum Accuracy'!F199&lt;&gt;0,1,0), IF('MazeComplete Accuracy'!F199&lt;&gt;0,1,0), IF('MazeSolve Accuracy'!F199&lt;&gt;0,1,0), IF('Hamiltonian Accuracy'!F199&lt;&gt;0,1,0))</f>
        <v>47.888888888888886</v>
      </c>
      <c r="G199">
        <f>(SUM(SUMIF('PARITY Accuracy'!G199,"&lt;&gt;0"), SUMIF('Pattern_Matching Accuracy'!G199,"&lt;&gt;0"), SUMIF('Reversal Accuracy'!G199,"&lt;&gt;0"), SUMIF('Stack Accuracy'!G199,"&lt;&gt;0"), SUMIF('Vending_Machine Accuracy'!G199,"&lt;&gt;0"), SUMIF('Vending_Machine_Sum Accuracy'!G199,"&lt;&gt;0"), SUMIF('MazeComplete Accuracy'!G199,"&lt;&gt;0"), SUMIF('MazeSolve Accuracy'!G199,"&lt;&gt;0"), SUMIF('Hamiltonian Accuracy'!G199,"&lt;&gt;0")))/SUM(IF('PARITY Accuracy'!G199&lt;&gt;0,1,0), IF('Pattern_Matching Accuracy'!G199&lt;&gt;0,1,0), IF('Reversal Accuracy'!G199&lt;&gt;0,1,0), IF('Stack Accuracy'!G199&lt;&gt;0,1,0), IF('Vending_Machine Accuracy'!G199&lt;&gt;0,1,0), IF('Vending_Machine_Sum Accuracy'!G199&lt;&gt;0,1,0), IF('MazeComplete Accuracy'!G199&lt;&gt;0,1,0), IF('MazeSolve Accuracy'!G199&lt;&gt;0,1,0), IF('Hamiltonian Accuracy'!G199&lt;&gt;0,1,0))</f>
        <v>46.550000000000004</v>
      </c>
      <c r="H199" t="str">
        <f t="shared" si="71"/>
        <v>20 (δ=0)</v>
      </c>
      <c r="J199">
        <v>20</v>
      </c>
      <c r="K199">
        <f>AVERAGE(D199:G203)</f>
        <v>48.734166666666674</v>
      </c>
      <c r="L199">
        <f t="shared" si="83"/>
        <v>45.364938822751327</v>
      </c>
      <c r="M199">
        <v>0.65</v>
      </c>
      <c r="N199">
        <f t="shared" si="72"/>
        <v>51.148611111111109</v>
      </c>
      <c r="O199">
        <f t="shared" si="73"/>
        <v>6.9683204830818584</v>
      </c>
      <c r="P199" s="5">
        <f>AVERAGE(D199:D203)</f>
        <v>47.991111111111103</v>
      </c>
      <c r="Q199">
        <f t="shared" si="79"/>
        <v>46.334623015873014</v>
      </c>
      <c r="R199" s="5">
        <f>AVERAGE(E199:E203)</f>
        <v>57.102222222222224</v>
      </c>
      <c r="S199">
        <f t="shared" si="80"/>
        <v>53.346560846560841</v>
      </c>
      <c r="T199" s="5">
        <f>AVERAGE(F199:F203)</f>
        <v>46.046666666666667</v>
      </c>
      <c r="U199">
        <f t="shared" si="81"/>
        <v>44.50171957671958</v>
      </c>
      <c r="V199" s="5">
        <f>AVERAGE(G199:G203)</f>
        <v>43.796666666666667</v>
      </c>
      <c r="W199">
        <f t="shared" si="82"/>
        <v>37.276851851851852</v>
      </c>
    </row>
    <row r="200" spans="1:23" x14ac:dyDescent="0.75">
      <c r="A200" s="1">
        <v>16</v>
      </c>
      <c r="B200">
        <v>20</v>
      </c>
      <c r="C200">
        <v>0.2</v>
      </c>
      <c r="D200">
        <f>(SUM(SUMIF('PARITY Accuracy'!D200,"&lt;&gt;0"), SUMIF('Pattern_Matching Accuracy'!D200,"&lt;&gt;0"), SUMIF('Reversal Accuracy'!D200,"&lt;&gt;0"), SUMIF('Stack Accuracy'!D200,"&lt;&gt;0"), SUMIF('Vending_Machine Accuracy'!D200,"&lt;&gt;0"), SUMIF('Vending_Machine_Sum Accuracy'!D200,"&lt;&gt;0"), SUMIF('MazeComplete Accuracy'!D200,"&lt;&gt;0"), SUMIF('MazeSolve Accuracy'!D200,"&lt;&gt;0"), SUMIF('Hamiltonian Accuracy'!D200,"&lt;&gt;0")))/SUM(IF('PARITY Accuracy'!D200&lt;&gt;0,1,0), IF('Pattern_Matching Accuracy'!D200&lt;&gt;0,1,0), IF('Reversal Accuracy'!D200&lt;&gt;0,1,0), IF('Stack Accuracy'!D200&lt;&gt;0,1,0), IF('Vending_Machine Accuracy'!D200&lt;&gt;0,1,0), IF('Vending_Machine_Sum Accuracy'!D200&lt;&gt;0,1,0), IF('MazeComplete Accuracy'!D200&lt;&gt;0,1,0), IF('MazeSolve Accuracy'!D200&lt;&gt;0,1,0), IF('Hamiltonian Accuracy'!D200&lt;&gt;0,1,0))</f>
        <v>50.43333333333333</v>
      </c>
      <c r="E200">
        <f>(SUM(SUMIF('PARITY Accuracy'!E200,"&lt;&gt;0"), SUMIF('Pattern_Matching Accuracy'!E200,"&lt;&gt;0"), SUMIF('Reversal Accuracy'!E200,"&lt;&gt;0"), SUMIF('Stack Accuracy'!E200,"&lt;&gt;0"), SUMIF('Vending_Machine Accuracy'!E200,"&lt;&gt;0"), SUMIF('Vending_Machine_Sum Accuracy'!E200,"&lt;&gt;0"), SUMIF('MazeComplete Accuracy'!E200,"&lt;&gt;0"), SUMIF('MazeSolve Accuracy'!E200,"&lt;&gt;0"), SUMIF('Hamiltonian Accuracy'!E200,"&lt;&gt;0")))/SUM(IF('PARITY Accuracy'!E200&lt;&gt;0,1,0), IF('Pattern_Matching Accuracy'!E200&lt;&gt;0,1,0), IF('Reversal Accuracy'!E200&lt;&gt;0,1,0), IF('Stack Accuracy'!E200&lt;&gt;0,1,0), IF('Vending_Machine Accuracy'!E200&lt;&gt;0,1,0), IF('Vending_Machine_Sum Accuracy'!E200&lt;&gt;0,1,0), IF('MazeComplete Accuracy'!E200&lt;&gt;0,1,0), IF('MazeSolve Accuracy'!E200&lt;&gt;0,1,0), IF('Hamiltonian Accuracy'!E200&lt;&gt;0,1,0))</f>
        <v>59.311111111111117</v>
      </c>
      <c r="F200">
        <f>(SUM(SUMIF('PARITY Accuracy'!F200,"&lt;&gt;0"), SUMIF('Pattern_Matching Accuracy'!F200,"&lt;&gt;0"), SUMIF('Reversal Accuracy'!F200,"&lt;&gt;0"), SUMIF('Stack Accuracy'!F200,"&lt;&gt;0"), SUMIF('Vending_Machine Accuracy'!F200,"&lt;&gt;0"), SUMIF('Vending_Machine_Sum Accuracy'!F200,"&lt;&gt;0"), SUMIF('MazeComplete Accuracy'!F200,"&lt;&gt;0"), SUMIF('MazeSolve Accuracy'!F200,"&lt;&gt;0"), SUMIF('Hamiltonian Accuracy'!F200,"&lt;&gt;0")))/SUM(IF('PARITY Accuracy'!F200&lt;&gt;0,1,0), IF('Pattern_Matching Accuracy'!F200&lt;&gt;0,1,0), IF('Reversal Accuracy'!F200&lt;&gt;0,1,0), IF('Stack Accuracy'!F200&lt;&gt;0,1,0), IF('Vending_Machine Accuracy'!F200&lt;&gt;0,1,0), IF('Vending_Machine_Sum Accuracy'!F200&lt;&gt;0,1,0), IF('MazeComplete Accuracy'!F200&lt;&gt;0,1,0), IF('MazeSolve Accuracy'!F200&lt;&gt;0,1,0), IF('Hamiltonian Accuracy'!F200&lt;&gt;0,1,0))</f>
        <v>47.177777777777777</v>
      </c>
      <c r="G200">
        <f>(SUM(SUMIF('PARITY Accuracy'!G200,"&lt;&gt;0"), SUMIF('Pattern_Matching Accuracy'!G200,"&lt;&gt;0"), SUMIF('Reversal Accuracy'!G200,"&lt;&gt;0"), SUMIF('Stack Accuracy'!G200,"&lt;&gt;0"), SUMIF('Vending_Machine Accuracy'!G200,"&lt;&gt;0"), SUMIF('Vending_Machine_Sum Accuracy'!G200,"&lt;&gt;0"), SUMIF('MazeComplete Accuracy'!G200,"&lt;&gt;0"), SUMIF('MazeSolve Accuracy'!G200,"&lt;&gt;0"), SUMIF('Hamiltonian Accuracy'!G200,"&lt;&gt;0")))/SUM(IF('PARITY Accuracy'!G200&lt;&gt;0,1,0), IF('Pattern_Matching Accuracy'!G200&lt;&gt;0,1,0), IF('Reversal Accuracy'!G200&lt;&gt;0,1,0), IF('Stack Accuracy'!G200&lt;&gt;0,1,0), IF('Vending_Machine Accuracy'!G200&lt;&gt;0,1,0), IF('Vending_Machine_Sum Accuracy'!G200&lt;&gt;0,1,0), IF('MazeComplete Accuracy'!G200&lt;&gt;0,1,0), IF('MazeSolve Accuracy'!G200&lt;&gt;0,1,0), IF('Hamiltonian Accuracy'!G200&lt;&gt;0,1,0))</f>
        <v>44.849999999999994</v>
      </c>
      <c r="H200" t="str">
        <f t="shared" si="71"/>
        <v>20 (δ=0.2)</v>
      </c>
      <c r="J200">
        <v>50</v>
      </c>
      <c r="K200">
        <f>AVERAGE(D204:G208)</f>
        <v>50.306812499999999</v>
      </c>
      <c r="L200">
        <f t="shared" si="83"/>
        <v>43.042765376984114</v>
      </c>
      <c r="M200">
        <v>0.85</v>
      </c>
      <c r="N200">
        <f t="shared" si="72"/>
        <v>50.443055555555553</v>
      </c>
      <c r="O200">
        <f t="shared" si="73"/>
        <v>5.4906013621370731</v>
      </c>
      <c r="P200" s="5">
        <f>AVERAGE(D204:D208)</f>
        <v>50.777500000000011</v>
      </c>
      <c r="Q200">
        <f t="shared" si="79"/>
        <v>44.172427248677252</v>
      </c>
      <c r="R200" s="5">
        <f>AVERAGE(E204:E208)</f>
        <v>57.629750000000001</v>
      </c>
      <c r="S200">
        <f t="shared" si="80"/>
        <v>49.822774470899468</v>
      </c>
      <c r="T200" s="5">
        <f>AVERAGE(F204:F208)</f>
        <v>45.839999999999996</v>
      </c>
      <c r="U200">
        <f t="shared" si="81"/>
        <v>41.87863756613757</v>
      </c>
      <c r="V200" s="5">
        <f>AVERAGE(G204:G208)</f>
        <v>46.98</v>
      </c>
      <c r="W200">
        <f t="shared" si="82"/>
        <v>36.297222222222217</v>
      </c>
    </row>
    <row r="201" spans="1:23" x14ac:dyDescent="0.75">
      <c r="A201" s="1">
        <v>17</v>
      </c>
      <c r="B201">
        <v>20</v>
      </c>
      <c r="C201">
        <v>0.45</v>
      </c>
      <c r="D201">
        <f>(SUM(SUMIF('PARITY Accuracy'!D201,"&lt;&gt;0"), SUMIF('Pattern_Matching Accuracy'!D201,"&lt;&gt;0"), SUMIF('Reversal Accuracy'!D201,"&lt;&gt;0"), SUMIF('Stack Accuracy'!D201,"&lt;&gt;0"), SUMIF('Vending_Machine Accuracy'!D201,"&lt;&gt;0"), SUMIF('Vending_Machine_Sum Accuracy'!D201,"&lt;&gt;0"), SUMIF('MazeComplete Accuracy'!D201,"&lt;&gt;0"), SUMIF('MazeSolve Accuracy'!D201,"&lt;&gt;0"), SUMIF('Hamiltonian Accuracy'!D201,"&lt;&gt;0")))/SUM(IF('PARITY Accuracy'!D201&lt;&gt;0,1,0), IF('Pattern_Matching Accuracy'!D201&lt;&gt;0,1,0), IF('Reversal Accuracy'!D201&lt;&gt;0,1,0), IF('Stack Accuracy'!D201&lt;&gt;0,1,0), IF('Vending_Machine Accuracy'!D201&lt;&gt;0,1,0), IF('Vending_Machine_Sum Accuracy'!D201&lt;&gt;0,1,0), IF('MazeComplete Accuracy'!D201&lt;&gt;0,1,0), IF('MazeSolve Accuracy'!D201&lt;&gt;0,1,0), IF('Hamiltonian Accuracy'!D201&lt;&gt;0,1,0))</f>
        <v>50.233333333333334</v>
      </c>
      <c r="E201">
        <f>(SUM(SUMIF('PARITY Accuracy'!E201,"&lt;&gt;0"), SUMIF('Pattern_Matching Accuracy'!E201,"&lt;&gt;0"), SUMIF('Reversal Accuracy'!E201,"&lt;&gt;0"), SUMIF('Stack Accuracy'!E201,"&lt;&gt;0"), SUMIF('Vending_Machine Accuracy'!E201,"&lt;&gt;0"), SUMIF('Vending_Machine_Sum Accuracy'!E201,"&lt;&gt;0"), SUMIF('MazeComplete Accuracy'!E201,"&lt;&gt;0"), SUMIF('MazeSolve Accuracy'!E201,"&lt;&gt;0"), SUMIF('Hamiltonian Accuracy'!E201,"&lt;&gt;0")))/SUM(IF('PARITY Accuracy'!E201&lt;&gt;0,1,0), IF('Pattern_Matching Accuracy'!E201&lt;&gt;0,1,0), IF('Reversal Accuracy'!E201&lt;&gt;0,1,0), IF('Stack Accuracy'!E201&lt;&gt;0,1,0), IF('Vending_Machine Accuracy'!E201&lt;&gt;0,1,0), IF('Vending_Machine_Sum Accuracy'!E201&lt;&gt;0,1,0), IF('MazeComplete Accuracy'!E201&lt;&gt;0,1,0), IF('MazeSolve Accuracy'!E201&lt;&gt;0,1,0), IF('Hamiltonian Accuracy'!E201&lt;&gt;0,1,0))</f>
        <v>57.155555555555551</v>
      </c>
      <c r="F201">
        <f>(SUM(SUMIF('PARITY Accuracy'!F201,"&lt;&gt;0"), SUMIF('Pattern_Matching Accuracy'!F201,"&lt;&gt;0"), SUMIF('Reversal Accuracy'!F201,"&lt;&gt;0"), SUMIF('Stack Accuracy'!F201,"&lt;&gt;0"), SUMIF('Vending_Machine Accuracy'!F201,"&lt;&gt;0"), SUMIF('Vending_Machine_Sum Accuracy'!F201,"&lt;&gt;0"), SUMIF('MazeComplete Accuracy'!F201,"&lt;&gt;0"), SUMIF('MazeSolve Accuracy'!F201,"&lt;&gt;0"), SUMIF('Hamiltonian Accuracy'!F201,"&lt;&gt;0")))/SUM(IF('PARITY Accuracy'!F201&lt;&gt;0,1,0), IF('Pattern_Matching Accuracy'!F201&lt;&gt;0,1,0), IF('Reversal Accuracy'!F201&lt;&gt;0,1,0), IF('Stack Accuracy'!F201&lt;&gt;0,1,0), IF('Vending_Machine Accuracy'!F201&lt;&gt;0,1,0), IF('Vending_Machine_Sum Accuracy'!F201&lt;&gt;0,1,0), IF('MazeComplete Accuracy'!F201&lt;&gt;0,1,0), IF('MazeSolve Accuracy'!F201&lt;&gt;0,1,0), IF('Hamiltonian Accuracy'!F201&lt;&gt;0,1,0))</f>
        <v>46.699999999999996</v>
      </c>
      <c r="G201">
        <f>(SUM(SUMIF('PARITY Accuracy'!G201,"&lt;&gt;0"), SUMIF('Pattern_Matching Accuracy'!G201,"&lt;&gt;0"), SUMIF('Reversal Accuracy'!G201,"&lt;&gt;0"), SUMIF('Stack Accuracy'!G201,"&lt;&gt;0"), SUMIF('Vending_Machine Accuracy'!G201,"&lt;&gt;0"), SUMIF('Vending_Machine_Sum Accuracy'!G201,"&lt;&gt;0"), SUMIF('MazeComplete Accuracy'!G201,"&lt;&gt;0"), SUMIF('MazeSolve Accuracy'!G201,"&lt;&gt;0"), SUMIF('Hamiltonian Accuracy'!G201,"&lt;&gt;0")))/SUM(IF('PARITY Accuracy'!G201&lt;&gt;0,1,0), IF('Pattern_Matching Accuracy'!G201&lt;&gt;0,1,0), IF('Reversal Accuracy'!G201&lt;&gt;0,1,0), IF('Stack Accuracy'!G201&lt;&gt;0,1,0), IF('Vending_Machine Accuracy'!G201&lt;&gt;0,1,0), IF('Vending_Machine_Sum Accuracy'!G201&lt;&gt;0,1,0), IF('MazeComplete Accuracy'!G201&lt;&gt;0,1,0), IF('MazeSolve Accuracy'!G201&lt;&gt;0,1,0), IF('Hamiltonian Accuracy'!G201&lt;&gt;0,1,0))</f>
        <v>43.783333333333331</v>
      </c>
      <c r="H201" t="str">
        <f t="shared" si="71"/>
        <v>20 (δ=0.45)</v>
      </c>
      <c r="J201">
        <v>100</v>
      </c>
      <c r="K201">
        <f>AVERAGE(D209:G213)</f>
        <v>53.534357142857132</v>
      </c>
      <c r="L201">
        <f>AVERAGE((L200-L199), (L199-L198), (L198-L197), (L197-L196))</f>
        <v>-1.4576742311507971</v>
      </c>
      <c r="N201">
        <f t="shared" si="72"/>
        <v>49.468055555555551</v>
      </c>
      <c r="O201">
        <f t="shared" si="73"/>
        <v>4.9915304424001601</v>
      </c>
      <c r="P201" s="5">
        <f>AVERAGE(D209:D213)</f>
        <v>55.198</v>
      </c>
      <c r="R201" s="5">
        <f>AVERAGE(E209:E213)</f>
        <v>56.059428571428569</v>
      </c>
      <c r="T201" s="5">
        <f>AVERAGE(F209:F213)</f>
        <v>46.2</v>
      </c>
      <c r="V201" s="5">
        <f>AVERAGE(G209:G213)</f>
        <v>56.679999999999993</v>
      </c>
    </row>
    <row r="202" spans="1:23" x14ac:dyDescent="0.75">
      <c r="A202" s="1">
        <v>18</v>
      </c>
      <c r="B202">
        <v>20</v>
      </c>
      <c r="C202">
        <v>0.65</v>
      </c>
      <c r="D202">
        <f>(SUM(SUMIF('PARITY Accuracy'!D202,"&lt;&gt;0"), SUMIF('Pattern_Matching Accuracy'!D202,"&lt;&gt;0"), SUMIF('Reversal Accuracy'!D202,"&lt;&gt;0"), SUMIF('Stack Accuracy'!D202,"&lt;&gt;0"), SUMIF('Vending_Machine Accuracy'!D202,"&lt;&gt;0"), SUMIF('Vending_Machine_Sum Accuracy'!D202,"&lt;&gt;0"), SUMIF('MazeComplete Accuracy'!D202,"&lt;&gt;0"), SUMIF('MazeSolve Accuracy'!D202,"&lt;&gt;0"), SUMIF('Hamiltonian Accuracy'!D202,"&lt;&gt;0")))/SUM(IF('PARITY Accuracy'!D202&lt;&gt;0,1,0), IF('Pattern_Matching Accuracy'!D202&lt;&gt;0,1,0), IF('Reversal Accuracy'!D202&lt;&gt;0,1,0), IF('Stack Accuracy'!D202&lt;&gt;0,1,0), IF('Vending_Machine Accuracy'!D202&lt;&gt;0,1,0), IF('Vending_Machine_Sum Accuracy'!D202&lt;&gt;0,1,0), IF('MazeComplete Accuracy'!D202&lt;&gt;0,1,0), IF('MazeSolve Accuracy'!D202&lt;&gt;0,1,0), IF('Hamiltonian Accuracy'!D202&lt;&gt;0,1,0))</f>
        <v>47.833333333333329</v>
      </c>
      <c r="E202">
        <f>(SUM(SUMIF('PARITY Accuracy'!E202,"&lt;&gt;0"), SUMIF('Pattern_Matching Accuracy'!E202,"&lt;&gt;0"), SUMIF('Reversal Accuracy'!E202,"&lt;&gt;0"), SUMIF('Stack Accuracy'!E202,"&lt;&gt;0"), SUMIF('Vending_Machine Accuracy'!E202,"&lt;&gt;0"), SUMIF('Vending_Machine_Sum Accuracy'!E202,"&lt;&gt;0"), SUMIF('MazeComplete Accuracy'!E202,"&lt;&gt;0"), SUMIF('MazeSolve Accuracy'!E202,"&lt;&gt;0"), SUMIF('Hamiltonian Accuracy'!E202,"&lt;&gt;0")))/SUM(IF('PARITY Accuracy'!E202&lt;&gt;0,1,0), IF('Pattern_Matching Accuracy'!E202&lt;&gt;0,1,0), IF('Reversal Accuracy'!E202&lt;&gt;0,1,0), IF('Stack Accuracy'!E202&lt;&gt;0,1,0), IF('Vending_Machine Accuracy'!E202&lt;&gt;0,1,0), IF('Vending_Machine_Sum Accuracy'!E202&lt;&gt;0,1,0), IF('MazeComplete Accuracy'!E202&lt;&gt;0,1,0), IF('MazeSolve Accuracy'!E202&lt;&gt;0,1,0), IF('Hamiltonian Accuracy'!E202&lt;&gt;0,1,0))</f>
        <v>54.666666666666664</v>
      </c>
      <c r="F202">
        <f>(SUM(SUMIF('PARITY Accuracy'!F202,"&lt;&gt;0"), SUMIF('Pattern_Matching Accuracy'!F202,"&lt;&gt;0"), SUMIF('Reversal Accuracy'!F202,"&lt;&gt;0"), SUMIF('Stack Accuracy'!F202,"&lt;&gt;0"), SUMIF('Vending_Machine Accuracy'!F202,"&lt;&gt;0"), SUMIF('Vending_Machine_Sum Accuracy'!F202,"&lt;&gt;0"), SUMIF('MazeComplete Accuracy'!F202,"&lt;&gt;0"), SUMIF('MazeSolve Accuracy'!F202,"&lt;&gt;0"), SUMIF('Hamiltonian Accuracy'!F202,"&lt;&gt;0")))/SUM(IF('PARITY Accuracy'!F202&lt;&gt;0,1,0), IF('Pattern_Matching Accuracy'!F202&lt;&gt;0,1,0), IF('Reversal Accuracy'!F202&lt;&gt;0,1,0), IF('Stack Accuracy'!F202&lt;&gt;0,1,0), IF('Vending_Machine Accuracy'!F202&lt;&gt;0,1,0), IF('Vending_Machine_Sum Accuracy'!F202&lt;&gt;0,1,0), IF('MazeComplete Accuracy'!F202&lt;&gt;0,1,0), IF('MazeSolve Accuracy'!F202&lt;&gt;0,1,0), IF('Hamiltonian Accuracy'!F202&lt;&gt;0,1,0))</f>
        <v>45.500000000000007</v>
      </c>
      <c r="G202">
        <f>(SUM(SUMIF('PARITY Accuracy'!G202,"&lt;&gt;0"), SUMIF('Pattern_Matching Accuracy'!G202,"&lt;&gt;0"), SUMIF('Reversal Accuracy'!G202,"&lt;&gt;0"), SUMIF('Stack Accuracy'!G202,"&lt;&gt;0"), SUMIF('Vending_Machine Accuracy'!G202,"&lt;&gt;0"), SUMIF('Vending_Machine_Sum Accuracy'!G202,"&lt;&gt;0"), SUMIF('MazeComplete Accuracy'!G202,"&lt;&gt;0"), SUMIF('MazeSolve Accuracy'!G202,"&lt;&gt;0"), SUMIF('Hamiltonian Accuracy'!G202,"&lt;&gt;0")))/SUM(IF('PARITY Accuracy'!G202&lt;&gt;0,1,0), IF('Pattern_Matching Accuracy'!G202&lt;&gt;0,1,0), IF('Reversal Accuracy'!G202&lt;&gt;0,1,0), IF('Stack Accuracy'!G202&lt;&gt;0,1,0), IF('Vending_Machine Accuracy'!G202&lt;&gt;0,1,0), IF('Vending_Machine_Sum Accuracy'!G202&lt;&gt;0,1,0), IF('MazeComplete Accuracy'!G202&lt;&gt;0,1,0), IF('MazeSolve Accuracy'!G202&lt;&gt;0,1,0), IF('Hamiltonian Accuracy'!G202&lt;&gt;0,1,0))</f>
        <v>42.35</v>
      </c>
      <c r="H202" t="str">
        <f t="shared" si="71"/>
        <v>20 (δ=0.65)</v>
      </c>
      <c r="K202">
        <f>AVERAGE(K196:K201)</f>
        <v>46.338278273809522</v>
      </c>
      <c r="L202">
        <f>AVERAGE(L196:L200)</f>
        <v>46.338278273809522</v>
      </c>
      <c r="N202">
        <f t="shared" si="72"/>
        <v>47.587499999999999</v>
      </c>
      <c r="O202">
        <f t="shared" si="73"/>
        <v>4.5267012609134625</v>
      </c>
      <c r="P202" s="5">
        <f>AVERAGE(P196:P201)</f>
        <v>46.56543518518518</v>
      </c>
      <c r="Q202">
        <f>AVERAGE(Q196:Q200)</f>
        <v>46.565435185185187</v>
      </c>
      <c r="R202" s="5">
        <f>AVERAGE(R196:R201)</f>
        <v>55.43601124338624</v>
      </c>
      <c r="S202">
        <f>AVERAGE(S196:S200)</f>
        <v>55.436011243386233</v>
      </c>
      <c r="T202" s="5">
        <f>AVERAGE(T196:T201)</f>
        <v>45.181481481481484</v>
      </c>
      <c r="U202">
        <f>AVERAGE(U196:U200)</f>
        <v>45.181481481481477</v>
      </c>
      <c r="V202" s="5">
        <f>AVERAGE(V196:V201)</f>
        <v>38.170185185185183</v>
      </c>
      <c r="W202">
        <f>AVERAGE(W196:W200)</f>
        <v>38.17018518518519</v>
      </c>
    </row>
    <row r="203" spans="1:23" x14ac:dyDescent="0.75">
      <c r="A203" s="1">
        <v>19</v>
      </c>
      <c r="B203">
        <v>20</v>
      </c>
      <c r="C203">
        <v>0.85</v>
      </c>
      <c r="D203">
        <f>(SUM(SUMIF('PARITY Accuracy'!D203,"&lt;&gt;0"), SUMIF('Pattern_Matching Accuracy'!D203,"&lt;&gt;0"), SUMIF('Reversal Accuracy'!D203,"&lt;&gt;0"), SUMIF('Stack Accuracy'!D203,"&lt;&gt;0"), SUMIF('Vending_Machine Accuracy'!D203,"&lt;&gt;0"), SUMIF('Vending_Machine_Sum Accuracy'!D203,"&lt;&gt;0"), SUMIF('MazeComplete Accuracy'!D203,"&lt;&gt;0"), SUMIF('MazeSolve Accuracy'!D203,"&lt;&gt;0"), SUMIF('Hamiltonian Accuracy'!D203,"&lt;&gt;0")))/SUM(IF('PARITY Accuracy'!D203&lt;&gt;0,1,0), IF('Pattern_Matching Accuracy'!D203&lt;&gt;0,1,0), IF('Reversal Accuracy'!D203&lt;&gt;0,1,0), IF('Stack Accuracy'!D203&lt;&gt;0,1,0), IF('Vending_Machine Accuracy'!D203&lt;&gt;0,1,0), IF('Vending_Machine_Sum Accuracy'!D203&lt;&gt;0,1,0), IF('MazeComplete Accuracy'!D203&lt;&gt;0,1,0), IF('MazeSolve Accuracy'!D203&lt;&gt;0,1,0), IF('Hamiltonian Accuracy'!D203&lt;&gt;0,1,0))</f>
        <v>44.488888888888894</v>
      </c>
      <c r="E203">
        <f>(SUM(SUMIF('PARITY Accuracy'!E203,"&lt;&gt;0"), SUMIF('Pattern_Matching Accuracy'!E203,"&lt;&gt;0"), SUMIF('Reversal Accuracy'!E203,"&lt;&gt;0"), SUMIF('Stack Accuracy'!E203,"&lt;&gt;0"), SUMIF('Vending_Machine Accuracy'!E203,"&lt;&gt;0"), SUMIF('Vending_Machine_Sum Accuracy'!E203,"&lt;&gt;0"), SUMIF('MazeComplete Accuracy'!E203,"&lt;&gt;0"), SUMIF('MazeSolve Accuracy'!E203,"&lt;&gt;0"), SUMIF('Hamiltonian Accuracy'!E203,"&lt;&gt;0")))/SUM(IF('PARITY Accuracy'!E203&lt;&gt;0,1,0), IF('Pattern_Matching Accuracy'!E203&lt;&gt;0,1,0), IF('Reversal Accuracy'!E203&lt;&gt;0,1,0), IF('Stack Accuracy'!E203&lt;&gt;0,1,0), IF('Vending_Machine Accuracy'!E203&lt;&gt;0,1,0), IF('Vending_Machine_Sum Accuracy'!E203&lt;&gt;0,1,0), IF('MazeComplete Accuracy'!E203&lt;&gt;0,1,0), IF('MazeSolve Accuracy'!E203&lt;&gt;0,1,0), IF('Hamiltonian Accuracy'!E203&lt;&gt;0,1,0))</f>
        <v>51.188888888888883</v>
      </c>
      <c r="F203">
        <f>(SUM(SUMIF('PARITY Accuracy'!F203,"&lt;&gt;0"), SUMIF('Pattern_Matching Accuracy'!F203,"&lt;&gt;0"), SUMIF('Reversal Accuracy'!F203,"&lt;&gt;0"), SUMIF('Stack Accuracy'!F203,"&lt;&gt;0"), SUMIF('Vending_Machine Accuracy'!F203,"&lt;&gt;0"), SUMIF('Vending_Machine_Sum Accuracy'!F203,"&lt;&gt;0"), SUMIF('MazeComplete Accuracy'!F203,"&lt;&gt;0"), SUMIF('MazeSolve Accuracy'!F203,"&lt;&gt;0"), SUMIF('Hamiltonian Accuracy'!F203,"&lt;&gt;0")))/SUM(IF('PARITY Accuracy'!F203&lt;&gt;0,1,0), IF('Pattern_Matching Accuracy'!F203&lt;&gt;0,1,0), IF('Reversal Accuracy'!F203&lt;&gt;0,1,0), IF('Stack Accuracy'!F203&lt;&gt;0,1,0), IF('Vending_Machine Accuracy'!F203&lt;&gt;0,1,0), IF('Vending_Machine_Sum Accuracy'!F203&lt;&gt;0,1,0), IF('MazeComplete Accuracy'!F203&lt;&gt;0,1,0), IF('MazeSolve Accuracy'!F203&lt;&gt;0,1,0), IF('Hamiltonian Accuracy'!F203&lt;&gt;0,1,0))</f>
        <v>42.966666666666669</v>
      </c>
      <c r="G203">
        <f>(SUM(SUMIF('PARITY Accuracy'!G203,"&lt;&gt;0"), SUMIF('Pattern_Matching Accuracy'!G203,"&lt;&gt;0"), SUMIF('Reversal Accuracy'!G203,"&lt;&gt;0"), SUMIF('Stack Accuracy'!G203,"&lt;&gt;0"), SUMIF('Vending_Machine Accuracy'!G203,"&lt;&gt;0"), SUMIF('Vending_Machine_Sum Accuracy'!G203,"&lt;&gt;0"), SUMIF('MazeComplete Accuracy'!G203,"&lt;&gt;0"), SUMIF('MazeSolve Accuracy'!G203,"&lt;&gt;0"), SUMIF('Hamiltonian Accuracy'!G203,"&lt;&gt;0")))/SUM(IF('PARITY Accuracy'!G203&lt;&gt;0,1,0), IF('Pattern_Matching Accuracy'!G203&lt;&gt;0,1,0), IF('Reversal Accuracy'!G203&lt;&gt;0,1,0), IF('Stack Accuracy'!G203&lt;&gt;0,1,0), IF('Vending_Machine Accuracy'!G203&lt;&gt;0,1,0), IF('Vending_Machine_Sum Accuracy'!G203&lt;&gt;0,1,0), IF('MazeComplete Accuracy'!G203&lt;&gt;0,1,0), IF('MazeSolve Accuracy'!G203&lt;&gt;0,1,0), IF('Hamiltonian Accuracy'!G203&lt;&gt;0,1,0))</f>
        <v>41.449999999999996</v>
      </c>
      <c r="H203" t="str">
        <f t="shared" si="71"/>
        <v>20 (δ=0.85)</v>
      </c>
      <c r="K203">
        <f>_xlfn.STDEV.P(K196:K201)</f>
        <v>6.134812185325563</v>
      </c>
      <c r="L203">
        <f>_xlfn.STDEV.P(L196:L200)</f>
        <v>2.000994726762535</v>
      </c>
      <c r="N203">
        <f t="shared" si="72"/>
        <v>45.023611111111109</v>
      </c>
      <c r="O203">
        <f t="shared" si="73"/>
        <v>3.7181411603476797</v>
      </c>
      <c r="P203" s="5">
        <f>_xlfn.STDEV.P(P196:P201)</f>
        <v>6.0640922174914129</v>
      </c>
      <c r="Q203">
        <f>_xlfn.STDEV.P(Q196:Q200)</f>
        <v>1.373960653395363</v>
      </c>
      <c r="R203" s="5">
        <f>_xlfn.STDEV.P(R196:R201)</f>
        <v>3.9128979698407655</v>
      </c>
      <c r="S203">
        <f>_xlfn.STDEV.P(S196:S200)</f>
        <v>3.7901506342016242</v>
      </c>
      <c r="T203" s="5">
        <f>_xlfn.STDEV.P(T196:T201)</f>
        <v>1.1404054341258663</v>
      </c>
      <c r="U203">
        <f>_xlfn.STDEV.P(U196:U200)</f>
        <v>1.9387077853022756</v>
      </c>
      <c r="V203" s="5">
        <f>_xlfn.STDEV.P(V196:V201)</f>
        <v>14.806442964395178</v>
      </c>
      <c r="W203">
        <f>_xlfn.STDEV.P(W196:W200)</f>
        <v>1.3400686877139927</v>
      </c>
    </row>
    <row r="204" spans="1:23" ht="15.5" thickBot="1" x14ac:dyDescent="0.9">
      <c r="A204" s="1">
        <v>20</v>
      </c>
      <c r="B204">
        <v>50</v>
      </c>
      <c r="C204">
        <v>0</v>
      </c>
      <c r="D204">
        <f>(SUM(SUMIF('PARITY Accuracy'!D204,"&lt;&gt;0"), SUMIF('Pattern_Matching Accuracy'!D204,"&lt;&gt;0"), SUMIF('Reversal Accuracy'!D204,"&lt;&gt;0"), SUMIF('Stack Accuracy'!D204,"&lt;&gt;0"), SUMIF('Vending_Machine Accuracy'!D204,"&lt;&gt;0"), SUMIF('Vending_Machine_Sum Accuracy'!D204,"&lt;&gt;0"), SUMIF('MazeComplete Accuracy'!D204,"&lt;&gt;0"), SUMIF('MazeSolve Accuracy'!D204,"&lt;&gt;0"), SUMIF('Hamiltonian Accuracy'!D204,"&lt;&gt;0")))/SUM(IF('PARITY Accuracy'!D204&lt;&gt;0,1,0), IF('Pattern_Matching Accuracy'!D204&lt;&gt;0,1,0), IF('Reversal Accuracy'!D204&lt;&gt;0,1,0), IF('Stack Accuracy'!D204&lt;&gt;0,1,0), IF('Vending_Machine Accuracy'!D204&lt;&gt;0,1,0), IF('Vending_Machine_Sum Accuracy'!D204&lt;&gt;0,1,0), IF('MazeComplete Accuracy'!D204&lt;&gt;0,1,0), IF('MazeSolve Accuracy'!D204&lt;&gt;0,1,0), IF('Hamiltonian Accuracy'!D204&lt;&gt;0,1,0))</f>
        <v>49.425000000000004</v>
      </c>
      <c r="E204">
        <f>(SUM(SUMIF('PARITY Accuracy'!E204,"&lt;&gt;0"), SUMIF('Pattern_Matching Accuracy'!E204,"&lt;&gt;0"), SUMIF('Reversal Accuracy'!E204,"&lt;&gt;0"), SUMIF('Stack Accuracy'!E204,"&lt;&gt;0"), SUMIF('Vending_Machine Accuracy'!E204,"&lt;&gt;0"), SUMIF('Vending_Machine_Sum Accuracy'!E204,"&lt;&gt;0"), SUMIF('MazeComplete Accuracy'!E204,"&lt;&gt;0"), SUMIF('MazeSolve Accuracy'!E204,"&lt;&gt;0"), SUMIF('Hamiltonian Accuracy'!E204,"&lt;&gt;0")))/SUM(IF('PARITY Accuracy'!E204&lt;&gt;0,1,0), IF('Pattern_Matching Accuracy'!E204&lt;&gt;0,1,0), IF('Reversal Accuracy'!E204&lt;&gt;0,1,0), IF('Stack Accuracy'!E204&lt;&gt;0,1,0), IF('Vending_Machine Accuracy'!E204&lt;&gt;0,1,0), IF('Vending_Machine_Sum Accuracy'!E204&lt;&gt;0,1,0), IF('MazeComplete Accuracy'!E204&lt;&gt;0,1,0), IF('MazeSolve Accuracy'!E204&lt;&gt;0,1,0), IF('Hamiltonian Accuracy'!E204&lt;&gt;0,1,0))</f>
        <v>64.612499999999997</v>
      </c>
      <c r="F204">
        <f>(SUM(SUMIF('PARITY Accuracy'!F204,"&lt;&gt;0"), SUMIF('Pattern_Matching Accuracy'!F204,"&lt;&gt;0"), SUMIF('Reversal Accuracy'!F204,"&lt;&gt;0"), SUMIF('Stack Accuracy'!F204,"&lt;&gt;0"), SUMIF('Vending_Machine Accuracy'!F204,"&lt;&gt;0"), SUMIF('Vending_Machine_Sum Accuracy'!F204,"&lt;&gt;0"), SUMIF('MazeComplete Accuracy'!F204,"&lt;&gt;0"), SUMIF('MazeSolve Accuracy'!F204,"&lt;&gt;0"), SUMIF('Hamiltonian Accuracy'!F204,"&lt;&gt;0")))/SUM(IF('PARITY Accuracy'!F204&lt;&gt;0,1,0), IF('Pattern_Matching Accuracy'!F204&lt;&gt;0,1,0), IF('Reversal Accuracy'!F204&lt;&gt;0,1,0), IF('Stack Accuracy'!F204&lt;&gt;0,1,0), IF('Vending_Machine Accuracy'!F204&lt;&gt;0,1,0), IF('Vending_Machine_Sum Accuracy'!F204&lt;&gt;0,1,0), IF('MazeComplete Accuracy'!F204&lt;&gt;0,1,0), IF('MazeSolve Accuracy'!F204&lt;&gt;0,1,0), IF('Hamiltonian Accuracy'!F204&lt;&gt;0,1,0))</f>
        <v>48.737499999999997</v>
      </c>
      <c r="G204">
        <f>(SUM(SUMIF('PARITY Accuracy'!G204,"&lt;&gt;0"), SUMIF('Pattern_Matching Accuracy'!G204,"&lt;&gt;0"), SUMIF('Reversal Accuracy'!G204,"&lt;&gt;0"), SUMIF('Stack Accuracy'!G204,"&lt;&gt;0"), SUMIF('Vending_Machine Accuracy'!G204,"&lt;&gt;0"), SUMIF('Vending_Machine_Sum Accuracy'!G204,"&lt;&gt;0"), SUMIF('MazeComplete Accuracy'!G204,"&lt;&gt;0"), SUMIF('MazeSolve Accuracy'!G204,"&lt;&gt;0"), SUMIF('Hamiltonian Accuracy'!G204,"&lt;&gt;0")))/SUM(IF('PARITY Accuracy'!G204&lt;&gt;0,1,0), IF('Pattern_Matching Accuracy'!G204&lt;&gt;0,1,0), IF('Reversal Accuracy'!G204&lt;&gt;0,1,0), IF('Stack Accuracy'!G204&lt;&gt;0,1,0), IF('Vending_Machine Accuracy'!G204&lt;&gt;0,1,0), IF('Vending_Machine_Sum Accuracy'!G204&lt;&gt;0,1,0), IF('MazeComplete Accuracy'!G204&lt;&gt;0,1,0), IF('MazeSolve Accuracy'!G204&lt;&gt;0,1,0), IF('Hamiltonian Accuracy'!G204&lt;&gt;0,1,0))</f>
        <v>49.366666666666667</v>
      </c>
      <c r="H204" t="str">
        <f t="shared" si="71"/>
        <v>50 (δ=0)</v>
      </c>
      <c r="N204">
        <f t="shared" si="72"/>
        <v>53.035416666666663</v>
      </c>
      <c r="O204">
        <f t="shared" si="73"/>
        <v>6.6894652486204631</v>
      </c>
      <c r="P204" s="5"/>
      <c r="R204" s="5"/>
      <c r="T204" s="5"/>
      <c r="V204" s="5"/>
    </row>
    <row r="205" spans="1:23" x14ac:dyDescent="0.75">
      <c r="A205" s="1">
        <v>21</v>
      </c>
      <c r="B205">
        <v>50</v>
      </c>
      <c r="C205">
        <v>0.2</v>
      </c>
      <c r="D205">
        <f>(SUM(SUMIF('PARITY Accuracy'!D205,"&lt;&gt;0"), SUMIF('Pattern_Matching Accuracy'!D205,"&lt;&gt;0"), SUMIF('Reversal Accuracy'!D205,"&lt;&gt;0"), SUMIF('Stack Accuracy'!D205,"&lt;&gt;0"), SUMIF('Vending_Machine Accuracy'!D205,"&lt;&gt;0"), SUMIF('Vending_Machine_Sum Accuracy'!D205,"&lt;&gt;0"), SUMIF('MazeComplete Accuracy'!D205,"&lt;&gt;0"), SUMIF('MazeSolve Accuracy'!D205,"&lt;&gt;0"), SUMIF('Hamiltonian Accuracy'!D205,"&lt;&gt;0")))/SUM(IF('PARITY Accuracy'!D205&lt;&gt;0,1,0), IF('Pattern_Matching Accuracy'!D205&lt;&gt;0,1,0), IF('Reversal Accuracy'!D205&lt;&gt;0,1,0), IF('Stack Accuracy'!D205&lt;&gt;0,1,0), IF('Vending_Machine Accuracy'!D205&lt;&gt;0,1,0), IF('Vending_Machine_Sum Accuracy'!D205&lt;&gt;0,1,0), IF('MazeComplete Accuracy'!D205&lt;&gt;0,1,0), IF('MazeSolve Accuracy'!D205&lt;&gt;0,1,0), IF('Hamiltonian Accuracy'!D205&lt;&gt;0,1,0))</f>
        <v>53.550000000000004</v>
      </c>
      <c r="E205">
        <f>(SUM(SUMIF('PARITY Accuracy'!E205,"&lt;&gt;0"), SUMIF('Pattern_Matching Accuracy'!E205,"&lt;&gt;0"), SUMIF('Reversal Accuracy'!E205,"&lt;&gt;0"), SUMIF('Stack Accuracy'!E205,"&lt;&gt;0"), SUMIF('Vending_Machine Accuracy'!E205,"&lt;&gt;0"), SUMIF('Vending_Machine_Sum Accuracy'!E205,"&lt;&gt;0"), SUMIF('MazeComplete Accuracy'!E205,"&lt;&gt;0"), SUMIF('MazeSolve Accuracy'!E205,"&lt;&gt;0"), SUMIF('Hamiltonian Accuracy'!E205,"&lt;&gt;0")))/SUM(IF('PARITY Accuracy'!E205&lt;&gt;0,1,0), IF('Pattern_Matching Accuracy'!E205&lt;&gt;0,1,0), IF('Reversal Accuracy'!E205&lt;&gt;0,1,0), IF('Stack Accuracy'!E205&lt;&gt;0,1,0), IF('Vending_Machine Accuracy'!E205&lt;&gt;0,1,0), IF('Vending_Machine_Sum Accuracy'!E205&lt;&gt;0,1,0), IF('MazeComplete Accuracy'!E205&lt;&gt;0,1,0), IF('MazeSolve Accuracy'!E205&lt;&gt;0,1,0), IF('Hamiltonian Accuracy'!E205&lt;&gt;0,1,0))</f>
        <v>60.5625</v>
      </c>
      <c r="F205">
        <f>(SUM(SUMIF('PARITY Accuracy'!F205,"&lt;&gt;0"), SUMIF('Pattern_Matching Accuracy'!F205,"&lt;&gt;0"), SUMIF('Reversal Accuracy'!F205,"&lt;&gt;0"), SUMIF('Stack Accuracy'!F205,"&lt;&gt;0"), SUMIF('Vending_Machine Accuracy'!F205,"&lt;&gt;0"), SUMIF('Vending_Machine_Sum Accuracy'!F205,"&lt;&gt;0"), SUMIF('MazeComplete Accuracy'!F205,"&lt;&gt;0"), SUMIF('MazeSolve Accuracy'!F205,"&lt;&gt;0"), SUMIF('Hamiltonian Accuracy'!F205,"&lt;&gt;0")))/SUM(IF('PARITY Accuracy'!F205&lt;&gt;0,1,0), IF('Pattern_Matching Accuracy'!F205&lt;&gt;0,1,0), IF('Reversal Accuracy'!F205&lt;&gt;0,1,0), IF('Stack Accuracy'!F205&lt;&gt;0,1,0), IF('Vending_Machine Accuracy'!F205&lt;&gt;0,1,0), IF('Vending_Machine_Sum Accuracy'!F205&lt;&gt;0,1,0), IF('MazeComplete Accuracy'!F205&lt;&gt;0,1,0), IF('MazeSolve Accuracy'!F205&lt;&gt;0,1,0), IF('Hamiltonian Accuracy'!F205&lt;&gt;0,1,0))</f>
        <v>47.537500000000001</v>
      </c>
      <c r="G205">
        <f>(SUM(SUMIF('PARITY Accuracy'!G205,"&lt;&gt;0"), SUMIF('Pattern_Matching Accuracy'!G205,"&lt;&gt;0"), SUMIF('Reversal Accuracy'!G205,"&lt;&gt;0"), SUMIF('Stack Accuracy'!G205,"&lt;&gt;0"), SUMIF('Vending_Machine Accuracy'!G205,"&lt;&gt;0"), SUMIF('Vending_Machine_Sum Accuracy'!G205,"&lt;&gt;0"), SUMIF('MazeComplete Accuracy'!G205,"&lt;&gt;0"), SUMIF('MazeSolve Accuracy'!G205,"&lt;&gt;0"), SUMIF('Hamiltonian Accuracy'!G205,"&lt;&gt;0")))/SUM(IF('PARITY Accuracy'!G205&lt;&gt;0,1,0), IF('Pattern_Matching Accuracy'!G205&lt;&gt;0,1,0), IF('Reversal Accuracy'!G205&lt;&gt;0,1,0), IF('Stack Accuracy'!G205&lt;&gt;0,1,0), IF('Vending_Machine Accuracy'!G205&lt;&gt;0,1,0), IF('Vending_Machine_Sum Accuracy'!G205&lt;&gt;0,1,0), IF('MazeComplete Accuracy'!G205&lt;&gt;0,1,0), IF('MazeSolve Accuracy'!G205&lt;&gt;0,1,0), IF('Hamiltonian Accuracy'!G205&lt;&gt;0,1,0))</f>
        <v>49.733333333333327</v>
      </c>
      <c r="H205" t="str">
        <f t="shared" si="71"/>
        <v>50 (δ=0.2)</v>
      </c>
      <c r="K205" s="9" cm="1">
        <f t="array" ref="K205">INDEX(LINEST(K196:K201), 1)</f>
        <v>3.305325425170067</v>
      </c>
      <c r="L205" s="10" cm="1">
        <f t="array" ref="L205">INDEX(LINEST(L196:L200), 1)</f>
        <v>-1.3877162698412726</v>
      </c>
      <c r="N205">
        <f t="shared" si="72"/>
        <v>52.845833333333331</v>
      </c>
      <c r="O205">
        <f t="shared" si="73"/>
        <v>4.9474451529720547</v>
      </c>
      <c r="P205" s="5" cm="1">
        <f t="array" ref="P205">INDEX(LINEST(P196:P201), 1)</f>
        <v>3.4455507936507943</v>
      </c>
      <c r="Q205" s="5" cm="1">
        <f t="array" ref="Q205">INDEX(LINEST(Q196:Q200), 1)</f>
        <v>-0.63031679894179982</v>
      </c>
      <c r="R205" s="5" cm="1">
        <f t="array" ref="R205">INDEX(LINEST(R196:R201), 1)</f>
        <v>1.3369255102040818</v>
      </c>
      <c r="S205" s="5" cm="1">
        <f t="array" ref="S205">INDEX(LINEST(S196:S200), 1)</f>
        <v>-2.6584087301587305</v>
      </c>
      <c r="T205" s="5" cm="1">
        <f t="array" ref="T205">INDEX(LINEST(T196:T201), 1)</f>
        <v>0.46755555555555556</v>
      </c>
      <c r="U205" s="5" cm="1">
        <f t="array" ref="U205">INDEX(LINEST(U196:U200), 1)</f>
        <v>-1.3169543650793634</v>
      </c>
      <c r="V205" s="5" cm="1">
        <f t="array" ref="V205">INDEX(LINEST(V196:V201), 1)</f>
        <v>7.9712698412698417</v>
      </c>
      <c r="W205" s="5" cm="1">
        <f t="array" ref="W205">INDEX(LINEST(W196:W200), 1)</f>
        <v>-0.9451851851851869</v>
      </c>
    </row>
    <row r="206" spans="1:23" x14ac:dyDescent="0.75">
      <c r="A206" s="1">
        <v>22</v>
      </c>
      <c r="B206">
        <v>50</v>
      </c>
      <c r="C206">
        <v>0.45</v>
      </c>
      <c r="D206">
        <f>(SUM(SUMIF('PARITY Accuracy'!D206,"&lt;&gt;0"), SUMIF('Pattern_Matching Accuracy'!D206,"&lt;&gt;0"), SUMIF('Reversal Accuracy'!D206,"&lt;&gt;0"), SUMIF('Stack Accuracy'!D206,"&lt;&gt;0"), SUMIF('Vending_Machine Accuracy'!D206,"&lt;&gt;0"), SUMIF('Vending_Machine_Sum Accuracy'!D206,"&lt;&gt;0"), SUMIF('MazeComplete Accuracy'!D206,"&lt;&gt;0"), SUMIF('MazeSolve Accuracy'!D206,"&lt;&gt;0"), SUMIF('Hamiltonian Accuracy'!D206,"&lt;&gt;0")))/SUM(IF('PARITY Accuracy'!D206&lt;&gt;0,1,0), IF('Pattern_Matching Accuracy'!D206&lt;&gt;0,1,0), IF('Reversal Accuracy'!D206&lt;&gt;0,1,0), IF('Stack Accuracy'!D206&lt;&gt;0,1,0), IF('Vending_Machine Accuracy'!D206&lt;&gt;0,1,0), IF('Vending_Machine_Sum Accuracy'!D206&lt;&gt;0,1,0), IF('MazeComplete Accuracy'!D206&lt;&gt;0,1,0), IF('MazeSolve Accuracy'!D206&lt;&gt;0,1,0), IF('Hamiltonian Accuracy'!D206&lt;&gt;0,1,0))</f>
        <v>53.287500000000001</v>
      </c>
      <c r="E206">
        <f>(SUM(SUMIF('PARITY Accuracy'!E206,"&lt;&gt;0"), SUMIF('Pattern_Matching Accuracy'!E206,"&lt;&gt;0"), SUMIF('Reversal Accuracy'!E206,"&lt;&gt;0"), SUMIF('Stack Accuracy'!E206,"&lt;&gt;0"), SUMIF('Vending_Machine Accuracy'!E206,"&lt;&gt;0"), SUMIF('Vending_Machine_Sum Accuracy'!E206,"&lt;&gt;0"), SUMIF('MazeComplete Accuracy'!E206,"&lt;&gt;0"), SUMIF('MazeSolve Accuracy'!E206,"&lt;&gt;0"), SUMIF('Hamiltonian Accuracy'!E206,"&lt;&gt;0")))/SUM(IF('PARITY Accuracy'!E206&lt;&gt;0,1,0), IF('Pattern_Matching Accuracy'!E206&lt;&gt;0,1,0), IF('Reversal Accuracy'!E206&lt;&gt;0,1,0), IF('Stack Accuracy'!E206&lt;&gt;0,1,0), IF('Vending_Machine Accuracy'!E206&lt;&gt;0,1,0), IF('Vending_Machine_Sum Accuracy'!E206&lt;&gt;0,1,0), IF('MazeComplete Accuracy'!E206&lt;&gt;0,1,0), IF('MazeSolve Accuracy'!E206&lt;&gt;0,1,0), IF('Hamiltonian Accuracy'!E206&lt;&gt;0,1,0))</f>
        <v>57.462499999999999</v>
      </c>
      <c r="F206">
        <f>(SUM(SUMIF('PARITY Accuracy'!F206,"&lt;&gt;0"), SUMIF('Pattern_Matching Accuracy'!F206,"&lt;&gt;0"), SUMIF('Reversal Accuracy'!F206,"&lt;&gt;0"), SUMIF('Stack Accuracy'!F206,"&lt;&gt;0"), SUMIF('Vending_Machine Accuracy'!F206,"&lt;&gt;0"), SUMIF('Vending_Machine_Sum Accuracy'!F206,"&lt;&gt;0"), SUMIF('MazeComplete Accuracy'!F206,"&lt;&gt;0"), SUMIF('MazeSolve Accuracy'!F206,"&lt;&gt;0"), SUMIF('Hamiltonian Accuracy'!F206,"&lt;&gt;0")))/SUM(IF('PARITY Accuracy'!F206&lt;&gt;0,1,0), IF('Pattern_Matching Accuracy'!F206&lt;&gt;0,1,0), IF('Reversal Accuracy'!F206&lt;&gt;0,1,0), IF('Stack Accuracy'!F206&lt;&gt;0,1,0), IF('Vending_Machine Accuracy'!F206&lt;&gt;0,1,0), IF('Vending_Machine_Sum Accuracy'!F206&lt;&gt;0,1,0), IF('MazeComplete Accuracy'!F206&lt;&gt;0,1,0), IF('MazeSolve Accuracy'!F206&lt;&gt;0,1,0), IF('Hamiltonian Accuracy'!F206&lt;&gt;0,1,0))</f>
        <v>47.3</v>
      </c>
      <c r="G206">
        <f>(SUM(SUMIF('PARITY Accuracy'!G206,"&lt;&gt;0"), SUMIF('Pattern_Matching Accuracy'!G206,"&lt;&gt;0"), SUMIF('Reversal Accuracy'!G206,"&lt;&gt;0"), SUMIF('Stack Accuracy'!G206,"&lt;&gt;0"), SUMIF('Vending_Machine Accuracy'!G206,"&lt;&gt;0"), SUMIF('Vending_Machine_Sum Accuracy'!G206,"&lt;&gt;0"), SUMIF('MazeComplete Accuracy'!G206,"&lt;&gt;0"), SUMIF('MazeSolve Accuracy'!G206,"&lt;&gt;0"), SUMIF('Hamiltonian Accuracy'!G206,"&lt;&gt;0")))/SUM(IF('PARITY Accuracy'!G206&lt;&gt;0,1,0), IF('Pattern_Matching Accuracy'!G206&lt;&gt;0,1,0), IF('Reversal Accuracy'!G206&lt;&gt;0,1,0), IF('Stack Accuracy'!G206&lt;&gt;0,1,0), IF('Vending_Machine Accuracy'!G206&lt;&gt;0,1,0), IF('Vending_Machine_Sum Accuracy'!G206&lt;&gt;0,1,0), IF('MazeComplete Accuracy'!G206&lt;&gt;0,1,0), IF('MazeSolve Accuracy'!G206&lt;&gt;0,1,0), IF('Hamiltonian Accuracy'!G206&lt;&gt;0,1,0))</f>
        <v>45.699999999999996</v>
      </c>
      <c r="H206" t="str">
        <f t="shared" si="71"/>
        <v>50 (δ=0.45)</v>
      </c>
      <c r="K206" s="11">
        <f>AVERAGE('Hamiltonian Accuracy'!K206, 'MazeSolve Accuracy'!K206, 'MazeComplete Accuracy'!K206, 'Vending_Machine_Sum Accuracy'!K206, 'Vending_Machine Accuracy'!K206, 'Stack Accuracy'!K206, 'Reversal Accuracy'!K206, 'Pattern_Matching Accuracy'!K206, 'PARITY Accuracy'!K206)</f>
        <v>3.2660526455026453</v>
      </c>
      <c r="L206" s="11">
        <f>AVERAGE('Hamiltonian Accuracy'!L206, 'MazeSolve Accuracy'!L206, 'MazeComplete Accuracy'!L206, 'Vending_Machine_Sum Accuracy'!L206, 'Vending_Machine Accuracy'!L206, 'Stack Accuracy'!L206, 'Reversal Accuracy'!L206, 'Pattern_Matching Accuracy'!L206, 'PARITY Accuracy'!L206)</f>
        <v>-1.3179099187178895</v>
      </c>
      <c r="N206">
        <f t="shared" si="72"/>
        <v>50.9375</v>
      </c>
      <c r="O206">
        <f t="shared" si="73"/>
        <v>4.7106511625251999</v>
      </c>
    </row>
    <row r="207" spans="1:23" ht="15.5" thickBot="1" x14ac:dyDescent="0.9">
      <c r="A207" s="1">
        <v>23</v>
      </c>
      <c r="B207">
        <v>50</v>
      </c>
      <c r="C207">
        <v>0.65</v>
      </c>
      <c r="D207">
        <f>(SUM(SUMIF('PARITY Accuracy'!D207,"&lt;&gt;0"), SUMIF('Pattern_Matching Accuracy'!D207,"&lt;&gt;0"), SUMIF('Reversal Accuracy'!D207,"&lt;&gt;0"), SUMIF('Stack Accuracy'!D207,"&lt;&gt;0"), SUMIF('Vending_Machine Accuracy'!D207,"&lt;&gt;0"), SUMIF('Vending_Machine_Sum Accuracy'!D207,"&lt;&gt;0"), SUMIF('MazeComplete Accuracy'!D207,"&lt;&gt;0"), SUMIF('MazeSolve Accuracy'!D207,"&lt;&gt;0"), SUMIF('Hamiltonian Accuracy'!D207,"&lt;&gt;0")))/SUM(IF('PARITY Accuracy'!D207&lt;&gt;0,1,0), IF('Pattern_Matching Accuracy'!D207&lt;&gt;0,1,0), IF('Reversal Accuracy'!D207&lt;&gt;0,1,0), IF('Stack Accuracy'!D207&lt;&gt;0,1,0), IF('Vending_Machine Accuracy'!D207&lt;&gt;0,1,0), IF('Vending_Machine_Sum Accuracy'!D207&lt;&gt;0,1,0), IF('MazeComplete Accuracy'!D207&lt;&gt;0,1,0), IF('MazeSolve Accuracy'!D207&lt;&gt;0,1,0), IF('Hamiltonian Accuracy'!D207&lt;&gt;0,1,0))</f>
        <v>50.012500000000003</v>
      </c>
      <c r="E207">
        <f>(SUM(SUMIF('PARITY Accuracy'!E207,"&lt;&gt;0"), SUMIF('Pattern_Matching Accuracy'!E207,"&lt;&gt;0"), SUMIF('Reversal Accuracy'!E207,"&lt;&gt;0"), SUMIF('Stack Accuracy'!E207,"&lt;&gt;0"), SUMIF('Vending_Machine Accuracy'!E207,"&lt;&gt;0"), SUMIF('Vending_Machine_Sum Accuracy'!E207,"&lt;&gt;0"), SUMIF('MazeComplete Accuracy'!E207,"&lt;&gt;0"), SUMIF('MazeSolve Accuracy'!E207,"&lt;&gt;0"), SUMIF('Hamiltonian Accuracy'!E207,"&lt;&gt;0")))/SUM(IF('PARITY Accuracy'!E207&lt;&gt;0,1,0), IF('Pattern_Matching Accuracy'!E207&lt;&gt;0,1,0), IF('Reversal Accuracy'!E207&lt;&gt;0,1,0), IF('Stack Accuracy'!E207&lt;&gt;0,1,0), IF('Vending_Machine Accuracy'!E207&lt;&gt;0,1,0), IF('Vending_Machine_Sum Accuracy'!E207&lt;&gt;0,1,0), IF('MazeComplete Accuracy'!E207&lt;&gt;0,1,0), IF('MazeSolve Accuracy'!E207&lt;&gt;0,1,0), IF('Hamiltonian Accuracy'!E207&lt;&gt;0,1,0))</f>
        <v>54.8</v>
      </c>
      <c r="F207">
        <f>(SUM(SUMIF('PARITY Accuracy'!F207,"&lt;&gt;0"), SUMIF('Pattern_Matching Accuracy'!F207,"&lt;&gt;0"), SUMIF('Reversal Accuracy'!F207,"&lt;&gt;0"), SUMIF('Stack Accuracy'!F207,"&lt;&gt;0"), SUMIF('Vending_Machine Accuracy'!F207,"&lt;&gt;0"), SUMIF('Vending_Machine_Sum Accuracy'!F207,"&lt;&gt;0"), SUMIF('MazeComplete Accuracy'!F207,"&lt;&gt;0"), SUMIF('MazeSolve Accuracy'!F207,"&lt;&gt;0"), SUMIF('Hamiltonian Accuracy'!F207,"&lt;&gt;0")))/SUM(IF('PARITY Accuracy'!F207&lt;&gt;0,1,0), IF('Pattern_Matching Accuracy'!F207&lt;&gt;0,1,0), IF('Reversal Accuracy'!F207&lt;&gt;0,1,0), IF('Stack Accuracy'!F207&lt;&gt;0,1,0), IF('Vending_Machine Accuracy'!F207&lt;&gt;0,1,0), IF('Vending_Machine_Sum Accuracy'!F207&lt;&gt;0,1,0), IF('MazeComplete Accuracy'!F207&lt;&gt;0,1,0), IF('MazeSolve Accuracy'!F207&lt;&gt;0,1,0), IF('Hamiltonian Accuracy'!F207&lt;&gt;0,1,0))</f>
        <v>44.95</v>
      </c>
      <c r="G207">
        <f>(SUM(SUMIF('PARITY Accuracy'!G207,"&lt;&gt;0"), SUMIF('Pattern_Matching Accuracy'!G207,"&lt;&gt;0"), SUMIF('Reversal Accuracy'!G207,"&lt;&gt;0"), SUMIF('Stack Accuracy'!G207,"&lt;&gt;0"), SUMIF('Vending_Machine Accuracy'!G207,"&lt;&gt;0"), SUMIF('Vending_Machine_Sum Accuracy'!G207,"&lt;&gt;0"), SUMIF('MazeComplete Accuracy'!G207,"&lt;&gt;0"), SUMIF('MazeSolve Accuracy'!G207,"&lt;&gt;0"), SUMIF('Hamiltonian Accuracy'!G207,"&lt;&gt;0")))/SUM(IF('PARITY Accuracy'!G207&lt;&gt;0,1,0), IF('Pattern_Matching Accuracy'!G207&lt;&gt;0,1,0), IF('Reversal Accuracy'!G207&lt;&gt;0,1,0), IF('Stack Accuracy'!G207&lt;&gt;0,1,0), IF('Vending_Machine Accuracy'!G207&lt;&gt;0,1,0), IF('Vending_Machine_Sum Accuracy'!G207&lt;&gt;0,1,0), IF('MazeComplete Accuracy'!G207&lt;&gt;0,1,0), IF('MazeSolve Accuracy'!G207&lt;&gt;0,1,0), IF('Hamiltonian Accuracy'!G207&lt;&gt;0,1,0))</f>
        <v>46.5</v>
      </c>
      <c r="H207" t="str">
        <f t="shared" si="71"/>
        <v>50 (δ=0.65)</v>
      </c>
      <c r="K207" s="12">
        <f>_xlfn.STDEV.P('Hamiltonian Accuracy'!K206, 'MazeSolve Accuracy'!K206, 'MazeComplete Accuracy'!K206, 'Vending_Machine_Sum Accuracy'!K206, 'Vending_Machine Accuracy'!K206, 'Stack Accuracy'!K206, 'Reversal Accuracy'!K206, 'Pattern_Matching Accuracy'!K206, 'PARITY Accuracy'!K206)</f>
        <v>2.3898892077456497</v>
      </c>
      <c r="L207" s="13">
        <f>_xlfn.STDEV.P('Hamiltonian Accuracy'!L206, 'MazeSolve Accuracy'!L206, 'MazeComplete Accuracy'!L206, 'Vending_Machine_Sum Accuracy'!L206, 'Vending_Machine Accuracy'!L206, 'Stack Accuracy'!L206, 'Reversal Accuracy'!L206, 'Pattern_Matching Accuracy'!L206, 'PARITY Accuracy'!L206)</f>
        <v>1.911781849588688</v>
      </c>
      <c r="N207">
        <f t="shared" si="72"/>
        <v>49.065624999999997</v>
      </c>
      <c r="O207">
        <f t="shared" si="73"/>
        <v>3.7848523646075005</v>
      </c>
    </row>
    <row r="208" spans="1:23" x14ac:dyDescent="0.75">
      <c r="A208" s="1">
        <v>24</v>
      </c>
      <c r="B208">
        <v>50</v>
      </c>
      <c r="C208">
        <v>0.85</v>
      </c>
      <c r="D208">
        <f>(SUM(SUMIF('PARITY Accuracy'!D208,"&lt;&gt;0"), SUMIF('Pattern_Matching Accuracy'!D208,"&lt;&gt;0"), SUMIF('Reversal Accuracy'!D208,"&lt;&gt;0"), SUMIF('Stack Accuracy'!D208,"&lt;&gt;0"), SUMIF('Vending_Machine Accuracy'!D208,"&lt;&gt;0"), SUMIF('Vending_Machine_Sum Accuracy'!D208,"&lt;&gt;0"), SUMIF('MazeComplete Accuracy'!D208,"&lt;&gt;0"), SUMIF('MazeSolve Accuracy'!D208,"&lt;&gt;0"), SUMIF('Hamiltonian Accuracy'!D208,"&lt;&gt;0")))/SUM(IF('PARITY Accuracy'!D208&lt;&gt;0,1,0), IF('Pattern_Matching Accuracy'!D208&lt;&gt;0,1,0), IF('Reversal Accuracy'!D208&lt;&gt;0,1,0), IF('Stack Accuracy'!D208&lt;&gt;0,1,0), IF('Vending_Machine Accuracy'!D208&lt;&gt;0,1,0), IF('Vending_Machine_Sum Accuracy'!D208&lt;&gt;0,1,0), IF('MazeComplete Accuracy'!D208&lt;&gt;0,1,0), IF('MazeSolve Accuracy'!D208&lt;&gt;0,1,0), IF('Hamiltonian Accuracy'!D208&lt;&gt;0,1,0))</f>
        <v>47.612500000000004</v>
      </c>
      <c r="E208">
        <f>(SUM(SUMIF('PARITY Accuracy'!E208,"&lt;&gt;0"), SUMIF('Pattern_Matching Accuracy'!E208,"&lt;&gt;0"), SUMIF('Reversal Accuracy'!E208,"&lt;&gt;0"), SUMIF('Stack Accuracy'!E208,"&lt;&gt;0"), SUMIF('Vending_Machine Accuracy'!E208,"&lt;&gt;0"), SUMIF('Vending_Machine_Sum Accuracy'!E208,"&lt;&gt;0"), SUMIF('MazeComplete Accuracy'!E208,"&lt;&gt;0"), SUMIF('MazeSolve Accuracy'!E208,"&lt;&gt;0"), SUMIF('Hamiltonian Accuracy'!E208,"&lt;&gt;0")))/SUM(IF('PARITY Accuracy'!E208&lt;&gt;0,1,0), IF('Pattern_Matching Accuracy'!E208&lt;&gt;0,1,0), IF('Reversal Accuracy'!E208&lt;&gt;0,1,0), IF('Stack Accuracy'!E208&lt;&gt;0,1,0), IF('Vending_Machine Accuracy'!E208&lt;&gt;0,1,0), IF('Vending_Machine_Sum Accuracy'!E208&lt;&gt;0,1,0), IF('MazeComplete Accuracy'!E208&lt;&gt;0,1,0), IF('MazeSolve Accuracy'!E208&lt;&gt;0,1,0), IF('Hamiltonian Accuracy'!E208&lt;&gt;0,1,0))</f>
        <v>50.711249999999993</v>
      </c>
      <c r="F208">
        <f>(SUM(SUMIF('PARITY Accuracy'!F208,"&lt;&gt;0"), SUMIF('Pattern_Matching Accuracy'!F208,"&lt;&gt;0"), SUMIF('Reversal Accuracy'!F208,"&lt;&gt;0"), SUMIF('Stack Accuracy'!F208,"&lt;&gt;0"), SUMIF('Vending_Machine Accuracy'!F208,"&lt;&gt;0"), SUMIF('Vending_Machine_Sum Accuracy'!F208,"&lt;&gt;0"), SUMIF('MazeComplete Accuracy'!F208,"&lt;&gt;0"), SUMIF('MazeSolve Accuracy'!F208,"&lt;&gt;0"), SUMIF('Hamiltonian Accuracy'!F208,"&lt;&gt;0")))/SUM(IF('PARITY Accuracy'!F208&lt;&gt;0,1,0), IF('Pattern_Matching Accuracy'!F208&lt;&gt;0,1,0), IF('Reversal Accuracy'!F208&lt;&gt;0,1,0), IF('Stack Accuracy'!F208&lt;&gt;0,1,0), IF('Vending_Machine Accuracy'!F208&lt;&gt;0,1,0), IF('Vending_Machine_Sum Accuracy'!F208&lt;&gt;0,1,0), IF('MazeComplete Accuracy'!F208&lt;&gt;0,1,0), IF('MazeSolve Accuracy'!F208&lt;&gt;0,1,0), IF('Hamiltonian Accuracy'!F208&lt;&gt;0,1,0))</f>
        <v>40.675000000000004</v>
      </c>
      <c r="G208">
        <f>(SUM(SUMIF('PARITY Accuracy'!G208,"&lt;&gt;0"), SUMIF('Pattern_Matching Accuracy'!G208,"&lt;&gt;0"), SUMIF('Reversal Accuracy'!G208,"&lt;&gt;0"), SUMIF('Stack Accuracy'!G208,"&lt;&gt;0"), SUMIF('Vending_Machine Accuracy'!G208,"&lt;&gt;0"), SUMIF('Vending_Machine_Sum Accuracy'!G208,"&lt;&gt;0"), SUMIF('MazeComplete Accuracy'!G208,"&lt;&gt;0"), SUMIF('MazeSolve Accuracy'!G208,"&lt;&gt;0"), SUMIF('Hamiltonian Accuracy'!G208,"&lt;&gt;0")))/SUM(IF('PARITY Accuracy'!G208&lt;&gt;0,1,0), IF('Pattern_Matching Accuracy'!G208&lt;&gt;0,1,0), IF('Reversal Accuracy'!G208&lt;&gt;0,1,0), IF('Stack Accuracy'!G208&lt;&gt;0,1,0), IF('Vending_Machine Accuracy'!G208&lt;&gt;0,1,0), IF('Vending_Machine_Sum Accuracy'!G208&lt;&gt;0,1,0), IF('MazeComplete Accuracy'!G208&lt;&gt;0,1,0), IF('MazeSolve Accuracy'!G208&lt;&gt;0,1,0), IF('Hamiltonian Accuracy'!G208&lt;&gt;0,1,0))</f>
        <v>43.6</v>
      </c>
      <c r="H208" t="str">
        <f t="shared" si="71"/>
        <v>50 (δ=0.85)</v>
      </c>
      <c r="N208">
        <f t="shared" si="72"/>
        <v>45.649687499999999</v>
      </c>
      <c r="O208">
        <f t="shared" si="73"/>
        <v>3.8216744504822389</v>
      </c>
    </row>
    <row r="209" spans="1:23" x14ac:dyDescent="0.75">
      <c r="A209" s="1">
        <v>25</v>
      </c>
      <c r="B209">
        <v>100</v>
      </c>
      <c r="C209">
        <v>0</v>
      </c>
      <c r="D209">
        <f>(SUM(SUMIF('PARITY Accuracy'!D209,"&lt;&gt;0"), SUMIF('Pattern_Matching Accuracy'!D209,"&lt;&gt;0"), SUMIF('Reversal Accuracy'!D209,"&lt;&gt;0"), SUMIF('Stack Accuracy'!D209,"&lt;&gt;0"), SUMIF('Vending_Machine Accuracy'!D209,"&lt;&gt;0"), SUMIF('Vending_Machine_Sum Accuracy'!D209,"&lt;&gt;0"), SUMIF('MazeComplete Accuracy'!D209,"&lt;&gt;0"), SUMIF('MazeSolve Accuracy'!D209,"&lt;&gt;0"), SUMIF('Hamiltonian Accuracy'!D209,"&lt;&gt;0")))/SUM(IF('PARITY Accuracy'!D209&lt;&gt;0,1,0), IF('Pattern_Matching Accuracy'!D209&lt;&gt;0,1,0), IF('Reversal Accuracy'!D209&lt;&gt;0,1,0), IF('Stack Accuracy'!D209&lt;&gt;0,1,0), IF('Vending_Machine Accuracy'!D209&lt;&gt;0,1,0), IF('Vending_Machine_Sum Accuracy'!D209&lt;&gt;0,1,0), IF('MazeComplete Accuracy'!D209&lt;&gt;0,1,0), IF('MazeSolve Accuracy'!D209&lt;&gt;0,1,0), IF('Hamiltonian Accuracy'!D209&lt;&gt;0,1,0))</f>
        <v>55.857142857142854</v>
      </c>
      <c r="E209">
        <f>(SUM(SUMIF('PARITY Accuracy'!E209,"&lt;&gt;0"), SUMIF('Pattern_Matching Accuracy'!E209,"&lt;&gt;0"), SUMIF('Reversal Accuracy'!E209,"&lt;&gt;0"), SUMIF('Stack Accuracy'!E209,"&lt;&gt;0"), SUMIF('Vending_Machine Accuracy'!E209,"&lt;&gt;0"), SUMIF('Vending_Machine_Sum Accuracy'!E209,"&lt;&gt;0"), SUMIF('MazeComplete Accuracy'!E209,"&lt;&gt;0"), SUMIF('MazeSolve Accuracy'!E209,"&lt;&gt;0"), SUMIF('Hamiltonian Accuracy'!E209,"&lt;&gt;0")))/SUM(IF('PARITY Accuracy'!E209&lt;&gt;0,1,0), IF('Pattern_Matching Accuracy'!E209&lt;&gt;0,1,0), IF('Reversal Accuracy'!E209&lt;&gt;0,1,0), IF('Stack Accuracy'!E209&lt;&gt;0,1,0), IF('Vending_Machine Accuracy'!E209&lt;&gt;0,1,0), IF('Vending_Machine_Sum Accuracy'!E209&lt;&gt;0,1,0), IF('MazeComplete Accuracy'!E209&lt;&gt;0,1,0), IF('MazeSolve Accuracy'!E209&lt;&gt;0,1,0), IF('Hamiltonian Accuracy'!E209&lt;&gt;0,1,0))</f>
        <v>64.114285714285714</v>
      </c>
      <c r="F209">
        <f>(SUM(SUMIF('PARITY Accuracy'!F209,"&lt;&gt;0"), SUMIF('Pattern_Matching Accuracy'!F209,"&lt;&gt;0"), SUMIF('Reversal Accuracy'!F209,"&lt;&gt;0"), SUMIF('Stack Accuracy'!F209,"&lt;&gt;0"), SUMIF('Vending_Machine Accuracy'!F209,"&lt;&gt;0"), SUMIF('Vending_Machine_Sum Accuracy'!F209,"&lt;&gt;0"), SUMIF('MazeComplete Accuracy'!F209,"&lt;&gt;0"), SUMIF('MazeSolve Accuracy'!F209,"&lt;&gt;0"), SUMIF('Hamiltonian Accuracy'!F209,"&lt;&gt;0")))/SUM(IF('PARITY Accuracy'!F209&lt;&gt;0,1,0), IF('Pattern_Matching Accuracy'!F209&lt;&gt;0,1,0), IF('Reversal Accuracy'!F209&lt;&gt;0,1,0), IF('Stack Accuracy'!F209&lt;&gt;0,1,0), IF('Vending_Machine Accuracy'!F209&lt;&gt;0,1,0), IF('Vending_Machine_Sum Accuracy'!F209&lt;&gt;0,1,0), IF('MazeComplete Accuracy'!F209&lt;&gt;0,1,0), IF('MazeSolve Accuracy'!F209&lt;&gt;0,1,0), IF('Hamiltonian Accuracy'!F209&lt;&gt;0,1,0))</f>
        <v>48.5</v>
      </c>
      <c r="G209">
        <f>(SUM(SUMIF('PARITY Accuracy'!G209,"&lt;&gt;0"), SUMIF('Pattern_Matching Accuracy'!G209,"&lt;&gt;0"), SUMIF('Reversal Accuracy'!G209,"&lt;&gt;0"), SUMIF('Stack Accuracy'!G209,"&lt;&gt;0"), SUMIF('Vending_Machine Accuracy'!G209,"&lt;&gt;0"), SUMIF('Vending_Machine_Sum Accuracy'!G209,"&lt;&gt;0"), SUMIF('MazeComplete Accuracy'!G209,"&lt;&gt;0"), SUMIF('MazeSolve Accuracy'!G209,"&lt;&gt;0"), SUMIF('Hamiltonian Accuracy'!G209,"&lt;&gt;0")))/SUM(IF('PARITY Accuracy'!G209&lt;&gt;0,1,0), IF('Pattern_Matching Accuracy'!G209&lt;&gt;0,1,0), IF('Reversal Accuracy'!G209&lt;&gt;0,1,0), IF('Stack Accuracy'!G209&lt;&gt;0,1,0), IF('Vending_Machine Accuracy'!G209&lt;&gt;0,1,0), IF('Vending_Machine_Sum Accuracy'!G209&lt;&gt;0,1,0), IF('MazeComplete Accuracy'!G209&lt;&gt;0,1,0), IF('MazeSolve Accuracy'!G209&lt;&gt;0,1,0), IF('Hamiltonian Accuracy'!G209&lt;&gt;0,1,0))</f>
        <v>60.4</v>
      </c>
      <c r="H209" t="str">
        <f t="shared" si="71"/>
        <v>100 (δ=0)</v>
      </c>
      <c r="N209">
        <f t="shared" si="72"/>
        <v>57.217857142857142</v>
      </c>
      <c r="O209">
        <f t="shared" si="73"/>
        <v>5.8210681308221925</v>
      </c>
    </row>
    <row r="210" spans="1:23" x14ac:dyDescent="0.75">
      <c r="A210" s="1">
        <v>26</v>
      </c>
      <c r="B210">
        <v>100</v>
      </c>
      <c r="C210">
        <v>0.2</v>
      </c>
      <c r="D210">
        <f>(SUM(SUMIF('PARITY Accuracy'!D210,"&lt;&gt;0"), SUMIF('Pattern_Matching Accuracy'!D210,"&lt;&gt;0"), SUMIF('Reversal Accuracy'!D210,"&lt;&gt;0"), SUMIF('Stack Accuracy'!D210,"&lt;&gt;0"), SUMIF('Vending_Machine Accuracy'!D210,"&lt;&gt;0"), SUMIF('Vending_Machine_Sum Accuracy'!D210,"&lt;&gt;0"), SUMIF('MazeComplete Accuracy'!D210,"&lt;&gt;0"), SUMIF('MazeSolve Accuracy'!D210,"&lt;&gt;0"), SUMIF('Hamiltonian Accuracy'!D210,"&lt;&gt;0")))/SUM(IF('PARITY Accuracy'!D210&lt;&gt;0,1,0), IF('Pattern_Matching Accuracy'!D210&lt;&gt;0,1,0), IF('Reversal Accuracy'!D210&lt;&gt;0,1,0), IF('Stack Accuracy'!D210&lt;&gt;0,1,0), IF('Vending_Machine Accuracy'!D210&lt;&gt;0,1,0), IF('Vending_Machine_Sum Accuracy'!D210&lt;&gt;0,1,0), IF('MazeComplete Accuracy'!D210&lt;&gt;0,1,0), IF('MazeSolve Accuracy'!D210&lt;&gt;0,1,0), IF('Hamiltonian Accuracy'!D210&lt;&gt;0,1,0))</f>
        <v>57.157142857142851</v>
      </c>
      <c r="E210">
        <f>(SUM(SUMIF('PARITY Accuracy'!E210,"&lt;&gt;0"), SUMIF('Pattern_Matching Accuracy'!E210,"&lt;&gt;0"), SUMIF('Reversal Accuracy'!E210,"&lt;&gt;0"), SUMIF('Stack Accuracy'!E210,"&lt;&gt;0"), SUMIF('Vending_Machine Accuracy'!E210,"&lt;&gt;0"), SUMIF('Vending_Machine_Sum Accuracy'!E210,"&lt;&gt;0"), SUMIF('MazeComplete Accuracy'!E210,"&lt;&gt;0"), SUMIF('MazeSolve Accuracy'!E210,"&lt;&gt;0"), SUMIF('Hamiltonian Accuracy'!E210,"&lt;&gt;0")))/SUM(IF('PARITY Accuracy'!E210&lt;&gt;0,1,0), IF('Pattern_Matching Accuracy'!E210&lt;&gt;0,1,0), IF('Reversal Accuracy'!E210&lt;&gt;0,1,0), IF('Stack Accuracy'!E210&lt;&gt;0,1,0), IF('Vending_Machine Accuracy'!E210&lt;&gt;0,1,0), IF('Vending_Machine_Sum Accuracy'!E210&lt;&gt;0,1,0), IF('MazeComplete Accuracy'!E210&lt;&gt;0,1,0), IF('MazeSolve Accuracy'!E210&lt;&gt;0,1,0), IF('Hamiltonian Accuracy'!E210&lt;&gt;0,1,0))</f>
        <v>58.64</v>
      </c>
      <c r="F210">
        <f>(SUM(SUMIF('PARITY Accuracy'!F210,"&lt;&gt;0"), SUMIF('Pattern_Matching Accuracy'!F210,"&lt;&gt;0"), SUMIF('Reversal Accuracy'!F210,"&lt;&gt;0"), SUMIF('Stack Accuracy'!F210,"&lt;&gt;0"), SUMIF('Vending_Machine Accuracy'!F210,"&lt;&gt;0"), SUMIF('Vending_Machine_Sum Accuracy'!F210,"&lt;&gt;0"), SUMIF('MazeComplete Accuracy'!F210,"&lt;&gt;0"), SUMIF('MazeSolve Accuracy'!F210,"&lt;&gt;0"), SUMIF('Hamiltonian Accuracy'!F210,"&lt;&gt;0")))/SUM(IF('PARITY Accuracy'!F210&lt;&gt;0,1,0), IF('Pattern_Matching Accuracy'!F210&lt;&gt;0,1,0), IF('Reversal Accuracy'!F210&lt;&gt;0,1,0), IF('Stack Accuracy'!F210&lt;&gt;0,1,0), IF('Vending_Machine Accuracy'!F210&lt;&gt;0,1,0), IF('Vending_Machine_Sum Accuracy'!F210&lt;&gt;0,1,0), IF('MazeComplete Accuracy'!F210&lt;&gt;0,1,0), IF('MazeSolve Accuracy'!F210&lt;&gt;0,1,0), IF('Hamiltonian Accuracy'!F210&lt;&gt;0,1,0))</f>
        <v>47.01428571428572</v>
      </c>
      <c r="G210">
        <f>(SUM(SUMIF('PARITY Accuracy'!G210,"&lt;&gt;0"), SUMIF('Pattern_Matching Accuracy'!G210,"&lt;&gt;0"), SUMIF('Reversal Accuracy'!G210,"&lt;&gt;0"), SUMIF('Stack Accuracy'!G210,"&lt;&gt;0"), SUMIF('Vending_Machine Accuracy'!G210,"&lt;&gt;0"), SUMIF('Vending_Machine_Sum Accuracy'!G210,"&lt;&gt;0"), SUMIF('MazeComplete Accuracy'!G210,"&lt;&gt;0"), SUMIF('MazeSolve Accuracy'!G210,"&lt;&gt;0"), SUMIF('Hamiltonian Accuracy'!G210,"&lt;&gt;0")))/SUM(IF('PARITY Accuracy'!G210&lt;&gt;0,1,0), IF('Pattern_Matching Accuracy'!G210&lt;&gt;0,1,0), IF('Reversal Accuracy'!G210&lt;&gt;0,1,0), IF('Stack Accuracy'!G210&lt;&gt;0,1,0), IF('Vending_Machine Accuracy'!G210&lt;&gt;0,1,0), IF('Vending_Machine_Sum Accuracy'!G210&lt;&gt;0,1,0), IF('MazeComplete Accuracy'!G210&lt;&gt;0,1,0), IF('MazeSolve Accuracy'!G210&lt;&gt;0,1,0), IF('Hamiltonian Accuracy'!G210&lt;&gt;0,1,0))</f>
        <v>55.4</v>
      </c>
      <c r="H210" t="str">
        <f t="shared" si="71"/>
        <v>100 (δ=0.2)</v>
      </c>
      <c r="N210">
        <f t="shared" si="72"/>
        <v>54.552857142857142</v>
      </c>
      <c r="O210">
        <f t="shared" si="73"/>
        <v>4.5009652026095486</v>
      </c>
    </row>
    <row r="211" spans="1:23" x14ac:dyDescent="0.75">
      <c r="A211" s="1">
        <v>27</v>
      </c>
      <c r="B211">
        <v>100</v>
      </c>
      <c r="C211">
        <v>0.45</v>
      </c>
      <c r="D211">
        <f>(SUM(SUMIF('PARITY Accuracy'!D211,"&lt;&gt;0"), SUMIF('Pattern_Matching Accuracy'!D211,"&lt;&gt;0"), SUMIF('Reversal Accuracy'!D211,"&lt;&gt;0"), SUMIF('Stack Accuracy'!D211,"&lt;&gt;0"), SUMIF('Vending_Machine Accuracy'!D211,"&lt;&gt;0"), SUMIF('Vending_Machine_Sum Accuracy'!D211,"&lt;&gt;0"), SUMIF('MazeComplete Accuracy'!D211,"&lt;&gt;0"), SUMIF('MazeSolve Accuracy'!D211,"&lt;&gt;0"), SUMIF('Hamiltonian Accuracy'!D211,"&lt;&gt;0")))/SUM(IF('PARITY Accuracy'!D211&lt;&gt;0,1,0), IF('Pattern_Matching Accuracy'!D211&lt;&gt;0,1,0), IF('Reversal Accuracy'!D211&lt;&gt;0,1,0), IF('Stack Accuracy'!D211&lt;&gt;0,1,0), IF('Vending_Machine Accuracy'!D211&lt;&gt;0,1,0), IF('Vending_Machine_Sum Accuracy'!D211&lt;&gt;0,1,0), IF('MazeComplete Accuracy'!D211&lt;&gt;0,1,0), IF('MazeSolve Accuracy'!D211&lt;&gt;0,1,0), IF('Hamiltonian Accuracy'!D211&lt;&gt;0,1,0))</f>
        <v>56.742857142857147</v>
      </c>
      <c r="E211">
        <f>(SUM(SUMIF('PARITY Accuracy'!E211,"&lt;&gt;0"), SUMIF('Pattern_Matching Accuracy'!E211,"&lt;&gt;0"), SUMIF('Reversal Accuracy'!E211,"&lt;&gt;0"), SUMIF('Stack Accuracy'!E211,"&lt;&gt;0"), SUMIF('Vending_Machine Accuracy'!E211,"&lt;&gt;0"), SUMIF('Vending_Machine_Sum Accuracy'!E211,"&lt;&gt;0"), SUMIF('MazeComplete Accuracy'!E211,"&lt;&gt;0"), SUMIF('MazeSolve Accuracy'!E211,"&lt;&gt;0"), SUMIF('Hamiltonian Accuracy'!E211,"&lt;&gt;0")))/SUM(IF('PARITY Accuracy'!E211&lt;&gt;0,1,0), IF('Pattern_Matching Accuracy'!E211&lt;&gt;0,1,0), IF('Reversal Accuracy'!E211&lt;&gt;0,1,0), IF('Stack Accuracy'!E211&lt;&gt;0,1,0), IF('Vending_Machine Accuracy'!E211&lt;&gt;0,1,0), IF('Vending_Machine_Sum Accuracy'!E211&lt;&gt;0,1,0), IF('MazeComplete Accuracy'!E211&lt;&gt;0,1,0), IF('MazeSolve Accuracy'!E211&lt;&gt;0,1,0), IF('Hamiltonian Accuracy'!E211&lt;&gt;0,1,0))</f>
        <v>56.171428571428578</v>
      </c>
      <c r="F211">
        <f>(SUM(SUMIF('PARITY Accuracy'!F211,"&lt;&gt;0"), SUMIF('Pattern_Matching Accuracy'!F211,"&lt;&gt;0"), SUMIF('Reversal Accuracy'!F211,"&lt;&gt;0"), SUMIF('Stack Accuracy'!F211,"&lt;&gt;0"), SUMIF('Vending_Machine Accuracy'!F211,"&lt;&gt;0"), SUMIF('Vending_Machine_Sum Accuracy'!F211,"&lt;&gt;0"), SUMIF('MazeComplete Accuracy'!F211,"&lt;&gt;0"), SUMIF('MazeSolve Accuracy'!F211,"&lt;&gt;0"), SUMIF('Hamiltonian Accuracy'!F211,"&lt;&gt;0")))/SUM(IF('PARITY Accuracy'!F211&lt;&gt;0,1,0), IF('Pattern_Matching Accuracy'!F211&lt;&gt;0,1,0), IF('Reversal Accuracy'!F211&lt;&gt;0,1,0), IF('Stack Accuracy'!F211&lt;&gt;0,1,0), IF('Vending_Machine Accuracy'!F211&lt;&gt;0,1,0), IF('Vending_Machine_Sum Accuracy'!F211&lt;&gt;0,1,0), IF('MazeComplete Accuracy'!F211&lt;&gt;0,1,0), IF('MazeSolve Accuracy'!F211&lt;&gt;0,1,0), IF('Hamiltonian Accuracy'!F211&lt;&gt;0,1,0))</f>
        <v>47.028571428571418</v>
      </c>
      <c r="G211">
        <f>(SUM(SUMIF('PARITY Accuracy'!G211,"&lt;&gt;0"), SUMIF('Pattern_Matching Accuracy'!G211,"&lt;&gt;0"), SUMIF('Reversal Accuracy'!G211,"&lt;&gt;0"), SUMIF('Stack Accuracy'!G211,"&lt;&gt;0"), SUMIF('Vending_Machine Accuracy'!G211,"&lt;&gt;0"), SUMIF('Vending_Machine_Sum Accuracy'!G211,"&lt;&gt;0"), SUMIF('MazeComplete Accuracy'!G211,"&lt;&gt;0"), SUMIF('MazeSolve Accuracy'!G211,"&lt;&gt;0"), SUMIF('Hamiltonian Accuracy'!G211,"&lt;&gt;0")))/SUM(IF('PARITY Accuracy'!G211&lt;&gt;0,1,0), IF('Pattern_Matching Accuracy'!G211&lt;&gt;0,1,0), IF('Reversal Accuracy'!G211&lt;&gt;0,1,0), IF('Stack Accuracy'!G211&lt;&gt;0,1,0), IF('Vending_Machine Accuracy'!G211&lt;&gt;0,1,0), IF('Vending_Machine_Sum Accuracy'!G211&lt;&gt;0,1,0), IF('MazeComplete Accuracy'!G211&lt;&gt;0,1,0), IF('MazeSolve Accuracy'!G211&lt;&gt;0,1,0), IF('Hamiltonian Accuracy'!G211&lt;&gt;0,1,0))</f>
        <v>57.4</v>
      </c>
      <c r="H211" t="str">
        <f t="shared" si="71"/>
        <v>100 (δ=0.45)</v>
      </c>
      <c r="N211">
        <f t="shared" si="72"/>
        <v>54.335714285714289</v>
      </c>
      <c r="O211">
        <f t="shared" si="73"/>
        <v>4.2411191726635957</v>
      </c>
    </row>
    <row r="212" spans="1:23" x14ac:dyDescent="0.75">
      <c r="A212" s="1">
        <v>28</v>
      </c>
      <c r="B212">
        <v>100</v>
      </c>
      <c r="C212">
        <v>0.65</v>
      </c>
      <c r="D212">
        <f>(SUM(SUMIF('PARITY Accuracy'!D212,"&lt;&gt;0"), SUMIF('Pattern_Matching Accuracy'!D212,"&lt;&gt;0"), SUMIF('Reversal Accuracy'!D212,"&lt;&gt;0"), SUMIF('Stack Accuracy'!D212,"&lt;&gt;0"), SUMIF('Vending_Machine Accuracy'!D212,"&lt;&gt;0"), SUMIF('Vending_Machine_Sum Accuracy'!D212,"&lt;&gt;0"), SUMIF('MazeComplete Accuracy'!D212,"&lt;&gt;0"), SUMIF('MazeSolve Accuracy'!D212,"&lt;&gt;0"), SUMIF('Hamiltonian Accuracy'!D212,"&lt;&gt;0")))/SUM(IF('PARITY Accuracy'!D212&lt;&gt;0,1,0), IF('Pattern_Matching Accuracy'!D212&lt;&gt;0,1,0), IF('Reversal Accuracy'!D212&lt;&gt;0,1,0), IF('Stack Accuracy'!D212&lt;&gt;0,1,0), IF('Vending_Machine Accuracy'!D212&lt;&gt;0,1,0), IF('Vending_Machine_Sum Accuracy'!D212&lt;&gt;0,1,0), IF('MazeComplete Accuracy'!D212&lt;&gt;0,1,0), IF('MazeSolve Accuracy'!D212&lt;&gt;0,1,0), IF('Hamiltonian Accuracy'!D212&lt;&gt;0,1,0))</f>
        <v>54.928571428571431</v>
      </c>
      <c r="E212">
        <f>(SUM(SUMIF('PARITY Accuracy'!E212,"&lt;&gt;0"), SUMIF('Pattern_Matching Accuracy'!E212,"&lt;&gt;0"), SUMIF('Reversal Accuracy'!E212,"&lt;&gt;0"), SUMIF('Stack Accuracy'!E212,"&lt;&gt;0"), SUMIF('Vending_Machine Accuracy'!E212,"&lt;&gt;0"), SUMIF('Vending_Machine_Sum Accuracy'!E212,"&lt;&gt;0"), SUMIF('MazeComplete Accuracy'!E212,"&lt;&gt;0"), SUMIF('MazeSolve Accuracy'!E212,"&lt;&gt;0"), SUMIF('Hamiltonian Accuracy'!E212,"&lt;&gt;0")))/SUM(IF('PARITY Accuracy'!E212&lt;&gt;0,1,0), IF('Pattern_Matching Accuracy'!E212&lt;&gt;0,1,0), IF('Reversal Accuracy'!E212&lt;&gt;0,1,0), IF('Stack Accuracy'!E212&lt;&gt;0,1,0), IF('Vending_Machine Accuracy'!E212&lt;&gt;0,1,0), IF('Vending_Machine_Sum Accuracy'!E212&lt;&gt;0,1,0), IF('MazeComplete Accuracy'!E212&lt;&gt;0,1,0), IF('MazeSolve Accuracy'!E212&lt;&gt;0,1,0), IF('Hamiltonian Accuracy'!E212&lt;&gt;0,1,0))</f>
        <v>53.157142857142851</v>
      </c>
      <c r="F212">
        <f>(SUM(SUMIF('PARITY Accuracy'!F212,"&lt;&gt;0"), SUMIF('Pattern_Matching Accuracy'!F212,"&lt;&gt;0"), SUMIF('Reversal Accuracy'!F212,"&lt;&gt;0"), SUMIF('Stack Accuracy'!F212,"&lt;&gt;0"), SUMIF('Vending_Machine Accuracy'!F212,"&lt;&gt;0"), SUMIF('Vending_Machine_Sum Accuracy'!F212,"&lt;&gt;0"), SUMIF('MazeComplete Accuracy'!F212,"&lt;&gt;0"), SUMIF('MazeSolve Accuracy'!F212,"&lt;&gt;0"), SUMIF('Hamiltonian Accuracy'!F212,"&lt;&gt;0")))/SUM(IF('PARITY Accuracy'!F212&lt;&gt;0,1,0), IF('Pattern_Matching Accuracy'!F212&lt;&gt;0,1,0), IF('Reversal Accuracy'!F212&lt;&gt;0,1,0), IF('Stack Accuracy'!F212&lt;&gt;0,1,0), IF('Vending_Machine Accuracy'!F212&lt;&gt;0,1,0), IF('Vending_Machine_Sum Accuracy'!F212&lt;&gt;0,1,0), IF('MazeComplete Accuracy'!F212&lt;&gt;0,1,0), IF('MazeSolve Accuracy'!F212&lt;&gt;0,1,0), IF('Hamiltonian Accuracy'!F212&lt;&gt;0,1,0))</f>
        <v>45.971428571428575</v>
      </c>
      <c r="G212">
        <f>(SUM(SUMIF('PARITY Accuracy'!G212,"&lt;&gt;0"), SUMIF('Pattern_Matching Accuracy'!G212,"&lt;&gt;0"), SUMIF('Reversal Accuracy'!G212,"&lt;&gt;0"), SUMIF('Stack Accuracy'!G212,"&lt;&gt;0"), SUMIF('Vending_Machine Accuracy'!G212,"&lt;&gt;0"), SUMIF('Vending_Machine_Sum Accuracy'!G212,"&lt;&gt;0"), SUMIF('MazeComplete Accuracy'!G212,"&lt;&gt;0"), SUMIF('MazeSolve Accuracy'!G212,"&lt;&gt;0"), SUMIF('Hamiltonian Accuracy'!G212,"&lt;&gt;0")))/SUM(IF('PARITY Accuracy'!G212&lt;&gt;0,1,0), IF('Pattern_Matching Accuracy'!G212&lt;&gt;0,1,0), IF('Reversal Accuracy'!G212&lt;&gt;0,1,0), IF('Stack Accuracy'!G212&lt;&gt;0,1,0), IF('Vending_Machine Accuracy'!G212&lt;&gt;0,1,0), IF('Vending_Machine_Sum Accuracy'!G212&lt;&gt;0,1,0), IF('MazeComplete Accuracy'!G212&lt;&gt;0,1,0), IF('MazeSolve Accuracy'!G212&lt;&gt;0,1,0), IF('Hamiltonian Accuracy'!G212&lt;&gt;0,1,0))</f>
        <v>54.4</v>
      </c>
      <c r="H212" t="str">
        <f t="shared" si="71"/>
        <v>100 (δ=0.65)</v>
      </c>
      <c r="N212">
        <f t="shared" si="72"/>
        <v>52.114285714285721</v>
      </c>
      <c r="O212">
        <f t="shared" si="73"/>
        <v>3.6044049014889463</v>
      </c>
    </row>
    <row r="213" spans="1:23" x14ac:dyDescent="0.75">
      <c r="A213" s="1">
        <v>29</v>
      </c>
      <c r="B213">
        <v>100</v>
      </c>
      <c r="C213">
        <v>0.85</v>
      </c>
      <c r="D213">
        <f>(SUM(SUMIF('PARITY Accuracy'!D213,"&lt;&gt;0"), SUMIF('Pattern_Matching Accuracy'!D213,"&lt;&gt;0"), SUMIF('Reversal Accuracy'!D213,"&lt;&gt;0"), SUMIF('Stack Accuracy'!D213,"&lt;&gt;0"), SUMIF('Vending_Machine Accuracy'!D213,"&lt;&gt;0"), SUMIF('Vending_Machine_Sum Accuracy'!D213,"&lt;&gt;0"), SUMIF('MazeComplete Accuracy'!D213,"&lt;&gt;0"), SUMIF('MazeSolve Accuracy'!D213,"&lt;&gt;0"), SUMIF('Hamiltonian Accuracy'!D213,"&lt;&gt;0")))/SUM(IF('PARITY Accuracy'!D213&lt;&gt;0,1,0), IF('Pattern_Matching Accuracy'!D213&lt;&gt;0,1,0), IF('Reversal Accuracy'!D213&lt;&gt;0,1,0), IF('Stack Accuracy'!D213&lt;&gt;0,1,0), IF('Vending_Machine Accuracy'!D213&lt;&gt;0,1,0), IF('Vending_Machine_Sum Accuracy'!D213&lt;&gt;0,1,0), IF('MazeComplete Accuracy'!D213&lt;&gt;0,1,0), IF('MazeSolve Accuracy'!D213&lt;&gt;0,1,0), IF('Hamiltonian Accuracy'!D213&lt;&gt;0,1,0))</f>
        <v>51.304285714285712</v>
      </c>
      <c r="E213">
        <f>(SUM(SUMIF('PARITY Accuracy'!E213,"&lt;&gt;0"), SUMIF('Pattern_Matching Accuracy'!E213,"&lt;&gt;0"), SUMIF('Reversal Accuracy'!E213,"&lt;&gt;0"), SUMIF('Stack Accuracy'!E213,"&lt;&gt;0"), SUMIF('Vending_Machine Accuracy'!E213,"&lt;&gt;0"), SUMIF('Vending_Machine_Sum Accuracy'!E213,"&lt;&gt;0"), SUMIF('MazeComplete Accuracy'!E213,"&lt;&gt;0"), SUMIF('MazeSolve Accuracy'!E213,"&lt;&gt;0"), SUMIF('Hamiltonian Accuracy'!E213,"&lt;&gt;0")))/SUM(IF('PARITY Accuracy'!E213&lt;&gt;0,1,0), IF('Pattern_Matching Accuracy'!E213&lt;&gt;0,1,0), IF('Reversal Accuracy'!E213&lt;&gt;0,1,0), IF('Stack Accuracy'!E213&lt;&gt;0,1,0), IF('Vending_Machine Accuracy'!E213&lt;&gt;0,1,0), IF('Vending_Machine_Sum Accuracy'!E213&lt;&gt;0,1,0), IF('MazeComplete Accuracy'!E213&lt;&gt;0,1,0), IF('MazeSolve Accuracy'!E213&lt;&gt;0,1,0), IF('Hamiltonian Accuracy'!E213&lt;&gt;0,1,0))</f>
        <v>48.214285714285715</v>
      </c>
      <c r="F213">
        <f>(SUM(SUMIF('PARITY Accuracy'!F213,"&lt;&gt;0"), SUMIF('Pattern_Matching Accuracy'!F213,"&lt;&gt;0"), SUMIF('Reversal Accuracy'!F213,"&lt;&gt;0"), SUMIF('Stack Accuracy'!F213,"&lt;&gt;0"), SUMIF('Vending_Machine Accuracy'!F213,"&lt;&gt;0"), SUMIF('Vending_Machine_Sum Accuracy'!F213,"&lt;&gt;0"), SUMIF('MazeComplete Accuracy'!F213,"&lt;&gt;0"), SUMIF('MazeSolve Accuracy'!F213,"&lt;&gt;0"), SUMIF('Hamiltonian Accuracy'!F213,"&lt;&gt;0")))/SUM(IF('PARITY Accuracy'!F213&lt;&gt;0,1,0), IF('Pattern_Matching Accuracy'!F213&lt;&gt;0,1,0), IF('Reversal Accuracy'!F213&lt;&gt;0,1,0), IF('Stack Accuracy'!F213&lt;&gt;0,1,0), IF('Vending_Machine Accuracy'!F213&lt;&gt;0,1,0), IF('Vending_Machine_Sum Accuracy'!F213&lt;&gt;0,1,0), IF('MazeComplete Accuracy'!F213&lt;&gt;0,1,0), IF('MazeSolve Accuracy'!F213&lt;&gt;0,1,0), IF('Hamiltonian Accuracy'!F213&lt;&gt;0,1,0))</f>
        <v>42.48571428571428</v>
      </c>
      <c r="G213">
        <f>(SUM(SUMIF('PARITY Accuracy'!G213,"&lt;&gt;0"), SUMIF('Pattern_Matching Accuracy'!G213,"&lt;&gt;0"), SUMIF('Reversal Accuracy'!G213,"&lt;&gt;0"), SUMIF('Stack Accuracy'!G213,"&lt;&gt;0"), SUMIF('Vending_Machine Accuracy'!G213,"&lt;&gt;0"), SUMIF('Vending_Machine_Sum Accuracy'!G213,"&lt;&gt;0"), SUMIF('MazeComplete Accuracy'!G213,"&lt;&gt;0"), SUMIF('MazeSolve Accuracy'!G213,"&lt;&gt;0"), SUMIF('Hamiltonian Accuracy'!G213,"&lt;&gt;0")))/SUM(IF('PARITY Accuracy'!G213&lt;&gt;0,1,0), IF('Pattern_Matching Accuracy'!G213&lt;&gt;0,1,0), IF('Reversal Accuracy'!G213&lt;&gt;0,1,0), IF('Stack Accuracy'!G213&lt;&gt;0,1,0), IF('Vending_Machine Accuracy'!G213&lt;&gt;0,1,0), IF('Vending_Machine_Sum Accuracy'!G213&lt;&gt;0,1,0), IF('MazeComplete Accuracy'!G213&lt;&gt;0,1,0), IF('MazeSolve Accuracy'!G213&lt;&gt;0,1,0), IF('Hamiltonian Accuracy'!G213&lt;&gt;0,1,0))</f>
        <v>55.8</v>
      </c>
      <c r="H213" t="str">
        <f t="shared" si="71"/>
        <v>100 (δ=0.85)</v>
      </c>
      <c r="N213">
        <f t="shared" si="72"/>
        <v>49.451071428571424</v>
      </c>
      <c r="O213">
        <f t="shared" si="73"/>
        <v>4.8422395702941481</v>
      </c>
    </row>
    <row r="214" spans="1:23" x14ac:dyDescent="0.75">
      <c r="C214" t="s">
        <v>37</v>
      </c>
      <c r="D214">
        <f>(D213 - D184)/30</f>
        <v>0.4849576719576717</v>
      </c>
      <c r="E214">
        <f t="shared" ref="E214:G214" si="84">(E213 - E184)/30</f>
        <v>-2.8571428571427288E-3</v>
      </c>
      <c r="F214">
        <f t="shared" si="84"/>
        <v>-0.10232804232804256</v>
      </c>
      <c r="G214">
        <f t="shared" si="84"/>
        <v>1.5711111111111111</v>
      </c>
      <c r="O214">
        <f>AVERAGE(O184:O213)</f>
        <v>7.4991588414778452</v>
      </c>
    </row>
    <row r="217" spans="1:23" x14ac:dyDescent="0.75">
      <c r="A217" s="1">
        <v>0</v>
      </c>
      <c r="B217" t="s">
        <v>20</v>
      </c>
    </row>
    <row r="218" spans="1:23" x14ac:dyDescent="0.75">
      <c r="P218" t="s">
        <v>36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  <c r="J219" s="2"/>
      <c r="K219" s="2" t="s">
        <v>26</v>
      </c>
      <c r="L219" s="2" t="s">
        <v>27</v>
      </c>
      <c r="N219" s="3" t="s">
        <v>28</v>
      </c>
      <c r="O219" s="3" t="s">
        <v>29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15.244444444444447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11.911111111111113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18.744444444444444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13.833333333333336</v>
      </c>
      <c r="H220" t="str">
        <f t="shared" ref="H220:H249" si="85">B220&amp;" (δ="&amp;C220&amp;")"</f>
        <v>0 (δ=0)</v>
      </c>
      <c r="J220">
        <v>2</v>
      </c>
      <c r="K220">
        <f>_xlfn.STDEV.P(D220:G224)</f>
        <v>2.8699522299977507</v>
      </c>
      <c r="L220" cm="1">
        <f t="array" ref="L220">_xlfn.STDEV.P(D220:G220,D225:G225,D230:G230,IFERROR(IF(D235:G235&gt;0,D235:G235),""),IFERROR(IF(D240:G240&gt;0,D240:G240), ""), IFERROR(IF(D245:G245&gt;0,D245:G245), ""))</f>
        <v>6.5712879053367121</v>
      </c>
      <c r="M220">
        <v>0</v>
      </c>
      <c r="N220">
        <f>AVERAGE(D220:G220)</f>
        <v>14.933333333333335</v>
      </c>
      <c r="O220">
        <f>_xlfn.STDEV.P(D220:G220)</f>
        <v>2.4982586528012405</v>
      </c>
      <c r="P220" s="5">
        <f>_xlfn.STDEV.P(D220:D224)</f>
        <v>1.779770965983531</v>
      </c>
      <c r="Q220">
        <f>_xlfn.STDEV.P(D220,D225,D230,D235,D240,D245)</f>
        <v>4.6932997481218042</v>
      </c>
      <c r="R220" s="5">
        <f>_xlfn.STDEV.P(E220:E224)</f>
        <v>0.6159846077923028</v>
      </c>
      <c r="S220">
        <f>_xlfn.STDEV.P(E220,E225,E230,E235,E240,E245)</f>
        <v>8.1478298154356992</v>
      </c>
      <c r="T220" s="5">
        <f>_xlfn.STDEV.P(F220:F224)</f>
        <v>0.42312184860325036</v>
      </c>
      <c r="U220">
        <f>_xlfn.STDEV.P(F220,F225,F230,F235,F240,F245)</f>
        <v>4.245739393115878</v>
      </c>
      <c r="V220" s="5">
        <f>_xlfn.STDEV.P(G220:G224)</f>
        <v>0.25641401706643985</v>
      </c>
      <c r="W220" t="e">
        <f>_xlfn.STDEV.P(G220,G225,G230,G235,G240,G245)</f>
        <v>#DIV/0!</v>
      </c>
    </row>
    <row r="221" spans="1:23" x14ac:dyDescent="0.7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18.202222222222222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12.777777777777779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19.566666666666666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13.600000000000001</v>
      </c>
      <c r="H221" t="str">
        <f t="shared" si="85"/>
        <v>0 (δ=0.2)</v>
      </c>
      <c r="J221">
        <v>5</v>
      </c>
      <c r="K221">
        <f>_xlfn.STDEV.P(D225:G229)</f>
        <v>4.8885636684757108</v>
      </c>
      <c r="L221" cm="1">
        <f t="array" ref="L221">_xlfn.STDEV.P(D221:G221,D226:G226,D231:G231,IFERROR(IF(D236:G236&gt;0,D236:G236),""),IFERROR(IF(D241:G241&gt;0,D241:G241), ""), IFERROR(IF(D246:G246&gt;0,D246:G246), ""))</f>
        <v>5.4913732859344151</v>
      </c>
      <c r="M221">
        <v>0.2</v>
      </c>
      <c r="N221">
        <f t="shared" ref="N221:N244" si="86">AVERAGE(D221:G221)</f>
        <v>16.036666666666669</v>
      </c>
      <c r="O221">
        <f t="shared" ref="O221:O244" si="87">_xlfn.STDEV.P(D221:G221)</f>
        <v>2.9029395489212813</v>
      </c>
      <c r="P221" s="5">
        <f>_xlfn.STDEV.P(D225:D229)</f>
        <v>2.8982936316578787</v>
      </c>
      <c r="Q221">
        <f t="shared" ref="Q221:Q224" si="88">_xlfn.STDEV.P(D221,D226,D231,D236,D241,D246)</f>
        <v>3.866462856706482</v>
      </c>
      <c r="R221" s="5">
        <f>_xlfn.STDEV.P(E225:E229)</f>
        <v>0.49776785704399634</v>
      </c>
      <c r="S221">
        <f t="shared" ref="S221:S224" si="89">_xlfn.STDEV.P(E221,E226,E231,E236,E241,E246)</f>
        <v>7.1148531941240334</v>
      </c>
      <c r="T221" s="5">
        <f>_xlfn.STDEV.P(F225:F229)</f>
        <v>0.62992784223254694</v>
      </c>
      <c r="U221">
        <f t="shared" ref="U221:U224" si="90">_xlfn.STDEV.P(F221,F226,F231,F236,F241,F246)</f>
        <v>3.6970598337880847</v>
      </c>
      <c r="V221" s="5">
        <f>_xlfn.STDEV.P(G225:G229)</f>
        <v>0.19482185594936496</v>
      </c>
      <c r="W221" t="e">
        <f t="shared" ref="W221:W224" si="91">_xlfn.STDEV.P(G221,G226,G231,G236,G241,G246)</f>
        <v>#DIV/0!</v>
      </c>
    </row>
    <row r="222" spans="1:23" x14ac:dyDescent="0.7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19.899999999999999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12.555555555555557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19.06666666666667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13.433333333333334</v>
      </c>
      <c r="H222" t="str">
        <f t="shared" si="85"/>
        <v>0 (δ=0.45)</v>
      </c>
      <c r="J222">
        <v>10</v>
      </c>
      <c r="K222">
        <f>_xlfn.STDEV.P(D230:G234)</f>
        <v>4.5843046391673559</v>
      </c>
      <c r="L222" cm="1">
        <f t="array" ref="L222">_xlfn.STDEV.P(D222:G222,D227:G227,D232:G232,IFERROR(IF(D237:G237&gt;0,D237:G237),""),IFERROR(IF(D242:G242&gt;0,D242:G242), ""), IFERROR(IF(D247:G247&gt;0,D247:G247), ""))</f>
        <v>5.4187796705085907</v>
      </c>
      <c r="M222">
        <v>0.45</v>
      </c>
      <c r="N222">
        <f t="shared" si="86"/>
        <v>16.238888888888891</v>
      </c>
      <c r="O222">
        <f t="shared" si="87"/>
        <v>3.2725429007175784</v>
      </c>
      <c r="P222" s="5">
        <f>_xlfn.STDEV.P(D230:D234)</f>
        <v>0.4579365420483596</v>
      </c>
      <c r="Q222">
        <f t="shared" si="88"/>
        <v>3.7879437713398119</v>
      </c>
      <c r="R222" s="5">
        <f>_xlfn.STDEV.P(E230:E234)</f>
        <v>0.31614967544495537</v>
      </c>
      <c r="S222">
        <f t="shared" si="89"/>
        <v>6.7683909016697115</v>
      </c>
      <c r="T222" s="5">
        <f>_xlfn.STDEV.P(F230:F234)</f>
        <v>0.48284138437911051</v>
      </c>
      <c r="U222">
        <f t="shared" si="90"/>
        <v>3.6682830857671322</v>
      </c>
      <c r="V222" s="5">
        <f>_xlfn.STDEV.P(G230:G234)</f>
        <v>0.14616074357693493</v>
      </c>
      <c r="W222" t="e">
        <f t="shared" si="91"/>
        <v>#DIV/0!</v>
      </c>
    </row>
    <row r="223" spans="1:23" x14ac:dyDescent="0.7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17.036666666666669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12.855555555555556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19.544444444444444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13.222222222222221</v>
      </c>
      <c r="H223" t="str">
        <f t="shared" si="85"/>
        <v>0 (δ=0.65)</v>
      </c>
      <c r="J223">
        <v>20</v>
      </c>
      <c r="K223">
        <f>_xlfn.STDEV.P(D235:G239)</f>
        <v>5.32017314291934</v>
      </c>
      <c r="L223" cm="1">
        <f t="array" ref="L223">_xlfn.STDEV.P(D223:G223,D228:G228,D233:G233,IFERROR(IF(D238:G238&gt;0,D238:G238),""),IFERROR(IF(D243:G243&gt;0,D243:G243), ""), IFERROR(IF(D248:G248&gt;0,D248:G248), ""))</f>
        <v>5.3039259971576938</v>
      </c>
      <c r="M223">
        <v>0.65</v>
      </c>
      <c r="N223">
        <f t="shared" si="86"/>
        <v>15.664722222222222</v>
      </c>
      <c r="O223">
        <f t="shared" si="87"/>
        <v>2.7745134569577274</v>
      </c>
      <c r="P223" s="5">
        <f>_xlfn.STDEV.P(D235:D239)</f>
        <v>1.0004356551023177</v>
      </c>
      <c r="Q223">
        <f t="shared" si="88"/>
        <v>3.8559116243971476</v>
      </c>
      <c r="R223" s="5">
        <f>_xlfn.STDEV.P(E235:E239)</f>
        <v>0.90925013195992566</v>
      </c>
      <c r="S223">
        <f t="shared" si="89"/>
        <v>6.2521272957193821</v>
      </c>
      <c r="T223" s="5">
        <f>_xlfn.STDEV.P(F235:F239)</f>
        <v>0.27053188351837604</v>
      </c>
      <c r="U223">
        <f t="shared" si="90"/>
        <v>3.5856326736748665</v>
      </c>
      <c r="V223" s="5">
        <f>_xlfn.STDEV.P(G235:G239)</f>
        <v>4.3279829019995102</v>
      </c>
      <c r="W223" t="e">
        <f t="shared" si="91"/>
        <v>#DIV/0!</v>
      </c>
    </row>
    <row r="224" spans="1:23" x14ac:dyDescent="0.7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15.27222222222222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13.822222222222225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19.955555555555556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13.122222222222224</v>
      </c>
      <c r="H224" t="str">
        <f t="shared" si="85"/>
        <v>0 (δ=0.85)</v>
      </c>
      <c r="J224">
        <v>50</v>
      </c>
      <c r="K224">
        <f>_xlfn.STDEV.P(D240:G244)</f>
        <v>4.1813875785703347</v>
      </c>
      <c r="L224" cm="1">
        <f t="array" ref="L224">_xlfn.STDEV.P(D224:G224,D229:G229,D234:G234,IFERROR(IF(D239:G239&gt;0,D239:G239),""),IFERROR(IF(D244:G244&gt;0,D244:G244), ""), IFERROR(IF(D249:G249&gt;0,D249:G249), ""))</f>
        <v>5.6381604506253566</v>
      </c>
      <c r="M224">
        <v>0.85</v>
      </c>
      <c r="N224">
        <f t="shared" si="86"/>
        <v>15.543055555555554</v>
      </c>
      <c r="O224">
        <f t="shared" si="87"/>
        <v>2.6629498837442238</v>
      </c>
      <c r="P224" s="5">
        <f>_xlfn.STDEV.P(D240:D244)</f>
        <v>0.56921222755664846</v>
      </c>
      <c r="Q224">
        <f t="shared" si="88"/>
        <v>4.3210193858237522</v>
      </c>
      <c r="R224" s="5">
        <f>_xlfn.STDEV.P(E240:E244)</f>
        <v>1.9040543292902341</v>
      </c>
      <c r="S224">
        <f t="shared" si="89"/>
        <v>5.5732462932784363</v>
      </c>
      <c r="T224" s="5">
        <f>_xlfn.STDEV.P(F240:F244)</f>
        <v>0.76648548583779552</v>
      </c>
      <c r="U224">
        <f t="shared" si="90"/>
        <v>3.4604091642986399</v>
      </c>
      <c r="V224" s="5">
        <f>_xlfn.STDEV.P(G240:G244)</f>
        <v>0.90188691087075801</v>
      </c>
      <c r="W224" t="e">
        <f t="shared" si="91"/>
        <v>#DIV/0!</v>
      </c>
    </row>
    <row r="225" spans="1:23" x14ac:dyDescent="0.7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12.675555555555555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21.177777777777777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30.544444444444448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26.955555555555559</v>
      </c>
      <c r="H225" t="str">
        <f t="shared" si="85"/>
        <v>5 (δ=0)</v>
      </c>
      <c r="J225">
        <v>100</v>
      </c>
      <c r="K225">
        <f>_xlfn.STDEV.P(D245:F249)</f>
        <v>2.9379664588930021</v>
      </c>
      <c r="N225">
        <f t="shared" si="86"/>
        <v>22.838333333333335</v>
      </c>
      <c r="O225">
        <f t="shared" si="87"/>
        <v>6.7523174576868596</v>
      </c>
      <c r="P225" s="5">
        <f>_xlfn.STDEV.P(D245:D249)</f>
        <v>0.54266830466583349</v>
      </c>
      <c r="R225" s="5">
        <f>_xlfn.STDEV.P(E245:E249)</f>
        <v>2.7549873966237222</v>
      </c>
      <c r="T225" s="5">
        <f>_xlfn.STDEV.P(F245:F249)</f>
        <v>0.79082235679070101</v>
      </c>
      <c r="V225" s="5" t="e">
        <f>_xlfn.STDEV.P(G245:G249)</f>
        <v>#DIV/0!</v>
      </c>
    </row>
    <row r="226" spans="1:23" x14ac:dyDescent="0.7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20.163333333333334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20.466666666666665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29.984444444444438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27.411111111111111</v>
      </c>
      <c r="H226" t="str">
        <f t="shared" si="85"/>
        <v>5 (δ=0.2)</v>
      </c>
      <c r="K226">
        <f>AVERAGE(K220:K225)</f>
        <v>4.1303912863372494</v>
      </c>
      <c r="N226">
        <f t="shared" si="86"/>
        <v>24.506388888888885</v>
      </c>
      <c r="O226">
        <f t="shared" si="87"/>
        <v>4.2903377212459368</v>
      </c>
      <c r="P226" s="5">
        <f>AVERAGE(P220:P225)</f>
        <v>1.2080528878357615</v>
      </c>
      <c r="Q226">
        <f>AVERAGE(Q220:Q224)</f>
        <v>4.1049274772777995</v>
      </c>
      <c r="R226" s="5">
        <f>AVERAGE(R220:R225)</f>
        <v>1.1663656663591893</v>
      </c>
      <c r="S226">
        <f>AVERAGE(S220:S224)</f>
        <v>6.7712895000454525</v>
      </c>
      <c r="T226" s="5">
        <f>AVERAGE(T220:T225)</f>
        <v>0.5606218002269634</v>
      </c>
      <c r="U226">
        <f>AVERAGE(U220:U224)</f>
        <v>3.7314248301289203</v>
      </c>
      <c r="V226" s="5" t="e">
        <f>AVERAGE(V220:V225)</f>
        <v>#DIV/0!</v>
      </c>
      <c r="W226" t="e">
        <f>AVERAGE(W220:W224)</f>
        <v>#DIV/0!</v>
      </c>
    </row>
    <row r="227" spans="1:23" ht="15.5" thickBot="1" x14ac:dyDescent="0.9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19.801111111111108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19.81111111111111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29.511111111111113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27.188888888888883</v>
      </c>
      <c r="H227" t="str">
        <f t="shared" si="85"/>
        <v>5 (δ=0.45)</v>
      </c>
      <c r="N227">
        <f t="shared" si="86"/>
        <v>24.078055555555554</v>
      </c>
      <c r="O227">
        <f t="shared" si="87"/>
        <v>4.3501277386523496</v>
      </c>
      <c r="P227" s="5">
        <f>_xlfn.STDEV.P(P220:P225)</f>
        <v>0.87943246976376144</v>
      </c>
      <c r="Q227">
        <f>_xlfn.STDEV.P(Q220:Q224)</f>
        <v>0.34992301499542572</v>
      </c>
      <c r="R227" s="5">
        <f>_xlfn.STDEV.P(R220:R225)</f>
        <v>0.87624402373346189</v>
      </c>
      <c r="S227">
        <f>_xlfn.STDEV.P(S220:S224)</f>
        <v>0.8622928242003931</v>
      </c>
      <c r="T227" s="5">
        <f>_xlfn.STDEV.P(T220:T225)</f>
        <v>0.18676351817025796</v>
      </c>
      <c r="U227">
        <f>_xlfn.STDEV.P(U220:U224)</f>
        <v>0.26996005132758955</v>
      </c>
      <c r="V227" s="5" t="e">
        <f>_xlfn.STDEV.P(V220:V225)</f>
        <v>#DIV/0!</v>
      </c>
      <c r="W227" t="e">
        <f>_xlfn.STDEV.P(W220:W224)</f>
        <v>#DIV/0!</v>
      </c>
    </row>
    <row r="228" spans="1:23" x14ac:dyDescent="0.7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20.366666666666667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20.633333333333333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29.244444444444444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27.355555555555554</v>
      </c>
      <c r="H228" t="str">
        <f t="shared" si="85"/>
        <v>5 (δ=0.65)</v>
      </c>
      <c r="K228" s="9" cm="1">
        <f t="array" ref="K228">INDEX(LINEST(K220:K225),1)</f>
        <v>-2.9873960613939526E-2</v>
      </c>
      <c r="L228" s="10" cm="1">
        <f t="array" ref="L228">INDEX(LINEST(L220:L224),1)</f>
        <v>-0.20537021981994322</v>
      </c>
      <c r="N228">
        <f t="shared" si="86"/>
        <v>24.4</v>
      </c>
      <c r="O228">
        <f t="shared" si="87"/>
        <v>3.9578878891663742</v>
      </c>
      <c r="P228" s="5"/>
      <c r="R228" s="5"/>
      <c r="T228" s="5"/>
      <c r="V228" s="5"/>
    </row>
    <row r="229" spans="1:23" x14ac:dyDescent="0.7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18.939999999999998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19.922222222222224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28.700000000000003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27.511111111111109</v>
      </c>
      <c r="H229" t="str">
        <f t="shared" si="85"/>
        <v>5 (δ=0.85)</v>
      </c>
      <c r="K229" s="11">
        <f>AVERAGE('Hamiltonian Accuracy'!K228, 'MazeSolve Accuracy'!K228, 'MazeComplete Accuracy'!K228, 'Vending_Machine_Sum Accuracy'!K228, 'Vending_Machine Accuracy'!K228, 'Stack Accuracy'!K228, 'Reversal Accuracy'!K228, 'Pattern_Matching Accuracy'!K228, 'PARITY Accuracy'!K228)</f>
        <v>1.1257184410661059</v>
      </c>
      <c r="L229" s="11">
        <f>AVERAGE('Hamiltonian Accuracy'!L228, 'MazeSolve Accuracy'!L228, 'MazeComplete Accuracy'!L228, 'Vending_Machine_Sum Accuracy'!L228, 'Vending_Machine Accuracy'!L228, 'Stack Accuracy'!L228, 'Reversal Accuracy'!L228, 'Pattern_Matching Accuracy'!L228, 'PARITY Accuracy'!L228)</f>
        <v>-7.5388458386325713E-2</v>
      </c>
      <c r="N229">
        <f t="shared" si="86"/>
        <v>23.768333333333334</v>
      </c>
      <c r="O229">
        <f t="shared" si="87"/>
        <v>4.3713583432878202</v>
      </c>
      <c r="P229" s="5"/>
      <c r="R229" s="5"/>
      <c r="T229" s="5"/>
      <c r="V229" s="5"/>
    </row>
    <row r="230" spans="1:23" ht="15.5" thickBot="1" x14ac:dyDescent="0.9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15.253333333333334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25.155555555555555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28.133333333333333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19.999999999999996</v>
      </c>
      <c r="H230" t="str">
        <f t="shared" si="85"/>
        <v>10 (δ=0)</v>
      </c>
      <c r="K230" s="12">
        <f>_xlfn.STDEV.P('Hamiltonian Accuracy'!K228, 'MazeSolve Accuracy'!K228, 'MazeComplete Accuracy'!K228, 'Vending_Machine_Sum Accuracy'!K228, 'Vending_Machine Accuracy'!K228, 'Stack Accuracy'!K228, 'Reversal Accuracy'!K228, 'Pattern_Matching Accuracy'!K228, 'PARITY Accuracy'!K228)</f>
        <v>1.5836625967109725</v>
      </c>
      <c r="L230" s="13" t="s">
        <v>29</v>
      </c>
      <c r="N230">
        <f t="shared" si="86"/>
        <v>22.135555555555555</v>
      </c>
      <c r="O230">
        <f t="shared" si="87"/>
        <v>4.9249192510770854</v>
      </c>
      <c r="P230" s="5" t="s">
        <v>35</v>
      </c>
      <c r="R230" s="5"/>
      <c r="T230" s="5"/>
      <c r="V230" s="5"/>
    </row>
    <row r="231" spans="1:23" x14ac:dyDescent="0.7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16.288888888888888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24.62222222222222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26.955555555555556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19.677777777777777</v>
      </c>
      <c r="H231" t="str">
        <f t="shared" si="85"/>
        <v>10 (δ=0.2)</v>
      </c>
      <c r="J231" s="2"/>
      <c r="K231" s="2" t="s">
        <v>26</v>
      </c>
      <c r="L231" s="2" t="s">
        <v>27</v>
      </c>
      <c r="N231">
        <f t="shared" si="86"/>
        <v>21.886111111111113</v>
      </c>
      <c r="O231">
        <f t="shared" si="87"/>
        <v>4.1650691381927638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15.233333333333333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24.533333333333335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27.188888888888886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19.744444444444444</v>
      </c>
      <c r="H232" t="str">
        <f t="shared" si="85"/>
        <v>10 (δ=0.45)</v>
      </c>
      <c r="J232">
        <v>2</v>
      </c>
      <c r="K232">
        <f>AVERAGE(D220:G224)</f>
        <v>15.683333333333337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18.743877314814814</v>
      </c>
      <c r="M232">
        <v>0</v>
      </c>
      <c r="N232">
        <f t="shared" si="86"/>
        <v>21.674999999999997</v>
      </c>
      <c r="O232">
        <f t="shared" si="87"/>
        <v>4.5769846602590913</v>
      </c>
      <c r="P232" s="5">
        <f>AVERAGE(D220:D224)</f>
        <v>17.131111111111114</v>
      </c>
      <c r="Q232">
        <f>AVERAGE(D220,D225,D230,D235,D240,D245)</f>
        <v>18.433055555555555</v>
      </c>
      <c r="R232" s="5">
        <f>AVERAGE(E220:E224)</f>
        <v>12.784444444444444</v>
      </c>
      <c r="S232">
        <f>AVERAGE(E220,E225,E230,E235,E240,E245)</f>
        <v>26.344907407407408</v>
      </c>
      <c r="T232" s="5">
        <f>AVERAGE(F220:F224)</f>
        <v>19.375555555555554</v>
      </c>
      <c r="U232">
        <f>AVERAGE(F220,F225,F230,F235,F240,F245)</f>
        <v>25.934953703703702</v>
      </c>
      <c r="V232" s="5">
        <f>AVERAGE(G220:G224)</f>
        <v>13.442222222222224</v>
      </c>
      <c r="W232">
        <f>AVERAGE(G220,G225,G230,G235,G240)</f>
        <v>21.281777777777776</v>
      </c>
    </row>
    <row r="233" spans="1:23" x14ac:dyDescent="0.7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14.951111111111114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24.733333333333334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27.477777777777778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19.600000000000001</v>
      </c>
      <c r="H233" t="str">
        <f t="shared" si="85"/>
        <v>10 (δ=0.65)</v>
      </c>
      <c r="J233">
        <v>5</v>
      </c>
      <c r="K233">
        <f>AVERAGE(D225:G229)</f>
        <v>23.918222222222223</v>
      </c>
      <c r="L233">
        <f t="shared" ref="L233:L236" si="92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19.1487962962963</v>
      </c>
      <c r="M233">
        <v>0.2</v>
      </c>
      <c r="N233">
        <f t="shared" si="86"/>
        <v>21.690555555555555</v>
      </c>
      <c r="O233">
        <f t="shared" si="87"/>
        <v>4.8099109036690768</v>
      </c>
      <c r="P233" s="5">
        <f>AVERAGE(D225:D229)</f>
        <v>18.389333333333333</v>
      </c>
      <c r="Q233">
        <f t="shared" ref="Q233:Q236" si="93">AVERAGE(D221,D226,D231,D236,D241,D246)</f>
        <v>20.907685185185187</v>
      </c>
      <c r="R233" s="5">
        <f>AVERAGE(E225:E229)</f>
        <v>20.402222222222225</v>
      </c>
      <c r="S233">
        <f t="shared" ref="S233:S236" si="94">AVERAGE(E221,E226,E231,E236,E241,E246)</f>
        <v>25.221296296296298</v>
      </c>
      <c r="T233" s="5">
        <f>AVERAGE(F225:F229)</f>
        <v>29.596888888888884</v>
      </c>
      <c r="U233">
        <f t="shared" ref="U233:U236" si="95">AVERAGE(F221,F226,F231,F236,F241,F246)</f>
        <v>25.763611111111107</v>
      </c>
      <c r="V233" s="5">
        <f>AVERAGE(G225:G229)</f>
        <v>27.284444444444443</v>
      </c>
      <c r="W233">
        <f>AVERAGE(G221,G226,G231,G236,G241)</f>
        <v>21.349777777777778</v>
      </c>
    </row>
    <row r="234" spans="1:23" x14ac:dyDescent="0.7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15.311111111111112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24.177777777777777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26.744444444444444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19.611111111111111</v>
      </c>
      <c r="H234" t="str">
        <f t="shared" si="85"/>
        <v>10 (δ=0.85)</v>
      </c>
      <c r="J234">
        <v>10</v>
      </c>
      <c r="K234">
        <f>AVERAGE(D230:G234)</f>
        <v>21.769666666666669</v>
      </c>
      <c r="L234">
        <f t="shared" si="92"/>
        <v>19.033391203703701</v>
      </c>
      <c r="M234">
        <v>0.45</v>
      </c>
      <c r="N234">
        <f t="shared" si="86"/>
        <v>21.461111111111112</v>
      </c>
      <c r="O234">
        <f t="shared" si="87"/>
        <v>4.3743253448071506</v>
      </c>
      <c r="P234" s="5">
        <f>AVERAGE(D230:D234)</f>
        <v>15.407555555555557</v>
      </c>
      <c r="Q234">
        <f t="shared" si="93"/>
        <v>20.54810185185185</v>
      </c>
      <c r="R234" s="5">
        <f>AVERAGE(E230:E234)</f>
        <v>24.644444444444442</v>
      </c>
      <c r="S234">
        <f t="shared" si="94"/>
        <v>24.610185185185184</v>
      </c>
      <c r="T234" s="5">
        <f>AVERAGE(F230:F234)</f>
        <v>27.3</v>
      </c>
      <c r="U234">
        <f t="shared" si="95"/>
        <v>26.156944444444445</v>
      </c>
      <c r="V234" s="5">
        <f>AVERAGE(G230:G234)</f>
        <v>19.726666666666667</v>
      </c>
      <c r="W234">
        <f>AVERAGE(G222,G227,G232,G237,G242)</f>
        <v>21.635333333333328</v>
      </c>
    </row>
    <row r="235" spans="1:23" x14ac:dyDescent="0.75">
      <c r="A235" s="1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SUMIF('Vending_Machine_Sum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IF('Vending_Machine_Sum Accuracy'!D235&lt;&gt;0,1,0), IF('MazeComplete Accuracy'!D235&lt;&gt;0,1,0), IF('MazeSolve Accuracy'!D235&lt;&gt;0,1,0), IF('Hamiltonian Accuracy'!D235&lt;&gt;0,1,0))</f>
        <v>18.425000000000004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SUMIF('Vending_Machine_Sum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IF('Vending_Machine_Sum Accuracy'!E235&lt;&gt;0,1,0), IF('MazeComplete Accuracy'!E235&lt;&gt;0,1,0), IF('MazeSolve Accuracy'!E235&lt;&gt;0,1,0), IF('Hamiltonian Accuracy'!E235&lt;&gt;0,1,0))</f>
        <v>30.600000000000005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SUMIF('Vending_Machine_Sum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IF('Vending_Machine_Sum Accuracy'!F235&lt;&gt;0,1,0), IF('MazeComplete Accuracy'!F235&lt;&gt;0,1,0), IF('MazeSolve Accuracy'!F235&lt;&gt;0,1,0), IF('Hamiltonian Accuracy'!F235&lt;&gt;0,1,0))</f>
        <v>29.762499999999999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SUMIF('Vending_Machine_Sum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IF('Vending_Machine_Sum Accuracy'!G235&lt;&gt;0,1,0), IF('MazeComplete Accuracy'!G235&lt;&gt;0,1,0), IF('MazeSolve Accuracy'!G235&lt;&gt;0,1,0), IF('Hamiltonian Accuracy'!G235&lt;&gt;0,1,0))</f>
        <v>21.82</v>
      </c>
      <c r="H235" t="str">
        <f t="shared" si="85"/>
        <v>20 (δ=0)</v>
      </c>
      <c r="J235">
        <v>20</v>
      </c>
      <c r="K235">
        <f>AVERAGE(D235:G239)</f>
        <v>25.350513888888891</v>
      </c>
      <c r="L235">
        <f t="shared" si="92"/>
        <v>18.787657407407405</v>
      </c>
      <c r="M235">
        <v>0.65</v>
      </c>
      <c r="N235">
        <f t="shared" si="86"/>
        <v>25.151875000000004</v>
      </c>
      <c r="O235">
        <f t="shared" si="87"/>
        <v>5.1790966197663195</v>
      </c>
      <c r="P235" s="5">
        <f>AVERAGE(D235:D239)</f>
        <v>17.598500000000001</v>
      </c>
      <c r="Q235">
        <f t="shared" si="93"/>
        <v>19.739379629629632</v>
      </c>
      <c r="R235" s="5">
        <f>AVERAGE(E235:E239)</f>
        <v>29.425555555555555</v>
      </c>
      <c r="S235">
        <f t="shared" si="94"/>
        <v>24.343425925925924</v>
      </c>
      <c r="T235" s="5">
        <f>AVERAGE(F235:F239)</f>
        <v>29.324999999999999</v>
      </c>
      <c r="U235">
        <f t="shared" si="95"/>
        <v>25.609027777777772</v>
      </c>
      <c r="V235" s="5">
        <f>AVERAGE(G235:G239)</f>
        <v>25.052999999999997</v>
      </c>
      <c r="W235">
        <f>AVERAGE(G223,G228,G233,G238,G243)</f>
        <v>21.520555555555553</v>
      </c>
    </row>
    <row r="236" spans="1:23" x14ac:dyDescent="0.75">
      <c r="A236" s="1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SUMIF('Vending_Machine_Sum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IF('Vending_Machine_Sum Accuracy'!D236&lt;&gt;0,1,0), IF('MazeComplete Accuracy'!D236&lt;&gt;0,1,0), IF('MazeSolve Accuracy'!D236&lt;&gt;0,1,0), IF('Hamiltonian Accuracy'!D236&lt;&gt;0,1,0))</f>
        <v>18.805000000000003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SUMIF('Vending_Machine_Sum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IF('Vending_Machine_Sum Accuracy'!E236&lt;&gt;0,1,0), IF('MazeComplete Accuracy'!E236&lt;&gt;0,1,0), IF('MazeSolve Accuracy'!E236&lt;&gt;0,1,0), IF('Hamiltonian Accuracy'!E236&lt;&gt;0,1,0))</f>
        <v>30.177777777777781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SUMIF('Vending_Machine_Sum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IF('Vending_Machine_Sum Accuracy'!F236&lt;&gt;0,1,0), IF('MazeComplete Accuracy'!F236&lt;&gt;0,1,0), IF('MazeSolve Accuracy'!F236&lt;&gt;0,1,0), IF('Hamiltonian Accuracy'!F236&lt;&gt;0,1,0))</f>
        <v>29.450000000000003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SUMIF('Vending_Machine_Sum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IF('Vending_Machine_Sum Accuracy'!G236&lt;&gt;0,1,0), IF('MazeComplete Accuracy'!G236&lt;&gt;0,1,0), IF('MazeSolve Accuracy'!G236&lt;&gt;0,1,0), IF('Hamiltonian Accuracy'!G236&lt;&gt;0,1,0))</f>
        <v>22.259999999999998</v>
      </c>
      <c r="H236" t="str">
        <f t="shared" si="85"/>
        <v>20 (δ=0.2)</v>
      </c>
      <c r="J236">
        <v>50</v>
      </c>
      <c r="K236">
        <f>AVERAGE(D240:G244)</f>
        <v>26.858799999999995</v>
      </c>
      <c r="L236">
        <f t="shared" si="92"/>
        <v>18.936724537037037</v>
      </c>
      <c r="M236">
        <v>0.85</v>
      </c>
      <c r="N236">
        <f t="shared" si="86"/>
        <v>25.173194444444448</v>
      </c>
      <c r="O236">
        <f t="shared" si="87"/>
        <v>4.8056613086468918</v>
      </c>
      <c r="P236" s="5">
        <f>AVERAGE(D240:D244)</f>
        <v>23.539200000000001</v>
      </c>
      <c r="Q236">
        <f t="shared" si="93"/>
        <v>19.243194444444445</v>
      </c>
      <c r="R236" s="5">
        <f>AVERAGE(E240:E244)</f>
        <v>33.485999999999997</v>
      </c>
      <c r="S236">
        <f t="shared" si="94"/>
        <v>23.576851851851853</v>
      </c>
      <c r="T236" s="5">
        <f>AVERAGE(F240:F244)</f>
        <v>26.65</v>
      </c>
      <c r="U236">
        <f t="shared" si="95"/>
        <v>25.458333333333339</v>
      </c>
      <c r="V236" s="5">
        <f>AVERAGE(G240:G244)</f>
        <v>23.759999999999998</v>
      </c>
      <c r="W236">
        <f>AVERAGE(G224,G229,G234,G239,G244)</f>
        <v>23.478888888888889</v>
      </c>
    </row>
    <row r="237" spans="1:23" x14ac:dyDescent="0.75">
      <c r="A237" s="1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SUMIF('Vending_Machine_Sum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IF('Vending_Machine_Sum Accuracy'!D237&lt;&gt;0,1,0), IF('MazeComplete Accuracy'!D237&lt;&gt;0,1,0), IF('MazeSolve Accuracy'!D237&lt;&gt;0,1,0), IF('Hamiltonian Accuracy'!D237&lt;&gt;0,1,0))</f>
        <v>17.787500000000001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SUMIF('Vending_Machine_Sum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IF('Vending_Machine_Sum Accuracy'!E237&lt;&gt;0,1,0), IF('MazeComplete Accuracy'!E237&lt;&gt;0,1,0), IF('MazeSolve Accuracy'!E237&lt;&gt;0,1,0), IF('Hamiltonian Accuracy'!E237&lt;&gt;0,1,0))</f>
        <v>29.227777777777778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SUMIF('Vending_Machine_Sum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IF('Vending_Machine_Sum Accuracy'!F237&lt;&gt;0,1,0), IF('MazeComplete Accuracy'!F237&lt;&gt;0,1,0), IF('MazeSolve Accuracy'!F237&lt;&gt;0,1,0), IF('Hamiltonian Accuracy'!F237&lt;&gt;0,1,0))</f>
        <v>29.25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SUMIF('Vending_Machine_Sum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IF('Vending_Machine_Sum Accuracy'!G237&lt;&gt;0,1,0), IF('MazeComplete Accuracy'!G237&lt;&gt;0,1,0), IF('MazeSolve Accuracy'!G237&lt;&gt;0,1,0), IF('Hamiltonian Accuracy'!G237&lt;&gt;0,1,0))</f>
        <v>22.66</v>
      </c>
      <c r="H237" t="str">
        <f t="shared" si="85"/>
        <v>20 (δ=0.45)</v>
      </c>
      <c r="J237">
        <v>100</v>
      </c>
      <c r="K237">
        <f>SUM(D249:F249)/3</f>
        <v>24.194444444444446</v>
      </c>
      <c r="N237">
        <f t="shared" si="86"/>
        <v>24.731319444444445</v>
      </c>
      <c r="O237">
        <f t="shared" si="87"/>
        <v>4.8255467105949981</v>
      </c>
      <c r="P237" s="5">
        <f>AVERAGE(D245:D249)</f>
        <v>26.580000000000002</v>
      </c>
      <c r="R237" s="5">
        <f>AVERAGE(E245:E249)</f>
        <v>28.173333333333328</v>
      </c>
      <c r="T237" s="5">
        <f>AVERAGE(F245:F249)</f>
        <v>22.46</v>
      </c>
      <c r="V237" s="5"/>
    </row>
    <row r="238" spans="1:23" x14ac:dyDescent="0.75">
      <c r="A238" s="1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SUMIF('Vending_Machine_Sum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IF('Vending_Machine_Sum Accuracy'!D238&lt;&gt;0,1,0), IF('MazeComplete Accuracy'!D238&lt;&gt;0,1,0), IF('MazeSolve Accuracy'!D238&lt;&gt;0,1,0), IF('Hamiltonian Accuracy'!D238&lt;&gt;0,1,0))</f>
        <v>16.912499999999998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SUMIF('Vending_Machine_Sum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IF('Vending_Machine_Sum Accuracy'!E238&lt;&gt;0,1,0), IF('MazeComplete Accuracy'!E238&lt;&gt;0,1,0), IF('MazeSolve Accuracy'!E238&lt;&gt;0,1,0), IF('Hamiltonian Accuracy'!E238&lt;&gt;0,1,0))</f>
        <v>29.133333333333333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SUMIF('Vending_Machine_Sum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IF('Vending_Machine_Sum Accuracy'!F238&lt;&gt;0,1,0), IF('MazeComplete Accuracy'!F238&lt;&gt;0,1,0), IF('MazeSolve Accuracy'!F238&lt;&gt;0,1,0), IF('Hamiltonian Accuracy'!F238&lt;&gt;0,1,0))</f>
        <v>29.212499999999999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SUMIF('Vending_Machine_Sum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IF('Vending_Machine_Sum Accuracy'!G238&lt;&gt;0,1,0), IF('MazeComplete Accuracy'!G238&lt;&gt;0,1,0), IF('MazeSolve Accuracy'!G238&lt;&gt;0,1,0), IF('Hamiltonian Accuracy'!G238&lt;&gt;0,1,0))</f>
        <v>25.125</v>
      </c>
      <c r="H238" t="str">
        <f t="shared" si="85"/>
        <v>20 (δ=0.65)</v>
      </c>
      <c r="K238">
        <f>AVERAGE(K232:K237)</f>
        <v>22.962496759259263</v>
      </c>
      <c r="L238">
        <f>AVERAGE(L232:L236)</f>
        <v>18.930089351851851</v>
      </c>
      <c r="N238">
        <f t="shared" si="86"/>
        <v>25.095833333333331</v>
      </c>
      <c r="O238">
        <f t="shared" si="87"/>
        <v>5.0054007290459257</v>
      </c>
      <c r="P238" s="5">
        <f>AVERAGE(P232:P237)</f>
        <v>19.774283333333337</v>
      </c>
      <c r="Q238">
        <f>AVERAGE(Q232:Q236)</f>
        <v>19.774283333333337</v>
      </c>
      <c r="R238" s="5">
        <f>AVERAGE(R232:R237)</f>
        <v>24.819333333333329</v>
      </c>
      <c r="S238">
        <f>AVERAGE(S232:S236)</f>
        <v>24.819333333333336</v>
      </c>
      <c r="T238" s="5">
        <f>AVERAGE(T232:T237)</f>
        <v>25.784574074074072</v>
      </c>
      <c r="U238">
        <f>AVERAGE(U232:U236)</f>
        <v>25.784574074074072</v>
      </c>
      <c r="V238" s="5">
        <f>AVERAGE(V232:V237)</f>
        <v>21.853266666666666</v>
      </c>
      <c r="W238">
        <f>AVERAGE(W232:W236)</f>
        <v>21.853266666666663</v>
      </c>
    </row>
    <row r="239" spans="1:23" x14ac:dyDescent="0.75">
      <c r="A239" s="1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SUMIF('Vending_Machine_Sum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IF('Vending_Machine_Sum Accuracy'!D239&lt;&gt;0,1,0), IF('MazeComplete Accuracy'!D239&lt;&gt;0,1,0), IF('MazeSolve Accuracy'!D239&lt;&gt;0,1,0), IF('Hamiltonian Accuracy'!D239&lt;&gt;0,1,0))</f>
        <v>16.0625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SUMIF('Vending_Machine_Sum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IF('Vending_Machine_Sum Accuracy'!E239&lt;&gt;0,1,0), IF('MazeComplete Accuracy'!E239&lt;&gt;0,1,0), IF('MazeSolve Accuracy'!E239&lt;&gt;0,1,0), IF('Hamiltonian Accuracy'!E239&lt;&gt;0,1,0))</f>
        <v>27.988888888888884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SUMIF('Vending_Machine_Sum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IF('Vending_Machine_Sum Accuracy'!F239&lt;&gt;0,1,0), IF('MazeComplete Accuracy'!F239&lt;&gt;0,1,0), IF('MazeSolve Accuracy'!F239&lt;&gt;0,1,0), IF('Hamiltonian Accuracy'!F239&lt;&gt;0,1,0))</f>
        <v>28.95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SUMIF('Vending_Machine_Sum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IF('Vending_Machine_Sum Accuracy'!G239&lt;&gt;0,1,0), IF('MazeComplete Accuracy'!G239&lt;&gt;0,1,0), IF('MazeSolve Accuracy'!G239&lt;&gt;0,1,0), IF('Hamiltonian Accuracy'!G239&lt;&gt;0,1,0))</f>
        <v>33.4</v>
      </c>
      <c r="H239" t="str">
        <f t="shared" si="85"/>
        <v>20 (δ=0.85)</v>
      </c>
      <c r="K239">
        <f>_xlfn.STDEV.P(K232:K237)</f>
        <v>3.599165987325661</v>
      </c>
      <c r="L239">
        <f>_xlfn.STDEV.P(L232:L236)</f>
        <v>0.15067170096763322</v>
      </c>
      <c r="N239">
        <f t="shared" si="86"/>
        <v>26.600347222222219</v>
      </c>
      <c r="O239">
        <f t="shared" si="87"/>
        <v>6.4173674141626478</v>
      </c>
      <c r="P239" s="5">
        <f>_xlfn.STDEV.P(P232:P237)</f>
        <v>3.9412173954998306</v>
      </c>
      <c r="Q239">
        <f>_xlfn.STDEV.P(Q232:Q236)</f>
        <v>0.89056841238611106</v>
      </c>
      <c r="R239" s="5">
        <f>_xlfn.STDEV.P(R232:R237)</f>
        <v>6.7324799483655511</v>
      </c>
      <c r="S239">
        <f>_xlfn.STDEV.P(S232:S236)</f>
        <v>0.92767898749560929</v>
      </c>
      <c r="T239" s="5">
        <f>_xlfn.STDEV.P(T232:T237)</f>
        <v>3.7022999360572424</v>
      </c>
      <c r="U239">
        <f>_xlfn.STDEV.P(U232:U236)</f>
        <v>0.2445251294308666</v>
      </c>
      <c r="V239" s="5">
        <f>_xlfn.STDEV.P(V232:V237)</f>
        <v>4.8711336189666445</v>
      </c>
      <c r="W239">
        <f>_xlfn.STDEV.P(W232:W236)</f>
        <v>0.82230649297878156</v>
      </c>
    </row>
    <row r="240" spans="1:23" ht="15.5" thickBot="1" x14ac:dyDescent="0.9">
      <c r="A240" s="1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SUMIF('Vending_Machine_Sum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IF('Vending_Machine_Sum Accuracy'!D240&lt;&gt;0,1,0), IF('MazeComplete Accuracy'!D240&lt;&gt;0,1,0), IF('MazeSolve Accuracy'!D240&lt;&gt;0,1,0), IF('Hamiltonian Accuracy'!D240&lt;&gt;0,1,0))</f>
        <v>22.9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SUMIF('Vending_Machine_Sum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IF('Vending_Machine_Sum Accuracy'!E240&lt;&gt;0,1,0), IF('MazeComplete Accuracy'!E240&lt;&gt;0,1,0), IF('MazeSolve Accuracy'!E240&lt;&gt;0,1,0), IF('Hamiltonian Accuracy'!E240&lt;&gt;0,1,0))</f>
        <v>36.49166666666666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SUMIF('Vending_Machine_Sum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IF('Vending_Machine_Sum Accuracy'!F240&lt;&gt;0,1,0), IF('MazeComplete Accuracy'!F240&lt;&gt;0,1,0), IF('MazeSolve Accuracy'!F240&lt;&gt;0,1,0), IF('Hamiltonian Accuracy'!F240&lt;&gt;0,1,0))</f>
        <v>26.425000000000001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SUMIF('Vending_Machine_Sum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IF('Vending_Machine_Sum Accuracy'!G240&lt;&gt;0,1,0), IF('MazeComplete Accuracy'!G240&lt;&gt;0,1,0), IF('MazeSolve Accuracy'!G240&lt;&gt;0,1,0), IF('Hamiltonian Accuracy'!G240&lt;&gt;0,1,0))</f>
        <v>23.8</v>
      </c>
      <c r="H240" t="str">
        <f t="shared" si="85"/>
        <v>50 (δ=0)</v>
      </c>
      <c r="N240">
        <f t="shared" si="86"/>
        <v>27.404166666666665</v>
      </c>
      <c r="O240">
        <f t="shared" si="87"/>
        <v>5.4041409662714504</v>
      </c>
      <c r="P240" s="5"/>
      <c r="R240" s="5"/>
      <c r="T240" s="5"/>
      <c r="V240" s="5"/>
    </row>
    <row r="241" spans="1:25" x14ac:dyDescent="0.75">
      <c r="A241" s="1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SUMIF('Vending_Machine_Sum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IF('Vending_Machine_Sum Accuracy'!D241&lt;&gt;0,1,0), IF('MazeComplete Accuracy'!D241&lt;&gt;0,1,0), IF('MazeSolve Accuracy'!D241&lt;&gt;0,1,0), IF('Hamiltonian Accuracy'!D241&lt;&gt;0,1,0))</f>
        <v>24.520000000000003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SUMIF('Vending_Machine_Sum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IF('Vending_Machine_Sum Accuracy'!E241&lt;&gt;0,1,0), IF('MazeComplete Accuracy'!E241&lt;&gt;0,1,0), IF('MazeSolve Accuracy'!E241&lt;&gt;0,1,0), IF('Hamiltonian Accuracy'!E241&lt;&gt;0,1,0))</f>
        <v>34.716666666666669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SUMIF('Vending_Machine_Sum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IF('Vending_Machine_Sum Accuracy'!F241&lt;&gt;0,1,0), IF('MazeComplete Accuracy'!F241&lt;&gt;0,1,0), IF('MazeSolve Accuracy'!F241&lt;&gt;0,1,0), IF('Hamiltonian Accuracy'!F241&lt;&gt;0,1,0))</f>
        <v>26.125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SUMIF('Vending_Machine_Sum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IF('Vending_Machine_Sum Accuracy'!G241&lt;&gt;0,1,0), IF('MazeComplete Accuracy'!G241&lt;&gt;0,1,0), IF('MazeSolve Accuracy'!G241&lt;&gt;0,1,0), IF('Hamiltonian Accuracy'!G241&lt;&gt;0,1,0))</f>
        <v>23.799999999999997</v>
      </c>
      <c r="H241" t="str">
        <f t="shared" si="85"/>
        <v>50 (δ=0.2)</v>
      </c>
      <c r="K241" s="9" cm="1">
        <f t="array" ref="K241">INDEX(LINEST(K232:K237), 1)</f>
        <v>1.5702324603174596</v>
      </c>
      <c r="L241" s="10" cm="1">
        <f t="array" ref="L241">INDEX(LINEST(L232:L236), 1)</f>
        <v>2.4555555555551478E-3</v>
      </c>
      <c r="N241">
        <f t="shared" si="86"/>
        <v>27.290416666666669</v>
      </c>
      <c r="O241">
        <f t="shared" si="87"/>
        <v>4.3693707236664041</v>
      </c>
      <c r="P241" s="5" cm="1">
        <f t="array" ref="P241">INDEX(LINEST(P232:P237), 1)</f>
        <v>1.8538568253968257</v>
      </c>
      <c r="Q241" s="5" cm="1">
        <f t="array" ref="Q241">INDEX(LINEST(Q232:Q236), 1)</f>
        <v>4.5197222222222437E-2</v>
      </c>
      <c r="R241" s="5" cm="1">
        <f t="array" ref="R241">INDEX(LINEST(R232:R237), 1)</f>
        <v>3.4564825396825394</v>
      </c>
      <c r="S241" s="5" cm="1">
        <f t="array" ref="S241">INDEX(LINEST(S232:S236), 1)</f>
        <v>-0.64139814814814844</v>
      </c>
      <c r="T241" s="5" cm="1">
        <f t="array" ref="T241">INDEX(LINEST(T232:T237), 1)</f>
        <v>0.24590158730158826</v>
      </c>
      <c r="U241" s="5" cm="1">
        <f t="array" ref="U241">INDEX(LINEST(U232:U236), 1)</f>
        <v>-0.11078240740740596</v>
      </c>
      <c r="V241" s="5" cm="1">
        <f t="array" ref="V241">INDEX(LINEST(V232:V236), 1)</f>
        <v>1.8404111111111101</v>
      </c>
      <c r="W241" s="5" cm="1">
        <f t="array" ref="W241">INDEX(LINEST(W232:W236), 1)</f>
        <v>0.45650000000000018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SUMIF('Vending_Machine_Sum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IF('Vending_Machine_Sum Accuracy'!D242&lt;&gt;0,1,0), IF('MazeComplete Accuracy'!D242&lt;&gt;0,1,0), IF('MazeSolve Accuracy'!D242&lt;&gt;0,1,0), IF('Hamiltonian Accuracy'!D242&lt;&gt;0,1,0))</f>
        <v>23.8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SUMIF('Vending_Machine_Sum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IF('Vending_Machine_Sum Accuracy'!E242&lt;&gt;0,1,0), IF('MazeComplete Accuracy'!E242&lt;&gt;0,1,0), IF('MazeSolve Accuracy'!E242&lt;&gt;0,1,0), IF('Hamiltonian Accuracy'!E242&lt;&gt;0,1,0))</f>
        <v>32.93333333333333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SUMIF('Vending_Machine_Sum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IF('Vending_Machine_Sum Accuracy'!F242&lt;&gt;0,1,0), IF('MazeComplete Accuracy'!F242&lt;&gt;0,1,0), IF('MazeSolve Accuracy'!F242&lt;&gt;0,1,0), IF('Hamiltonian Accuracy'!F242&lt;&gt;0,1,0))</f>
        <v>28.025000000000002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SUMIF('Vending_Machine_Sum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IF('Vending_Machine_Sum Accuracy'!G242&lt;&gt;0,1,0), IF('MazeComplete Accuracy'!G242&lt;&gt;0,1,0), IF('MazeSolve Accuracy'!G242&lt;&gt;0,1,0), IF('Hamiltonian Accuracy'!G242&lt;&gt;0,1,0))</f>
        <v>25.15</v>
      </c>
      <c r="H242" t="str">
        <f t="shared" si="85"/>
        <v>50 (δ=0.45)</v>
      </c>
      <c r="K242" s="11">
        <f>AVERAGE('Hamiltonian Accuracy'!K242, 'MazeSolve Accuracy'!K242, 'MazeComplete Accuracy'!K242, 'Vending_Machine_Sum Accuracy'!K242, 'Vending_Machine Accuracy'!K242, 'Stack Accuracy'!K242, 'Reversal Accuracy'!K242, 'Pattern_Matching Accuracy'!K242, 'PARITY Accuracy'!K242)</f>
        <v>0.49354735449735432</v>
      </c>
      <c r="L242" s="11">
        <f>AVERAGE('Hamiltonian Accuracy'!L242, 'MazeSolve Accuracy'!L242, 'MazeComplete Accuracy'!L242, 'Vending_Machine_Sum Accuracy'!L242, 'Vending_Machine Accuracy'!L242, 'Stack Accuracy'!L242, 'Reversal Accuracy'!L242, 'Pattern_Matching Accuracy'!L242, 'PARITY Accuracy'!L242)</f>
        <v>-0.11909574697980504</v>
      </c>
      <c r="N242">
        <f t="shared" si="86"/>
        <v>27.477083333333333</v>
      </c>
      <c r="O242">
        <f t="shared" si="87"/>
        <v>3.5002548270328346</v>
      </c>
    </row>
    <row r="243" spans="1:25" ht="15.5" thickBot="1" x14ac:dyDescent="0.9">
      <c r="A243" s="1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SUMIF('Vending_Machine_Sum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IF('Vending_Machine_Sum Accuracy'!D243&lt;&gt;0,1,0), IF('MazeComplete Accuracy'!D243&lt;&gt;0,1,0), IF('MazeSolve Accuracy'!D243&lt;&gt;0,1,0), IF('Hamiltonian Accuracy'!D243&lt;&gt;0,1,0))</f>
        <v>23.236000000000001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SUMIF('Vending_Machine_Sum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IF('Vending_Machine_Sum Accuracy'!E243&lt;&gt;0,1,0), IF('MazeComplete Accuracy'!E243&lt;&gt;0,1,0), IF('MazeSolve Accuracy'!E243&lt;&gt;0,1,0), IF('Hamiltonian Accuracy'!E243&lt;&gt;0,1,0))</f>
        <v>32.138333333333328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SUMIF('Vending_Machine_Sum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IF('Vending_Machine_Sum Accuracy'!F243&lt;&gt;0,1,0), IF('MazeComplete Accuracy'!F243&lt;&gt;0,1,0), IF('MazeSolve Accuracy'!F243&lt;&gt;0,1,0), IF('Hamiltonian Accuracy'!F243&lt;&gt;0,1,0))</f>
        <v>25.824999999999999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SUMIF('Vending_Machine_Sum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IF('Vending_Machine_Sum Accuracy'!G243&lt;&gt;0,1,0), IF('MazeComplete Accuracy'!G243&lt;&gt;0,1,0), IF('MazeSolve Accuracy'!G243&lt;&gt;0,1,0), IF('Hamiltonian Accuracy'!G243&lt;&gt;0,1,0))</f>
        <v>22.3</v>
      </c>
      <c r="H243" t="str">
        <f t="shared" si="85"/>
        <v>50 (δ=0.65)</v>
      </c>
      <c r="K243" s="12">
        <f>_xlfn.STDEV.P('Hamiltonian Accuracy'!K242, 'MazeSolve Accuracy'!K242, 'MazeComplete Accuracy'!K242, 'Vending_Machine_Sum Accuracy'!K242, 'Vending_Machine Accuracy'!K242, 'Stack Accuracy'!K242, 'Reversal Accuracy'!K242, 'Pattern_Matching Accuracy'!K242, 'PARITY Accuracy'!K242)</f>
        <v>2.1565460749092882</v>
      </c>
      <c r="L243" s="13">
        <f>_xlfn.STDEV.P('Hamiltonian Accuracy'!L242, 'MazeSolve Accuracy'!L242, 'MazeComplete Accuracy'!L242, 'Vending_Machine_Sum Accuracy'!L242, 'Vending_Machine Accuracy'!L242, 'Stack Accuracy'!L242, 'Reversal Accuracy'!L242, 'Pattern_Matching Accuracy'!L242, 'PARITY Accuracy'!L242)</f>
        <v>0.64742866367214091</v>
      </c>
      <c r="N243">
        <f t="shared" si="86"/>
        <v>25.874833333333331</v>
      </c>
      <c r="O243">
        <f t="shared" si="87"/>
        <v>3.8398173893211904</v>
      </c>
    </row>
    <row r="244" spans="1:25" x14ac:dyDescent="0.75">
      <c r="A244" s="1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SUMIF('Vending_Machine_Sum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IF('Vending_Machine_Sum Accuracy'!D244&lt;&gt;0,1,0), IF('MazeComplete Accuracy'!D244&lt;&gt;0,1,0), IF('MazeSolve Accuracy'!D244&lt;&gt;0,1,0), IF('Hamiltonian Accuracy'!D244&lt;&gt;0,1,0))</f>
        <v>23.24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SUMIF('Vending_Machine_Sum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IF('Vending_Machine_Sum Accuracy'!E244&lt;&gt;0,1,0), IF('MazeComplete Accuracy'!E244&lt;&gt;0,1,0), IF('MazeSolve Accuracy'!E244&lt;&gt;0,1,0), IF('Hamiltonian Accuracy'!E244&lt;&gt;0,1,0))</f>
        <v>31.150000000000002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SUMIF('Vending_Machine_Sum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IF('Vending_Machine_Sum Accuracy'!F244&lt;&gt;0,1,0), IF('MazeComplete Accuracy'!F244&lt;&gt;0,1,0), IF('MazeSolve Accuracy'!F244&lt;&gt;0,1,0), IF('Hamiltonian Accuracy'!F244&lt;&gt;0,1,0))</f>
        <v>26.85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SUMIF('Vending_Machine_Sum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IF('Vending_Machine_Sum Accuracy'!G244&lt;&gt;0,1,0), IF('MazeComplete Accuracy'!G244&lt;&gt;0,1,0), IF('MazeSolve Accuracy'!G244&lt;&gt;0,1,0), IF('Hamiltonian Accuracy'!G244&lt;&gt;0,1,0))</f>
        <v>23.75</v>
      </c>
      <c r="H244" t="str">
        <f t="shared" si="85"/>
        <v>50 (δ=0.85)</v>
      </c>
      <c r="N244">
        <f t="shared" si="86"/>
        <v>26.247500000000002</v>
      </c>
      <c r="O244">
        <f t="shared" si="87"/>
        <v>3.1496061261687669</v>
      </c>
    </row>
    <row r="245" spans="1:25" x14ac:dyDescent="0.75">
      <c r="A245" s="1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SUMIF('Vending_Machine_Sum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IF('Vending_Machine_Sum Accuracy'!D245&lt;&gt;0,1,0), IF('MazeComplete Accuracy'!D245&lt;&gt;0,1,0), IF('MazeSolve Accuracy'!D245&lt;&gt;0,1,0), IF('Hamiltonian Accuracy'!D245&lt;&gt;0,1,0))</f>
        <v>26.099999999999998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SUMIF('Vending_Machine_Sum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IF('Vending_Machine_Sum Accuracy'!E245&lt;&gt;0,1,0), IF('MazeComplete Accuracy'!E245&lt;&gt;0,1,0), IF('MazeSolve Accuracy'!E245&lt;&gt;0,1,0), IF('Hamiltonian Accuracy'!E245&lt;&gt;0,1,0))</f>
        <v>32.733333333333334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SUMIF('Vending_Machine_Sum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IF('Vending_Machine_Sum Accuracy'!F245&lt;&gt;0,1,0), IF('MazeComplete Accuracy'!F245&lt;&gt;0,1,0), IF('MazeSolve Accuracy'!F245&lt;&gt;0,1,0), IF('Hamiltonian Accuracy'!F245&lt;&gt;0,1,0))</f>
        <v>22</v>
      </c>
      <c r="G245" t="e">
        <f>(SUM(SUMIF('PARITY Accuracy'!G245,"&lt;&gt;0"), SUMIF('Pattern_Matching Accuracy'!G245,"&lt;&gt;0"), SUMIF('Reversal Accuracy'!G245,"&lt;&gt;0"), SUMIF('Stack Accuracy'!G245,"&lt;&gt;0"), SUMIF('Vending_Machine Accuracy'!G245,"&lt;&gt;0"), SUMIF('Vending_Machine_Sum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IF('Vending_Machine_Sum Accuracy'!G245&lt;&gt;0,1,0), IF('MazeComplete Accuracy'!G245&lt;&gt;0,1,0), IF('MazeSolve Accuracy'!G245&lt;&gt;0,1,0), IF('Hamiltonian Accuracy'!G245&lt;&gt;0,1,0))</f>
        <v>#DIV/0!</v>
      </c>
      <c r="H245" t="str">
        <f t="shared" si="85"/>
        <v>100 (δ=0)</v>
      </c>
      <c r="N245">
        <f>AVERAGE(D245:F245)</f>
        <v>26.944444444444443</v>
      </c>
      <c r="O245">
        <f>_xlfn.STDEV.P(D245:F245)</f>
        <v>4.4223618068422779</v>
      </c>
    </row>
    <row r="246" spans="1:25" x14ac:dyDescent="0.75">
      <c r="A246" s="1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SUMIF('Vending_Machine_Sum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IF('Vending_Machine_Sum Accuracy'!D246&lt;&gt;0,1,0), IF('MazeComplete Accuracy'!D246&lt;&gt;0,1,0), IF('MazeSolve Accuracy'!D246&lt;&gt;0,1,0), IF('Hamiltonian Accuracy'!D246&lt;&gt;0,1,0))</f>
        <v>27.466666666666669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SUMIF('Vending_Machine_Sum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IF('Vending_Machine_Sum Accuracy'!E246&lt;&gt;0,1,0), IF('MazeComplete Accuracy'!E246&lt;&gt;0,1,0), IF('MazeSolve Accuracy'!E246&lt;&gt;0,1,0), IF('Hamiltonian Accuracy'!E246&lt;&gt;0,1,0))</f>
        <v>28.566666666666666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SUMIF('Vending_Machine_Sum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IF('Vending_Machine_Sum Accuracy'!F246&lt;&gt;0,1,0), IF('MazeComplete Accuracy'!F246&lt;&gt;0,1,0), IF('MazeSolve Accuracy'!F246&lt;&gt;0,1,0), IF('Hamiltonian Accuracy'!F246&lt;&gt;0,1,0))</f>
        <v>22.5</v>
      </c>
      <c r="G246" t="e">
        <f>(SUM(SUMIF('PARITY Accuracy'!G246,"&lt;&gt;0"), SUMIF('Pattern_Matching Accuracy'!G246,"&lt;&gt;0"), SUMIF('Reversal Accuracy'!G246,"&lt;&gt;0"), SUMIF('Stack Accuracy'!G246,"&lt;&gt;0"), SUMIF('Vending_Machine Accuracy'!G246,"&lt;&gt;0"), SUMIF('Vending_Machine_Sum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IF('Vending_Machine_Sum Accuracy'!G246&lt;&gt;0,1,0), IF('MazeComplete Accuracy'!G246&lt;&gt;0,1,0), IF('MazeSolve Accuracy'!G246&lt;&gt;0,1,0), IF('Hamiltonian Accuracy'!G246&lt;&gt;0,1,0))</f>
        <v>#DIV/0!</v>
      </c>
      <c r="H246" t="str">
        <f t="shared" si="85"/>
        <v>100 (δ=0.2)</v>
      </c>
      <c r="N246">
        <f t="shared" ref="N246:N249" si="96">AVERAGE(D246:F246)</f>
        <v>26.177777777777777</v>
      </c>
      <c r="O246">
        <f t="shared" ref="O246:O249" si="97">_xlfn.STDEV.P(D246:F246)</f>
        <v>2.6390701692120353</v>
      </c>
    </row>
    <row r="247" spans="1:25" x14ac:dyDescent="0.75">
      <c r="A247" s="1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SUMIF('Vending_Machine_Sum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IF('Vending_Machine_Sum Accuracy'!D247&lt;&gt;0,1,0), IF('MazeComplete Accuracy'!D247&lt;&gt;0,1,0), IF('MazeSolve Accuracy'!D247&lt;&gt;0,1,0), IF('Hamiltonian Accuracy'!D247&lt;&gt;0,1,0))</f>
        <v>26.766666666666666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SUMIF('Vending_Machine_Sum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IF('Vending_Machine_Sum Accuracy'!E247&lt;&gt;0,1,0), IF('MazeComplete Accuracy'!E247&lt;&gt;0,1,0), IF('MazeSolve Accuracy'!E247&lt;&gt;0,1,0), IF('Hamiltonian Accuracy'!E247&lt;&gt;0,1,0))</f>
        <v>28.599999999999998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SUMIF('Vending_Machine_Sum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IF('Vending_Machine_Sum Accuracy'!F247&lt;&gt;0,1,0), IF('MazeComplete Accuracy'!F247&lt;&gt;0,1,0), IF('MazeSolve Accuracy'!F247&lt;&gt;0,1,0), IF('Hamiltonian Accuracy'!F247&lt;&gt;0,1,0))</f>
        <v>23.9</v>
      </c>
      <c r="G247" t="e">
        <f>(SUM(SUMIF('PARITY Accuracy'!G247,"&lt;&gt;0"), SUMIF('Pattern_Matching Accuracy'!G247,"&lt;&gt;0"), SUMIF('Reversal Accuracy'!G247,"&lt;&gt;0"), SUMIF('Stack Accuracy'!G247,"&lt;&gt;0"), SUMIF('Vending_Machine Accuracy'!G247,"&lt;&gt;0"), SUMIF('Vending_Machine_Sum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IF('Vending_Machine_Sum Accuracy'!G247&lt;&gt;0,1,0), IF('MazeComplete Accuracy'!G247&lt;&gt;0,1,0), IF('MazeSolve Accuracy'!G247&lt;&gt;0,1,0), IF('Hamiltonian Accuracy'!G247&lt;&gt;0,1,0))</f>
        <v>#DIV/0!</v>
      </c>
      <c r="H247" t="str">
        <f t="shared" si="85"/>
        <v>100 (δ=0.45)</v>
      </c>
      <c r="N247">
        <f t="shared" si="96"/>
        <v>26.422222222222217</v>
      </c>
      <c r="O247">
        <f t="shared" si="97"/>
        <v>1.9341632956710213</v>
      </c>
    </row>
    <row r="248" spans="1:25" x14ac:dyDescent="0.75">
      <c r="A248" s="1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SUMIF('Vending_Machine_Sum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IF('Vending_Machine_Sum Accuracy'!D248&lt;&gt;0,1,0), IF('MazeComplete Accuracy'!D248&lt;&gt;0,1,0), IF('MazeSolve Accuracy'!D248&lt;&gt;0,1,0), IF('Hamiltonian Accuracy'!D248&lt;&gt;0,1,0))</f>
        <v>25.933333333333334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SUMIF('Vending_Machine_Sum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IF('Vending_Machine_Sum Accuracy'!E248&lt;&gt;0,1,0), IF('MazeComplete Accuracy'!E248&lt;&gt;0,1,0), IF('MazeSolve Accuracy'!E248&lt;&gt;0,1,0), IF('Hamiltonian Accuracy'!E248&lt;&gt;0,1,0))</f>
        <v>26.566666666666666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SUMIF('Vending_Machine_Sum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IF('Vending_Machine_Sum Accuracy'!F248&lt;&gt;0,1,0), IF('MazeComplete Accuracy'!F248&lt;&gt;0,1,0), IF('MazeSolve Accuracy'!F248&lt;&gt;0,1,0), IF('Hamiltonian Accuracy'!F248&lt;&gt;0,1,0))</f>
        <v>22.35</v>
      </c>
      <c r="G248" t="e">
        <f>(SUM(SUMIF('PARITY Accuracy'!G248,"&lt;&gt;0"), SUMIF('Pattern_Matching Accuracy'!G248,"&lt;&gt;0"), SUMIF('Reversal Accuracy'!G248,"&lt;&gt;0"), SUMIF('Stack Accuracy'!G248,"&lt;&gt;0"), SUMIF('Vending_Machine Accuracy'!G248,"&lt;&gt;0"), SUMIF('Vending_Machine_Sum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IF('Vending_Machine_Sum Accuracy'!G248&lt;&gt;0,1,0), IF('MazeComplete Accuracy'!G248&lt;&gt;0,1,0), IF('MazeSolve Accuracy'!G248&lt;&gt;0,1,0), IF('Hamiltonian Accuracy'!G248&lt;&gt;0,1,0))</f>
        <v>#DIV/0!</v>
      </c>
      <c r="H248" t="str">
        <f t="shared" si="85"/>
        <v>100 (δ=0.65)</v>
      </c>
      <c r="N248">
        <f t="shared" si="96"/>
        <v>24.95</v>
      </c>
      <c r="O248">
        <f t="shared" si="97"/>
        <v>1.8565699156917979</v>
      </c>
    </row>
    <row r="249" spans="1:25" x14ac:dyDescent="0.75">
      <c r="A249" s="1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SUMIF('Vending_Machine_Sum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IF('Vending_Machine_Sum Accuracy'!D249&lt;&gt;0,1,0), IF('MazeComplete Accuracy'!D249&lt;&gt;0,1,0), IF('MazeSolve Accuracy'!D249&lt;&gt;0,1,0), IF('Hamiltonian Accuracy'!D249&lt;&gt;0,1,0))</f>
        <v>26.633333333333336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SUMIF('Vending_Machine_Sum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IF('Vending_Machine_Sum Accuracy'!E249&lt;&gt;0,1,0), IF('MazeComplete Accuracy'!E249&lt;&gt;0,1,0), IF('MazeSolve Accuracy'!E249&lt;&gt;0,1,0), IF('Hamiltonian Accuracy'!E249&lt;&gt;0,1,0))</f>
        <v>24.400000000000002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SUMIF('Vending_Machine_Sum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IF('Vending_Machine_Sum Accuracy'!F249&lt;&gt;0,1,0), IF('MazeComplete Accuracy'!F249&lt;&gt;0,1,0), IF('MazeSolve Accuracy'!F249&lt;&gt;0,1,0), IF('Hamiltonian Accuracy'!F249&lt;&gt;0,1,0))</f>
        <v>21.55</v>
      </c>
      <c r="G249" t="e">
        <f>(SUM(SUMIF('PARITY Accuracy'!G249,"&lt;&gt;0"), SUMIF('Pattern_Matching Accuracy'!G249,"&lt;&gt;0"), SUMIF('Reversal Accuracy'!G249,"&lt;&gt;0"), SUMIF('Stack Accuracy'!G249,"&lt;&gt;0"), SUMIF('Vending_Machine Accuracy'!G249,"&lt;&gt;0"), SUMIF('Vending_Machine_Sum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IF('Vending_Machine_Sum Accuracy'!G249&lt;&gt;0,1,0), IF('MazeComplete Accuracy'!G249&lt;&gt;0,1,0), IF('MazeSolve Accuracy'!G249&lt;&gt;0,1,0), IF('Hamiltonian Accuracy'!G249&lt;&gt;0,1,0))</f>
        <v>#DIV/0!</v>
      </c>
      <c r="H249" t="str">
        <f t="shared" si="85"/>
        <v>100 (δ=0.85)</v>
      </c>
      <c r="N249">
        <f t="shared" si="96"/>
        <v>24.194444444444446</v>
      </c>
      <c r="O249">
        <f t="shared" si="97"/>
        <v>2.0803460063587602</v>
      </c>
    </row>
    <row r="250" spans="1:25" x14ac:dyDescent="0.75">
      <c r="C250" t="s">
        <v>37</v>
      </c>
      <c r="D250">
        <f>(D249 - D220)/30</f>
        <v>0.37962962962962965</v>
      </c>
      <c r="E250">
        <f t="shared" ref="E250:F250" si="98">(E249 - E220)/30</f>
        <v>0.41629629629629628</v>
      </c>
      <c r="F250">
        <f t="shared" si="98"/>
        <v>9.351851851851857E-2</v>
      </c>
      <c r="G250">
        <f>(G244 - G220)/25</f>
        <v>0.39666666666666656</v>
      </c>
      <c r="O250">
        <f>AVERAGE(O220:O244)</f>
        <v>4.2872282282345591</v>
      </c>
    </row>
  </sheetData>
  <conditionalFormatting sqref="D1:D1048576">
    <cfRule type="top10" dxfId="13" priority="1" rank="1"/>
  </conditionalFormatting>
  <conditionalFormatting sqref="E1:E1048576">
    <cfRule type="top10" dxfId="12" priority="2" rank="1"/>
  </conditionalFormatting>
  <conditionalFormatting sqref="F1:F1048576">
    <cfRule type="top10" dxfId="11" priority="3" rank="1"/>
  </conditionalFormatting>
  <conditionalFormatting sqref="G1:G1048576">
    <cfRule type="top10" dxfId="10" priority="4" rank="1"/>
  </conditionalFormatting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967ED-100C-433A-BD92-BEAEC8F5D509}">
  <sheetPr>
    <tabColor theme="4" tint="0.39997558519241921"/>
  </sheetPr>
  <dimension ref="A1:AL250"/>
  <sheetViews>
    <sheetView topLeftCell="G24" workbookViewId="0">
      <selection activeCell="R10" sqref="R10"/>
    </sheetView>
  </sheetViews>
  <sheetFormatPr defaultRowHeight="14.75" x14ac:dyDescent="0.75"/>
  <cols>
    <col min="4" max="4" width="16.953125" customWidth="1"/>
    <col min="5" max="5" width="15.1796875" customWidth="1"/>
    <col min="11" max="11" width="11.453125" bestFit="1" customWidth="1"/>
    <col min="12" max="12" width="35.58984375" bestFit="1" customWidth="1"/>
    <col min="14" max="14" width="11.453125" bestFit="1" customWidth="1"/>
    <col min="15" max="15" width="11.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13</v>
      </c>
      <c r="R1">
        <f>_xlfn.STDEV.P(R22,R58,R94,R130,R166,R202,R238)</f>
        <v>12.548103580972716</v>
      </c>
    </row>
    <row r="2" spans="1:38" x14ac:dyDescent="0.75">
      <c r="R2">
        <f>AVERAGE(R22,R58,R94,R130,R166,R202,R238)</f>
        <v>52.982029138321991</v>
      </c>
      <c r="AB2" t="s">
        <v>46</v>
      </c>
      <c r="AI2" s="8" t="s">
        <v>44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  <c r="J3" s="2"/>
      <c r="K3" s="2" t="s">
        <v>26</v>
      </c>
      <c r="L3" s="2" t="s">
        <v>27</v>
      </c>
      <c r="N3" s="3" t="s">
        <v>28</v>
      </c>
      <c r="O3" s="3" t="s">
        <v>29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F3" s="2"/>
      <c r="AI3" s="8" t="s">
        <v>41</v>
      </c>
      <c r="AJ3" s="8" t="s">
        <v>42</v>
      </c>
      <c r="AK3" s="8" t="s">
        <v>39</v>
      </c>
      <c r="AL3" s="8" t="s">
        <v>43</v>
      </c>
    </row>
    <row r="4" spans="1:38" x14ac:dyDescent="0.7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'MazeComplete Accuracy'!E4, 'MazeSolve Accuracy'!E4, 'Hamiltonian Accuracy'!E4)</f>
        <v>9.9499999999999993</v>
      </c>
      <c r="F4">
        <f>AVERAGE('PARITY Accuracy'!F4, 'Pattern_Matching Accuracy'!F4, 'Reversal Accuracy'!F4, 'Stack Accuracy'!F4, 'Vending_Machine Accuracy'!F4, 'MazeComplete Accuracy'!F4, 'MazeSolve Accuracy'!F4, 'Hamiltonian Accuracy'!F4)</f>
        <v>43.887500000000003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38.211111111111109</v>
      </c>
      <c r="H4" t="str">
        <f t="shared" ref="H4:H33" si="0">B4&amp;" (δ="&amp;C4&amp;")"</f>
        <v>2 (δ=0)</v>
      </c>
      <c r="J4">
        <v>2</v>
      </c>
      <c r="K4">
        <f>_xlfn.STDEV.P(D4:G8)</f>
        <v>18.269004820423728</v>
      </c>
      <c r="L4">
        <f>_xlfn.STDEV.P(D4:G4,D9:G9,D14:G14,D19:G19,D24:G24,D29:G29)</f>
        <v>20.84818520493792</v>
      </c>
      <c r="M4">
        <v>0</v>
      </c>
      <c r="N4">
        <f>AVERAGE(D4:G4)</f>
        <v>23.012152777777779</v>
      </c>
      <c r="O4">
        <f>_xlfn.STDEV.P(D4:G4)</f>
        <v>18.486261565853013</v>
      </c>
      <c r="P4" s="5">
        <f>_xlfn.STDEV.P(D4:D8)</f>
        <v>0</v>
      </c>
      <c r="Q4">
        <f>_xlfn.STDEV.P(D4,D9,D14,D19,D24,D29)</f>
        <v>25.804257632167584</v>
      </c>
      <c r="R4" s="5">
        <f>_xlfn.STDEV.P(E4:E8)</f>
        <v>0.57957958901258744</v>
      </c>
      <c r="S4">
        <f>_xlfn.STDEV.P(E4,E9,E14,E19,E24,E29)</f>
        <v>22.128974062426735</v>
      </c>
      <c r="T4" s="5">
        <f>_xlfn.STDEV.P(F4:F8)</f>
        <v>0.76013978977553776</v>
      </c>
      <c r="U4">
        <f>_xlfn.STDEV.P(F4,F9,F14,F19,F24,F29)</f>
        <v>9.5306978437514687</v>
      </c>
      <c r="V4" s="5">
        <f>_xlfn.STDEV.P(G4:G8)</f>
        <v>0.63725491536785339</v>
      </c>
      <c r="W4">
        <f>_xlfn.STDEV.P(G4,G9,G14,G19,G24,G29)</f>
        <v>9.7456174307150718</v>
      </c>
      <c r="AA4" t="s">
        <v>34</v>
      </c>
      <c r="AB4">
        <f>AVERAGE(P25,P61,P97,P169,P205)</f>
        <v>6.523205986394558</v>
      </c>
      <c r="AC4">
        <f>AVERAGE(R25,R61,R97,R169,R205)</f>
        <v>3.9279356462585033</v>
      </c>
      <c r="AD4">
        <f>AVERAGE(T25,T61,T97,T169,T205)</f>
        <v>4.5749129251700662</v>
      </c>
      <c r="AE4">
        <f>AVERAGE(V25,V61,V97,V169,V205)</f>
        <v>8.8080836281179149</v>
      </c>
      <c r="AF4">
        <f>AVERAGE(AB4:AE4)</f>
        <v>5.9585345464852608</v>
      </c>
      <c r="AH4" t="s">
        <v>40</v>
      </c>
      <c r="AI4">
        <f>AVERAGE(K26,K62,K98,K134,K170,K206,K242)</f>
        <v>5.9853380527210893</v>
      </c>
      <c r="AJ4">
        <f>AVERAGE(K12,K48,K84,K120,K156,K192,K228)</f>
        <v>-1.9718945679438387</v>
      </c>
      <c r="AK4">
        <f>AVERAGE(K26,K62,K98,K170,K206)</f>
        <v>5.7939961309523813</v>
      </c>
      <c r="AL4">
        <f>AVERAGE(K12,K48,K84,K156,K192)</f>
        <v>-2.8653092994118317</v>
      </c>
    </row>
    <row r="5" spans="1:38" x14ac:dyDescent="0.7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'MazeComplete Accuracy'!E5, 'MazeSolve Accuracy'!E5, 'Hamiltonian Accuracy'!E5)</f>
        <v>9.4874999999999989</v>
      </c>
      <c r="F5">
        <f>AVERAGE('PARITY Accuracy'!F5, 'Pattern_Matching Accuracy'!F5, 'Reversal Accuracy'!F5, 'Stack Accuracy'!F5, 'Vending_Machine Accuracy'!F5, 'MazeComplete Accuracy'!F5, 'MazeSolve Accuracy'!F5, 'Hamiltonian Accuracy'!F5)</f>
        <v>43.8125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38.588888888888881</v>
      </c>
      <c r="H5" t="str">
        <f t="shared" si="0"/>
        <v>2 (δ=0.2)</v>
      </c>
      <c r="J5">
        <v>5</v>
      </c>
      <c r="K5">
        <f>_xlfn.STDEV.P(D9:G13)</f>
        <v>16.5344709865882</v>
      </c>
      <c r="L5">
        <f>_xlfn.STDEV.P(D5:G5,D10:G10,D15:G15,D20:G20,D25:G25,D30:G30)</f>
        <v>20.916061462121096</v>
      </c>
      <c r="M5">
        <v>0.2</v>
      </c>
      <c r="N5">
        <f t="shared" ref="N5:N33" si="1">AVERAGE(D5:G5)</f>
        <v>22.972222222222221</v>
      </c>
      <c r="O5">
        <f t="shared" ref="O5:O33" si="2">_xlfn.STDEV.P(D5:G5)</f>
        <v>18.626313261555342</v>
      </c>
      <c r="P5" s="5">
        <f>_xlfn.STDEV.P(D9:D13)</f>
        <v>0.55076083738769965</v>
      </c>
      <c r="Q5">
        <f t="shared" ref="Q5:Q8" si="3">_xlfn.STDEV.P(D5,D10,D15,D20,D25,D30)</f>
        <v>25.987840049300061</v>
      </c>
      <c r="R5" s="5">
        <f>_xlfn.STDEV.P(E9:E13)</f>
        <v>1.683014408732141</v>
      </c>
      <c r="S5">
        <f t="shared" ref="S5:S8" si="4">_xlfn.STDEV.P(E5,E10,E15,E20,E25,E30)</f>
        <v>22.692004163391765</v>
      </c>
      <c r="T5" s="5">
        <f>_xlfn.STDEV.P(F9:F13)</f>
        <v>1.2414809704542409</v>
      </c>
      <c r="U5">
        <f t="shared" ref="U5:U8" si="5">_xlfn.STDEV.P(F5,F10,F15,F20,F25,F30)</f>
        <v>10.290549028383079</v>
      </c>
      <c r="V5" s="5">
        <f>_xlfn.STDEV.P(G9:G13)</f>
        <v>0.33322961349292091</v>
      </c>
      <c r="W5">
        <f t="shared" ref="W5:W8" si="6">_xlfn.STDEV.P(G5,G10,G15,G20,G25,G30)</f>
        <v>10.237670771224691</v>
      </c>
      <c r="AA5" t="s">
        <v>33</v>
      </c>
      <c r="AB5">
        <f>AVERAGE(Q25,Q61,Q97,Q169,Q205)</f>
        <v>-0.53022380952380888</v>
      </c>
      <c r="AC5">
        <f>AVERAGE(S25,S61,S97,S169,S205)</f>
        <v>-1.3693551587301585</v>
      </c>
      <c r="AD5">
        <f>AVERAGE(U25,U61,U97,U169,U205)</f>
        <v>-0.74021825396825303</v>
      </c>
      <c r="AE5">
        <f>AVERAGE(W25,W61,W97,W169,W205)</f>
        <v>-0.32860026455026464</v>
      </c>
      <c r="AF5">
        <f>AVERAGE(AB5:AE5)</f>
        <v>-0.74209937169312123</v>
      </c>
      <c r="AH5" t="s">
        <v>29</v>
      </c>
      <c r="AI5">
        <f>_xlfn.STDEV.P(K26,K62,K98,K134,K170,K206,K242)</f>
        <v>3.477189715931627</v>
      </c>
      <c r="AJ5">
        <f>_xlfn.STDEV.P(K12,K48,K84,K120,K156,K192,K228)</f>
        <v>1.4862841304872705</v>
      </c>
      <c r="AK5">
        <f>_xlfn.STDEV.P(K26,K62,K98,K170,K206)</f>
        <v>1.8264848790852346</v>
      </c>
      <c r="AL5">
        <f>_xlfn.STDEV.P(K12,K48,K84,K156,K192)</f>
        <v>0.51749972230281183</v>
      </c>
    </row>
    <row r="6" spans="1:38" x14ac:dyDescent="0.7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'MazeComplete Accuracy'!E6, 'MazeSolve Accuracy'!E6, 'Hamiltonian Accuracy'!E6)</f>
        <v>9.2750000000000021</v>
      </c>
      <c r="F6">
        <f>AVERAGE('PARITY Accuracy'!F6, 'Pattern_Matching Accuracy'!F6, 'Reversal Accuracy'!F6, 'Stack Accuracy'!F6, 'Vending_Machine Accuracy'!F6, 'MazeComplete Accuracy'!F6, 'MazeSolve Accuracy'!F6, 'Hamiltonian Accuracy'!F6)</f>
        <v>42.900000000000006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37.644444444444439</v>
      </c>
      <c r="H6" t="str">
        <f t="shared" si="0"/>
        <v>2 (δ=0.45)</v>
      </c>
      <c r="J6">
        <v>10</v>
      </c>
      <c r="K6">
        <f>_xlfn.STDEV.P(D14:G18)</f>
        <v>15.44452617009752</v>
      </c>
      <c r="L6">
        <f t="shared" ref="L6:L8" si="7">_xlfn.STDEV.P(D6:G6,D11:G11,D16:G16,D21:G21,D26:G26,D31:G31)</f>
        <v>21.025702117543091</v>
      </c>
      <c r="M6">
        <v>0.45</v>
      </c>
      <c r="N6">
        <f t="shared" si="1"/>
        <v>22.454861111111114</v>
      </c>
      <c r="O6">
        <f t="shared" si="2"/>
        <v>18.211649241994145</v>
      </c>
      <c r="P6" s="5">
        <f>_xlfn.STDEV.P(D14:D18)</f>
        <v>1.1036700140893561</v>
      </c>
      <c r="Q6">
        <f t="shared" si="3"/>
        <v>26.269866799129204</v>
      </c>
      <c r="R6" s="5">
        <f>_xlfn.STDEV.P(E14:E18)</f>
        <v>1.0550770114072259</v>
      </c>
      <c r="S6">
        <f t="shared" si="4"/>
        <v>22.575286562257752</v>
      </c>
      <c r="T6" s="5">
        <f>_xlfn.STDEV.P(F14:F18)</f>
        <v>1.310643925709803</v>
      </c>
      <c r="U6">
        <f t="shared" si="5"/>
        <v>10.382658861521101</v>
      </c>
      <c r="V6" s="5">
        <f>_xlfn.STDEV.P(G14:G18)</f>
        <v>0.52430318248175256</v>
      </c>
      <c r="W6">
        <f t="shared" si="6"/>
        <v>10.297887585839483</v>
      </c>
      <c r="AI6" s="8" t="s">
        <v>45</v>
      </c>
    </row>
    <row r="7" spans="1:38" x14ac:dyDescent="0.7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'MazeComplete Accuracy'!E7, 'MazeSolve Accuracy'!E7, 'Hamiltonian Accuracy'!E7)</f>
        <v>9.3125</v>
      </c>
      <c r="F7">
        <f>AVERAGE('PARITY Accuracy'!F7, 'Pattern_Matching Accuracy'!F7, 'Reversal Accuracy'!F7, 'Stack Accuracy'!F7, 'Vending_Machine Accuracy'!F7, 'MazeComplete Accuracy'!F7, 'MazeSolve Accuracy'!F7, 'Hamiltonian Accuracy'!F7)</f>
        <v>42.475000000000001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36.777777777777779</v>
      </c>
      <c r="H7" t="str">
        <f t="shared" si="0"/>
        <v>2 (δ=0.65)</v>
      </c>
      <c r="J7">
        <v>20</v>
      </c>
      <c r="K7">
        <f>_xlfn.STDEV.P(D19:G23)</f>
        <v>6.6304351150381349</v>
      </c>
      <c r="L7">
        <f t="shared" si="7"/>
        <v>20.82440678099443</v>
      </c>
      <c r="M7">
        <v>0.65</v>
      </c>
      <c r="N7">
        <f t="shared" si="1"/>
        <v>22.141319444444445</v>
      </c>
      <c r="O7">
        <f t="shared" si="2"/>
        <v>17.906012346121837</v>
      </c>
      <c r="P7" s="5">
        <f>_xlfn.STDEV.P(D19:D23)</f>
        <v>1.3444933496849065</v>
      </c>
      <c r="Q7">
        <f t="shared" si="3"/>
        <v>25.780312297246624</v>
      </c>
      <c r="R7" s="5">
        <f>_xlfn.STDEV.P(E19:E23)</f>
        <v>0.38684622267769114</v>
      </c>
      <c r="S7">
        <f t="shared" si="4"/>
        <v>22.263001161189496</v>
      </c>
      <c r="T7" s="5">
        <f>_xlfn.STDEV.P(F19:F23)</f>
        <v>1.1995415791042865</v>
      </c>
      <c r="U7">
        <f t="shared" si="5"/>
        <v>10.311965684811154</v>
      </c>
      <c r="V7" s="5">
        <f>_xlfn.STDEV.P(G19:G23)</f>
        <v>0.90835015274947861</v>
      </c>
      <c r="W7">
        <f t="shared" si="6"/>
        <v>10.287384769430686</v>
      </c>
      <c r="AA7" t="s">
        <v>38</v>
      </c>
      <c r="AB7" t="e">
        <f>AVERAGE(D34,D70,D106,D142,D178,D214,D250)</f>
        <v>#DIV/0!</v>
      </c>
      <c r="AC7" t="e">
        <f t="shared" ref="AC7:AE7" si="8">AVERAGE(E34,E70,E106,E142,E178,E214,E250)</f>
        <v>#DIV/0!</v>
      </c>
      <c r="AD7" t="e">
        <f t="shared" si="8"/>
        <v>#DIV/0!</v>
      </c>
      <c r="AE7" t="e">
        <f t="shared" si="8"/>
        <v>#DIV/0!</v>
      </c>
      <c r="AI7" s="8" t="s">
        <v>41</v>
      </c>
      <c r="AJ7" s="8" t="s">
        <v>42</v>
      </c>
      <c r="AK7" s="8" t="s">
        <v>39</v>
      </c>
      <c r="AL7" s="8" t="s">
        <v>43</v>
      </c>
    </row>
    <row r="8" spans="1:38" x14ac:dyDescent="0.7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'MazeComplete Accuracy'!E8, 'MazeSolve Accuracy'!E8, 'Hamiltonian Accuracy'!E8)</f>
        <v>8.1875</v>
      </c>
      <c r="F8">
        <f>AVERAGE('PARITY Accuracy'!F8, 'Pattern_Matching Accuracy'!F8, 'Reversal Accuracy'!F8, 'Stack Accuracy'!F8, 'Vending_Machine Accuracy'!F8, 'MazeComplete Accuracy'!F8, 'MazeSolve Accuracy'!F8, 'Hamiltonian Accuracy'!F8)</f>
        <v>41.925000000000004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37.344444444444449</v>
      </c>
      <c r="H8" t="str">
        <f t="shared" si="0"/>
        <v>2 (δ=0.85)</v>
      </c>
      <c r="J8">
        <v>50</v>
      </c>
      <c r="K8">
        <f>_xlfn.STDEV.P(D25:G28)</f>
        <v>3.3968527748477029</v>
      </c>
      <c r="L8">
        <f t="shared" si="7"/>
        <v>20.596567969795249</v>
      </c>
      <c r="M8">
        <v>0.85</v>
      </c>
      <c r="N8">
        <f t="shared" si="1"/>
        <v>21.864236111111111</v>
      </c>
      <c r="O8">
        <f t="shared" si="2"/>
        <v>18.077396308819875</v>
      </c>
      <c r="P8" s="5">
        <f>_xlfn.STDEV.P(D24:D28)</f>
        <v>1.1779608808168012</v>
      </c>
      <c r="Q8">
        <f t="shared" si="3"/>
        <v>25.102388157849131</v>
      </c>
      <c r="R8" s="5">
        <f>_xlfn.STDEV.P(E24:E28)</f>
        <v>0.78755856925056622</v>
      </c>
      <c r="S8">
        <f t="shared" si="4"/>
        <v>22.53053878519972</v>
      </c>
      <c r="T8" s="5">
        <f>_xlfn.STDEV.P(F24:F28)</f>
        <v>0.8984222281310712</v>
      </c>
      <c r="U8">
        <f t="shared" si="5"/>
        <v>10.202648927552529</v>
      </c>
      <c r="V8" s="5">
        <f>_xlfn.STDEV.P(G24:G28)</f>
        <v>0.78190766196318362</v>
      </c>
      <c r="W8">
        <f t="shared" si="6"/>
        <v>9.5980897640478506</v>
      </c>
      <c r="AH8" t="s">
        <v>40</v>
      </c>
      <c r="AI8">
        <f>AVERAGE(L26,L62,L98,L134,L170,L206,L242)</f>
        <v>-0.5937233131559605</v>
      </c>
      <c r="AJ8">
        <f>AVERAGE(L12,L48,L84,L120,L156,L192,L228)</f>
        <v>-0.23456125466817776</v>
      </c>
      <c r="AK8">
        <f>AVERAGE(L26,L62,L98,L170,L206)</f>
        <v>-0.73702139837819158</v>
      </c>
      <c r="AL8">
        <f>AVERAGE(L12,L48,L84,L156,L192)</f>
        <v>-0.25678328417809854</v>
      </c>
    </row>
    <row r="9" spans="1:38" x14ac:dyDescent="0.7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'MazeComplete Accuracy'!D9, 'MazeSolve Accuracy'!D9, 'Hamiltonian Accuracy'!D9)</f>
        <v>6.6124999999999998</v>
      </c>
      <c r="E9">
        <f>AVERAGE('PARITY Accuracy'!E9, 'Pattern_Matching Accuracy'!E9, 'Reversal Accuracy'!E9, 'Stack Accuracy'!E9, 'Vending_Machine Accuracy'!E9, 'MazeComplete Accuracy'!E9, 'MazeSolve Accuracy'!E9, 'Hamiltonian Accuracy'!E9)</f>
        <v>31.274999999999999</v>
      </c>
      <c r="F9">
        <f>AVERAGE('PARITY Accuracy'!F9, 'Pattern_Matching Accuracy'!F9, 'Reversal Accuracy'!F9, 'Stack Accuracy'!F9, 'Vending_Machine Accuracy'!F9, 'MazeComplete Accuracy'!F9, 'MazeSolve Accuracy'!F9, 'Hamiltonian Accuracy'!F9)</f>
        <v>48.35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46.633333333333333</v>
      </c>
      <c r="H9" t="str">
        <f t="shared" si="0"/>
        <v>5 (δ=0)</v>
      </c>
      <c r="J9">
        <v>100</v>
      </c>
      <c r="K9">
        <f>_xlfn.STDEV.P(D29:G33)</f>
        <v>3.4116135381478174</v>
      </c>
      <c r="L9">
        <f>AVERAGE((L8-L7), (L7-L6), (L6-L5), (L5-L4))</f>
        <v>-6.2904308785667773E-2</v>
      </c>
      <c r="N9">
        <f t="shared" si="1"/>
        <v>33.217708333333334</v>
      </c>
      <c r="O9">
        <f t="shared" si="2"/>
        <v>16.737506320791688</v>
      </c>
      <c r="P9" s="5">
        <f>_xlfn.STDEV.P(D29:D33)</f>
        <v>0.83709721962388584</v>
      </c>
      <c r="R9" s="5">
        <f>_xlfn.STDEV.P(E29:E33)</f>
        <v>1.1807412925785183</v>
      </c>
      <c r="T9" s="5">
        <f>_xlfn.STDEV.P(F29:F33)</f>
        <v>0.84386017799159407</v>
      </c>
      <c r="V9" s="5">
        <f>_xlfn.STDEV.P(G29:G33)</f>
        <v>1.1612308740543948</v>
      </c>
      <c r="AH9" t="s">
        <v>29</v>
      </c>
      <c r="AI9">
        <f>_xlfn.STDEV.P(L26,L62,L98,L134,L170,L206,L242)</f>
        <v>0.41482048704780727</v>
      </c>
      <c r="AJ9">
        <f>_xlfn.STDEV.P(L12,L48,L84,L120,L156,L192,L228)</f>
        <v>0.22730032562594649</v>
      </c>
      <c r="AK9">
        <f>_xlfn.STDEV.P(L26,L62,L98,L170,L206)</f>
        <v>0.40849813422261383</v>
      </c>
      <c r="AL9">
        <f>_xlfn.STDEV.P(L12,L48,L84,L156,L192)</f>
        <v>0.25961265254471483</v>
      </c>
    </row>
    <row r="10" spans="1:38" x14ac:dyDescent="0.7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'MazeComplete Accuracy'!D10, 'MazeSolve Accuracy'!D10, 'Hamiltonian Accuracy'!D10)</f>
        <v>7.2625000000000011</v>
      </c>
      <c r="E10">
        <f>AVERAGE('PARITY Accuracy'!E10, 'Pattern_Matching Accuracy'!E10, 'Reversal Accuracy'!E10, 'Stack Accuracy'!E10, 'Vending_Machine Accuracy'!E10, 'MazeComplete Accuracy'!E10, 'MazeSolve Accuracy'!E10, 'Hamiltonian Accuracy'!E10)</f>
        <v>29.024999999999999</v>
      </c>
      <c r="F10">
        <f>AVERAGE('PARITY Accuracy'!F10, 'Pattern_Matching Accuracy'!F10, 'Reversal Accuracy'!F10, 'Stack Accuracy'!F10, 'Vending_Machine Accuracy'!F10, 'MazeComplete Accuracy'!F10, 'MazeSolve Accuracy'!F10, 'Hamiltonian Accuracy'!F10)</f>
        <v>47.575000000000003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46.488888888888894</v>
      </c>
      <c r="H10" t="str">
        <f t="shared" si="0"/>
        <v>5 (δ=0.2)</v>
      </c>
      <c r="K10" s="6">
        <f>AVERAGE(K4:K9)</f>
        <v>10.614483900857183</v>
      </c>
      <c r="N10">
        <f t="shared" si="1"/>
        <v>32.587847222222223</v>
      </c>
      <c r="O10">
        <f t="shared" si="2"/>
        <v>16.370100794267206</v>
      </c>
      <c r="P10" s="5">
        <f>AVERAGE(P4:P9)</f>
        <v>0.83566371693377495</v>
      </c>
      <c r="Q10">
        <f>AVERAGE(Q4:Q8)</f>
        <v>25.788932987138519</v>
      </c>
      <c r="R10" s="5">
        <f>AVERAGE(R4:R9)</f>
        <v>0.94546951560978831</v>
      </c>
      <c r="S10">
        <f>AVERAGE(S4:S8)</f>
        <v>22.437960946893092</v>
      </c>
      <c r="T10" s="5">
        <f>AVERAGE(T4:T9)</f>
        <v>1.0423481118610889</v>
      </c>
      <c r="U10">
        <f>AVERAGE(U4:U8)</f>
        <v>10.143704069203867</v>
      </c>
      <c r="V10" s="5">
        <f>AVERAGE(V4:V9)</f>
        <v>0.72437940001826406</v>
      </c>
      <c r="W10">
        <f>AVERAGE(W4:W8)</f>
        <v>10.033330064251556</v>
      </c>
    </row>
    <row r="11" spans="1:38" ht="15.5" thickBot="1" x14ac:dyDescent="0.9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'MazeComplete Accuracy'!D11, 'MazeSolve Accuracy'!D11, 'Hamiltonian Accuracy'!D11)</f>
        <v>6.0250000000000004</v>
      </c>
      <c r="E11">
        <f>AVERAGE('PARITY Accuracy'!E11, 'Pattern_Matching Accuracy'!E11, 'Reversal Accuracy'!E11, 'Stack Accuracy'!E11, 'Vending_Machine Accuracy'!E11, 'MazeComplete Accuracy'!E11, 'MazeSolve Accuracy'!E11, 'Hamiltonian Accuracy'!E11)</f>
        <v>27.55</v>
      </c>
      <c r="F11">
        <f>AVERAGE('PARITY Accuracy'!F11, 'Pattern_Matching Accuracy'!F11, 'Reversal Accuracy'!F11, 'Stack Accuracy'!F11, 'Vending_Machine Accuracy'!F11, 'MazeComplete Accuracy'!F11, 'MazeSolve Accuracy'!F11, 'Hamiltonian Accuracy'!F11)</f>
        <v>46.062500000000007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46.6</v>
      </c>
      <c r="H11" t="str">
        <f t="shared" si="0"/>
        <v>5 (δ=0.45)</v>
      </c>
      <c r="N11">
        <f t="shared" si="1"/>
        <v>31.559375000000003</v>
      </c>
      <c r="O11">
        <f t="shared" si="2"/>
        <v>16.618065694354286</v>
      </c>
      <c r="P11" s="5">
        <f>_xlfn.STDEV.P(P4:P9)</f>
        <v>0.45229191760525633</v>
      </c>
      <c r="Q11">
        <f>_xlfn.STDEV.P(Q4:Q8)</f>
        <v>0.38536069196458062</v>
      </c>
      <c r="R11" s="5">
        <f>_xlfn.STDEV.P(R4:R9)</f>
        <v>0.42469800453097278</v>
      </c>
      <c r="S11">
        <f>_xlfn.STDEV.P(S4:S8)</f>
        <v>0.20883043744410246</v>
      </c>
      <c r="T11" s="5">
        <f>_xlfn.STDEV.P(T4:T9)</f>
        <v>0.21451494982780492</v>
      </c>
      <c r="U11">
        <f>_xlfn.STDEV.P(U4:U8)</f>
        <v>0.31184160558322932</v>
      </c>
      <c r="V11" s="5">
        <f>_xlfn.STDEV.P(V4:V9)</f>
        <v>0.26727428897999511</v>
      </c>
      <c r="W11">
        <f>_xlfn.STDEV.P(W4:W8)</f>
        <v>0.29950034337095249</v>
      </c>
    </row>
    <row r="12" spans="1:38" x14ac:dyDescent="0.7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'MazeComplete Accuracy'!D12, 'MazeSolve Accuracy'!D12, 'Hamiltonian Accuracy'!D12)</f>
        <v>5.7125000000000004</v>
      </c>
      <c r="E12">
        <f>AVERAGE('PARITY Accuracy'!E12, 'Pattern_Matching Accuracy'!E12, 'Reversal Accuracy'!E12, 'Stack Accuracy'!E12, 'Vending_Machine Accuracy'!E12, 'MazeComplete Accuracy'!E12, 'MazeSolve Accuracy'!E12, 'Hamiltonian Accuracy'!E12)</f>
        <v>27.537499999999998</v>
      </c>
      <c r="F12">
        <f>AVERAGE('PARITY Accuracy'!F12, 'Pattern_Matching Accuracy'!F12, 'Reversal Accuracy'!F12, 'Stack Accuracy'!F12, 'Vending_Machine Accuracy'!F12, 'MazeComplete Accuracy'!F12, 'MazeSolve Accuracy'!F12, 'Hamiltonian Accuracy'!F12)</f>
        <v>45.874999999999993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45.844444444444449</v>
      </c>
      <c r="H12" t="str">
        <f t="shared" si="0"/>
        <v>5 (δ=0.65)</v>
      </c>
      <c r="K12" s="9" cm="1">
        <f t="array" ref="K12">INDEX(LINEST(K4:K9),1)</f>
        <v>-3.5003972029045833</v>
      </c>
      <c r="L12" s="10" cm="1">
        <f t="array" ref="L12">INDEX(LINEST(L4:L8),1)</f>
        <v>-5.9488915141200832E-2</v>
      </c>
      <c r="N12">
        <f t="shared" si="1"/>
        <v>31.242361111111112</v>
      </c>
      <c r="O12">
        <f t="shared" si="2"/>
        <v>16.529025702771179</v>
      </c>
      <c r="P12" s="5"/>
      <c r="R12" s="5"/>
      <c r="T12" s="5"/>
      <c r="V12" s="5"/>
    </row>
    <row r="13" spans="1:38" x14ac:dyDescent="0.7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'MazeComplete Accuracy'!D13, 'MazeSolve Accuracy'!D13, 'Hamiltonian Accuracy'!D13)</f>
        <v>6.0250000000000004</v>
      </c>
      <c r="E13">
        <f>AVERAGE('PARITY Accuracy'!E13, 'Pattern_Matching Accuracy'!E13, 'Reversal Accuracy'!E13, 'Stack Accuracy'!E13, 'Vending_Machine Accuracy'!E13, 'MazeComplete Accuracy'!E13, 'MazeSolve Accuracy'!E13, 'Hamiltonian Accuracy'!E13)</f>
        <v>26.387499999999999</v>
      </c>
      <c r="F13">
        <f>AVERAGE('PARITY Accuracy'!F13, 'Pattern_Matching Accuracy'!F13, 'Reversal Accuracy'!F13, 'Stack Accuracy'!F13, 'Vending_Machine Accuracy'!F13, 'MazeComplete Accuracy'!F13, 'MazeSolve Accuracy'!F13, 'Hamiltonian Accuracy'!F13)</f>
        <v>44.9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45.966666666666669</v>
      </c>
      <c r="H13" t="str">
        <f t="shared" si="0"/>
        <v>5 (δ=0.85)</v>
      </c>
      <c r="K13" s="11">
        <f>AVERAGE('Hamiltonian Accuracy'!K12, 'MazeSolve Accuracy'!K12, 'MazeComplete Accuracy'!K12, 'Vending_Machine Accuracy'!K12, 'Stack Accuracy'!K12, 'Reversal Accuracy'!K12, 'Pattern_Matching Accuracy'!K12, 'PARITY Accuracy'!K12)</f>
        <v>-3.0175896001642157</v>
      </c>
      <c r="L13" s="11">
        <f>AVERAGE('Hamiltonian Accuracy'!L12, 'MazeSolve Accuracy'!L12, 'MazeComplete Accuracy'!L12,  'Vending_Machine Accuracy'!L12, 'Stack Accuracy'!L12, 'Reversal Accuracy'!L12, 'Pattern_Matching Accuracy'!L12, 'PARITY Accuracy'!L12)</f>
        <v>-0.10057444503325071</v>
      </c>
      <c r="N13">
        <f t="shared" si="1"/>
        <v>30.819791666666667</v>
      </c>
      <c r="O13">
        <f t="shared" si="2"/>
        <v>16.294991501896373</v>
      </c>
      <c r="P13" s="5"/>
      <c r="R13" s="5"/>
      <c r="T13" s="5"/>
      <c r="V13" s="5"/>
    </row>
    <row r="14" spans="1:38" ht="15.5" thickBot="1" x14ac:dyDescent="0.9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'MazeComplete Accuracy'!D14, 'MazeSolve Accuracy'!D14, 'Hamiltonian Accuracy'!D14)</f>
        <v>12.137499999999999</v>
      </c>
      <c r="E14">
        <f>AVERAGE('PARITY Accuracy'!E14, 'Pattern_Matching Accuracy'!E14, 'Reversal Accuracy'!E14, 'Stack Accuracy'!E14, 'Vending_Machine Accuracy'!E14, 'MazeComplete Accuracy'!E14, 'MazeSolve Accuracy'!E14, 'Hamiltonian Accuracy'!E14)</f>
        <v>47.362500000000004</v>
      </c>
      <c r="F14">
        <f>AVERAGE('PARITY Accuracy'!F14, 'Pattern_Matching Accuracy'!F14, 'Reversal Accuracy'!F14, 'Stack Accuracy'!F14, 'Vending_Machine Accuracy'!F14, 'MazeComplete Accuracy'!F14, 'MazeSolve Accuracy'!F14, 'Hamiltonian Accuracy'!F14)</f>
        <v>54.75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47.088888888888889</v>
      </c>
      <c r="H14" t="str">
        <f t="shared" si="0"/>
        <v>10 (δ=0)</v>
      </c>
      <c r="K14" s="12">
        <f>_xlfn.STDEV.P('Hamiltonian Accuracy'!K12, 'MazeSolve Accuracy'!K12, 'MazeComplete Accuracy'!K12, 'Vending_Machine Accuracy'!K12, 'Stack Accuracy'!K12, 'Reversal Accuracy'!K12, 'Pattern_Matching Accuracy'!K12, 'PARITY Accuracy'!K12)</f>
        <v>2.5015048976940943</v>
      </c>
      <c r="L14" s="13" t="s">
        <v>29</v>
      </c>
      <c r="N14">
        <f t="shared" si="1"/>
        <v>40.334722222222226</v>
      </c>
      <c r="O14">
        <f t="shared" si="2"/>
        <v>16.567226701494231</v>
      </c>
      <c r="P14" s="5"/>
      <c r="R14" s="5"/>
      <c r="T14" s="5"/>
      <c r="V14" s="5"/>
    </row>
    <row r="15" spans="1:38" x14ac:dyDescent="0.7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'MazeComplete Accuracy'!D15, 'MazeSolve Accuracy'!D15, 'Hamiltonian Accuracy'!D15)</f>
        <v>15.337499999999999</v>
      </c>
      <c r="E15">
        <f>AVERAGE('PARITY Accuracy'!E15, 'Pattern_Matching Accuracy'!E15, 'Reversal Accuracy'!E15, 'Stack Accuracy'!E15, 'Vending_Machine Accuracy'!E15, 'MazeComplete Accuracy'!E15, 'MazeSolve Accuracy'!E15, 'Hamiltonian Accuracy'!E15)</f>
        <v>45.412500000000001</v>
      </c>
      <c r="F15">
        <f>AVERAGE('PARITY Accuracy'!F15, 'Pattern_Matching Accuracy'!F15, 'Reversal Accuracy'!F15, 'Stack Accuracy'!F15, 'Vending_Machine Accuracy'!F15, 'MazeComplete Accuracy'!F15, 'MazeSolve Accuracy'!F15, 'Hamiltonian Accuracy'!F15)</f>
        <v>52.75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47.233333333333334</v>
      </c>
      <c r="H15" t="str">
        <f t="shared" si="0"/>
        <v>10 (δ=0.2)</v>
      </c>
      <c r="J15" s="2"/>
      <c r="K15" s="2" t="s">
        <v>26</v>
      </c>
      <c r="L15" s="2" t="s">
        <v>27</v>
      </c>
      <c r="N15">
        <f t="shared" si="1"/>
        <v>40.183333333333337</v>
      </c>
      <c r="O15">
        <f t="shared" si="2"/>
        <v>14.59694513559829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</row>
    <row r="16" spans="1:38" x14ac:dyDescent="0.7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'MazeComplete Accuracy'!D16, 'MazeSolve Accuracy'!D16, 'Hamiltonian Accuracy'!D16)</f>
        <v>13.825000000000001</v>
      </c>
      <c r="E16">
        <f>AVERAGE('PARITY Accuracy'!E16, 'Pattern_Matching Accuracy'!E16, 'Reversal Accuracy'!E16, 'Stack Accuracy'!E16, 'Vending_Machine Accuracy'!E16, 'MazeComplete Accuracy'!E16, 'MazeSolve Accuracy'!E16, 'Hamiltonian Accuracy'!E16)</f>
        <v>45.475000000000009</v>
      </c>
      <c r="F16">
        <f>AVERAGE('PARITY Accuracy'!F16, 'Pattern_Matching Accuracy'!F16, 'Reversal Accuracy'!F16, 'Stack Accuracy'!F16, 'Vending_Machine Accuracy'!F16, 'MazeComplete Accuracy'!F16, 'MazeSolve Accuracy'!F16, 'Hamiltonian Accuracy'!F16)</f>
        <v>52.712500000000006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</v>
      </c>
      <c r="H16" t="str">
        <f t="shared" si="0"/>
        <v>10 (δ=0.45)</v>
      </c>
      <c r="J16">
        <v>2</v>
      </c>
      <c r="K16">
        <f>AVERAGE(D4:G8)</f>
        <v>22.488958333333333</v>
      </c>
      <c r="L16">
        <f>AVERAGE(D4:G4,D9:G9,D14:G14,D19:G19,D24:G24,D29:G29)</f>
        <v>47.494618055555556</v>
      </c>
      <c r="M16">
        <v>0</v>
      </c>
      <c r="N16">
        <f t="shared" si="1"/>
        <v>40.128125000000004</v>
      </c>
      <c r="O16">
        <f t="shared" si="2"/>
        <v>15.402095979017764</v>
      </c>
      <c r="P16" s="5">
        <f>AVERAGE(D4:D8)</f>
        <v>0</v>
      </c>
      <c r="Q16">
        <f>AVERAGE(D4,D9,D14,D19,D24,D29)</f>
        <v>31.053571428571427</v>
      </c>
      <c r="R16" s="5">
        <f>AVERAGE(E4:E8)</f>
        <v>9.2425000000000015</v>
      </c>
      <c r="S16">
        <f>AVERAGE(E4,E9,E14,E19,E24,E29)</f>
        <v>48.570833333333333</v>
      </c>
      <c r="T16" s="5">
        <f>AVERAGE(F4:F8)</f>
        <v>43.000000000000007</v>
      </c>
      <c r="U16">
        <f>AVERAGE(F4,F9,F14,F19,F24,F29)</f>
        <v>57.141666666666673</v>
      </c>
      <c r="V16" s="5">
        <f>AVERAGE(G4:G8)</f>
        <v>37.713333333333331</v>
      </c>
      <c r="W16">
        <f>AVERAGE(G4,G9,G14,G19,G24,G29)</f>
        <v>53.212400793650794</v>
      </c>
    </row>
    <row r="17" spans="1:23" x14ac:dyDescent="0.7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'MazeComplete Accuracy'!D17, 'MazeSolve Accuracy'!D17, 'Hamiltonian Accuracy'!D17)</f>
        <v>13.024999999999999</v>
      </c>
      <c r="E17">
        <f>AVERAGE('PARITY Accuracy'!E17, 'Pattern_Matching Accuracy'!E17, 'Reversal Accuracy'!E17, 'Stack Accuracy'!E17, 'Vending_Machine Accuracy'!E17, 'MazeComplete Accuracy'!E17, 'MazeSolve Accuracy'!E17, 'Hamiltonian Accuracy'!E17)</f>
        <v>44.274999999999999</v>
      </c>
      <c r="F17">
        <f>AVERAGE('PARITY Accuracy'!F17, 'Pattern_Matching Accuracy'!F17, 'Reversal Accuracy'!F17, 'Stack Accuracy'!F17, 'Vending_Machine Accuracy'!F17, 'MazeComplete Accuracy'!F17, 'MazeSolve Accuracy'!F17, 'Hamiltonian Accuracy'!F17)</f>
        <v>51.762499999999996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47.466666666666661</v>
      </c>
      <c r="H17" t="str">
        <f t="shared" si="0"/>
        <v>10 (δ=0.65)</v>
      </c>
      <c r="J17">
        <v>5</v>
      </c>
      <c r="K17">
        <f>AVERAGE(D9:G13)</f>
        <v>31.885416666666668</v>
      </c>
      <c r="L17">
        <f t="shared" ref="L17:L20" si="9">AVERAGE(D5:G5,D10:G10,D15:G15,D20:G20,D25:G25,D30:G30)</f>
        <v>47.716653439153426</v>
      </c>
      <c r="M17">
        <v>0.2</v>
      </c>
      <c r="N17">
        <f t="shared" si="1"/>
        <v>39.132291666666667</v>
      </c>
      <c r="O17">
        <f t="shared" si="2"/>
        <v>15.305408328056501</v>
      </c>
      <c r="P17" s="5">
        <f>AVERAGE(D9:D13)</f>
        <v>6.3274999999999988</v>
      </c>
      <c r="Q17">
        <f t="shared" ref="Q17:Q20" si="10">AVERAGE(D5,D10,D15,D20,D25,D30)</f>
        <v>32.490952380952386</v>
      </c>
      <c r="R17" s="5">
        <f>AVERAGE(E9:E13)</f>
        <v>28.354999999999997</v>
      </c>
      <c r="S17">
        <f t="shared" ref="S17:S20" si="11">AVERAGE(E5,E10,E15,E20,E25,E30)</f>
        <v>47.927083333333321</v>
      </c>
      <c r="T17" s="5">
        <f>AVERAGE(F9:F13)</f>
        <v>46.552500000000002</v>
      </c>
      <c r="U17">
        <f t="shared" ref="U17:U20" si="12">AVERAGE(F5,F10,F15,F20,F25,F30)</f>
        <v>56.695833333333326</v>
      </c>
      <c r="V17" s="5">
        <f>AVERAGE(G9:G13)</f>
        <v>46.306666666666665</v>
      </c>
      <c r="W17">
        <f t="shared" ref="W17:W20" si="13">AVERAGE(G5,G10,G15,G20,G25,G30)</f>
        <v>53.752744708994705</v>
      </c>
    </row>
    <row r="18" spans="1:23" x14ac:dyDescent="0.7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'MazeComplete Accuracy'!D18, 'MazeSolve Accuracy'!D18, 'Hamiltonian Accuracy'!D18)</f>
        <v>12.75</v>
      </c>
      <c r="E18">
        <f>AVERAGE('PARITY Accuracy'!E18, 'Pattern_Matching Accuracy'!E18, 'Reversal Accuracy'!E18, 'Stack Accuracy'!E18, 'Vending_Machine Accuracy'!E18, 'MazeComplete Accuracy'!E18, 'MazeSolve Accuracy'!E18, 'Hamiltonian Accuracy'!E18)</f>
        <v>44.725000000000001</v>
      </c>
      <c r="F18">
        <f>AVERAGE('PARITY Accuracy'!F18, 'Pattern_Matching Accuracy'!F18, 'Reversal Accuracy'!F18, 'Stack Accuracy'!F18, 'Vending_Machine Accuracy'!F18, 'MazeComplete Accuracy'!F18, 'MazeSolve Accuracy'!F18, 'Hamiltonian Accuracy'!F18)</f>
        <v>50.8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47.133333333333333</v>
      </c>
      <c r="H18" t="str">
        <f t="shared" si="0"/>
        <v>10 (δ=0.85)</v>
      </c>
      <c r="J18">
        <v>10</v>
      </c>
      <c r="K18">
        <f>AVERAGE(D14:G18)</f>
        <v>39.726111111111109</v>
      </c>
      <c r="L18">
        <f t="shared" si="9"/>
        <v>47.203384589947092</v>
      </c>
      <c r="M18">
        <v>0.45</v>
      </c>
      <c r="N18">
        <f t="shared" si="1"/>
        <v>38.852083333333333</v>
      </c>
      <c r="O18">
        <f t="shared" si="2"/>
        <v>15.224500966780496</v>
      </c>
      <c r="P18" s="5">
        <f>AVERAGE(D14:D18)</f>
        <v>13.414999999999997</v>
      </c>
      <c r="Q18">
        <f t="shared" si="10"/>
        <v>31.869523809523809</v>
      </c>
      <c r="R18" s="5">
        <f>AVERAGE(E14:E18)</f>
        <v>45.45</v>
      </c>
      <c r="S18">
        <f t="shared" si="11"/>
        <v>47.239583333333336</v>
      </c>
      <c r="T18" s="5">
        <f>AVERAGE(F14:F18)</f>
        <v>52.554999999999993</v>
      </c>
      <c r="U18">
        <f t="shared" si="12"/>
        <v>55.989583333333336</v>
      </c>
      <c r="V18" s="5">
        <f>AVERAGE(G14:G18)</f>
        <v>47.484444444444442</v>
      </c>
      <c r="W18">
        <f t="shared" si="13"/>
        <v>53.714847883597884</v>
      </c>
    </row>
    <row r="19" spans="1:23" x14ac:dyDescent="0.75">
      <c r="A19" s="1">
        <v>15</v>
      </c>
      <c r="B19">
        <v>20</v>
      </c>
      <c r="C19">
        <v>0</v>
      </c>
      <c r="D19">
        <f>(SUM(SUMIF('PARITY Accuracy'!D19,"&lt;&gt;0"), SUMIF('Pattern_Matching Accuracy'!D19,"&lt;&gt;0"), SUMIF('Reversal Accuracy'!D19,"&lt;&gt;0"), SUMIF('Stack Accuracy'!D19,"&lt;&gt;0"), SUMIF('Vending_Machine Accuracy'!D19,"&lt;&gt;0"), SUMIF('MazeComplete Accuracy'!D19,"&lt;&gt;0"), SUMIF('MazeSolve Accuracy'!D19,"&lt;&gt;0"), SUMIF('Hamiltonian Accuracy'!D19,"&lt;&gt;0")))/SUM(IF('PARITY Accuracy'!D19&lt;&gt;0,1,0), IF('Pattern_Matching Accuracy'!D19&lt;&gt;0,1,0), IF('Reversal Accuracy'!D19&lt;&gt;0,1,0), IF('Stack Accuracy'!D19&lt;&gt;0,1,0), IF('Vending_Machine Accuracy'!D19&lt;&gt;0,1,0), IF('MazeComplete Accuracy'!D19&lt;&gt;0,1,0), IF('MazeSolve Accuracy'!D19&lt;&gt;0,1,0), IF('Hamiltonian Accuracy'!D19&lt;&gt;0,1,0))</f>
        <v>43.757142857142853</v>
      </c>
      <c r="E19">
        <f>(SUM(SUMIF('PARITY Accuracy'!E19,"&lt;&gt;0"), SUMIF('Pattern_Matching Accuracy'!E19,"&lt;&gt;0"), SUMIF('Reversal Accuracy'!E19,"&lt;&gt;0"), SUMIF('Stack Accuracy'!E19,"&lt;&gt;0"), SUMIF('Vending_Machine Accuracy'!E19,"&lt;&gt;0"), SUMIF('MazeComplete Accuracy'!E19,"&lt;&gt;0"), SUMIF('MazeSolve Accuracy'!E19,"&lt;&gt;0"), SUMIF('Hamiltonian Accuracy'!E19,"&lt;&gt;0")))/SUM(IF('PARITY Accuracy'!E19&lt;&gt;0,1,0), IF('Pattern_Matching Accuracy'!E19&lt;&gt;0,1,0), IF('Reversal Accuracy'!E19&lt;&gt;0,1,0), IF('Stack Accuracy'!E19&lt;&gt;0,1,0), IF('Vending_Machine Accuracy'!E19&lt;&gt;0,1,0), IF('MazeComplete Accuracy'!E19&lt;&gt;0,1,0), IF('MazeSolve Accuracy'!E19&lt;&gt;0,1,0), IF('Hamiltonian Accuracy'!E19&lt;&gt;0,1,0))</f>
        <v>61.5625</v>
      </c>
      <c r="F19">
        <f>(SUM(SUMIF('PARITY Accuracy'!F19,"&lt;&gt;0"), SUMIF('Pattern_Matching Accuracy'!F19,"&lt;&gt;0"), SUMIF('Reversal Accuracy'!F19,"&lt;&gt;0"), SUMIF('Stack Accuracy'!F19,"&lt;&gt;0"), SUMIF('Vending_Machine Accuracy'!F19,"&lt;&gt;0"), SUMIF('MazeComplete Accuracy'!F19,"&lt;&gt;0"), SUMIF('MazeSolve Accuracy'!F19,"&lt;&gt;0"), SUMIF('Hamiltonian Accuracy'!F19,"&lt;&gt;0")))/SUM(IF('PARITY Accuracy'!F19&lt;&gt;0,1,0), IF('Pattern_Matching Accuracy'!F19&lt;&gt;0,1,0), IF('Reversal Accuracy'!F19&lt;&gt;0,1,0), IF('Stack Accuracy'!F19&lt;&gt;0,1,0), IF('Vending_Machine Accuracy'!F19&lt;&gt;0,1,0), IF('MazeComplete Accuracy'!F19&lt;&gt;0,1,0), IF('MazeSolve Accuracy'!F19&lt;&gt;0,1,0), IF('Hamiltonian Accuracy'!F19&lt;&gt;0,1,0))</f>
        <v>58.537500000000009</v>
      </c>
      <c r="G19">
        <f>(SUM(SUMIF('PARITY Accuracy'!G19,"&lt;&gt;0"), SUMIF('Pattern_Matching Accuracy'!G19,"&lt;&gt;0"), SUMIF('Reversal Accuracy'!G19,"&lt;&gt;0"), SUMIF('Stack Accuracy'!G19,"&lt;&gt;0"), SUMIF('Vending_Machine Accuracy'!G19,"&lt;&gt;0"), SUMIF('MazeComplete Accuracy'!G19,"&lt;&gt;0"), SUMIF('MazeSolve Accuracy'!G19,"&lt;&gt;0"), SUMIF('Hamiltonian Accuracy'!G19,"&lt;&gt;0")))/SUM(IF('PARITY Accuracy'!G19&lt;&gt;0,1,0), IF('Pattern_Matching Accuracy'!G19&lt;&gt;0,1,0), IF('Reversal Accuracy'!G19&lt;&gt;0,1,0), IF('Stack Accuracy'!G19&lt;&gt;0,1,0), IF('Vending_Machine Accuracy'!G19&lt;&gt;0,1,0), IF('MazeComplete Accuracy'!G19&lt;&gt;0,1,0), IF('MazeSolve Accuracy'!G19&lt;&gt;0,1,0), IF('Hamiltonian Accuracy'!G19&lt;&gt;0,1,0))</f>
        <v>60.3125</v>
      </c>
      <c r="H19" t="str">
        <f t="shared" si="0"/>
        <v>20 (δ=0)</v>
      </c>
      <c r="J19">
        <v>20</v>
      </c>
      <c r="K19">
        <f>AVERAGE(D19:G23)</f>
        <v>55.223053571428579</v>
      </c>
      <c r="L19">
        <f t="shared" si="9"/>
        <v>46.561389715608463</v>
      </c>
      <c r="M19">
        <v>0.65</v>
      </c>
      <c r="N19">
        <f t="shared" si="1"/>
        <v>56.042410714285715</v>
      </c>
      <c r="O19">
        <f t="shared" si="2"/>
        <v>7.1738818831868381</v>
      </c>
      <c r="P19" s="5">
        <f>AVERAGE(D19:D23)</f>
        <v>44.329714285714282</v>
      </c>
      <c r="Q19">
        <f t="shared" si="10"/>
        <v>31.059583333333336</v>
      </c>
      <c r="R19" s="5">
        <f>AVERAGE(E19:E23)</f>
        <v>61.385000000000005</v>
      </c>
      <c r="S19">
        <f t="shared" si="11"/>
        <v>46.681874999999998</v>
      </c>
      <c r="T19" s="5">
        <f>AVERAGE(F19:F23)</f>
        <v>56.21</v>
      </c>
      <c r="U19">
        <f t="shared" si="12"/>
        <v>55.58958333333333</v>
      </c>
      <c r="V19" s="5">
        <f>AVERAGE(G19:G23)</f>
        <v>58.967499999999994</v>
      </c>
      <c r="W19">
        <f t="shared" si="13"/>
        <v>52.914517195767196</v>
      </c>
    </row>
    <row r="20" spans="1:23" x14ac:dyDescent="0.75">
      <c r="A20" s="1">
        <v>16</v>
      </c>
      <c r="B20">
        <v>20</v>
      </c>
      <c r="C20">
        <v>0.2</v>
      </c>
      <c r="D20">
        <f>(SUM(SUMIF('PARITY Accuracy'!D20,"&lt;&gt;0"), SUMIF('Pattern_Matching Accuracy'!D20,"&lt;&gt;0"), SUMIF('Reversal Accuracy'!D20,"&lt;&gt;0"), SUMIF('Stack Accuracy'!D20,"&lt;&gt;0"), SUMIF('Vending_Machine Accuracy'!D20,"&lt;&gt;0"), SUMIF('MazeComplete Accuracy'!D20,"&lt;&gt;0"), SUMIF('MazeSolve Accuracy'!D20,"&lt;&gt;0"), SUMIF('Hamiltonian Accuracy'!D20,"&lt;&gt;0")))/SUM(IF('PARITY Accuracy'!D20&lt;&gt;0,1,0), IF('Pattern_Matching Accuracy'!D20&lt;&gt;0,1,0), IF('Reversal Accuracy'!D20&lt;&gt;0,1,0), IF('Stack Accuracy'!D20&lt;&gt;0,1,0), IF('Vending_Machine Accuracy'!D20&lt;&gt;0,1,0), IF('MazeComplete Accuracy'!D20&lt;&gt;0,1,0), IF('MazeSolve Accuracy'!D20&lt;&gt;0,1,0), IF('Hamiltonian Accuracy'!D20&lt;&gt;0,1,0))</f>
        <v>46.157142857142851</v>
      </c>
      <c r="E20">
        <f>(SUM(SUMIF('PARITY Accuracy'!E20,"&lt;&gt;0"), SUMIF('Pattern_Matching Accuracy'!E20,"&lt;&gt;0"), SUMIF('Reversal Accuracy'!E20,"&lt;&gt;0"), SUMIF('Stack Accuracy'!E20,"&lt;&gt;0"), SUMIF('Vending_Machine Accuracy'!E20,"&lt;&gt;0"), SUMIF('MazeComplete Accuracy'!E20,"&lt;&gt;0"), SUMIF('MazeSolve Accuracy'!E20,"&lt;&gt;0"), SUMIF('Hamiltonian Accuracy'!E20,"&lt;&gt;0")))/SUM(IF('PARITY Accuracy'!E20&lt;&gt;0,1,0), IF('Pattern_Matching Accuracy'!E20&lt;&gt;0,1,0), IF('Reversal Accuracy'!E20&lt;&gt;0,1,0), IF('Stack Accuracy'!E20&lt;&gt;0,1,0), IF('Vending_Machine Accuracy'!E20&lt;&gt;0,1,0), IF('MazeComplete Accuracy'!E20&lt;&gt;0,1,0), IF('MazeSolve Accuracy'!E20&lt;&gt;0,1,0), IF('Hamiltonian Accuracy'!E20&lt;&gt;0,1,0))</f>
        <v>61.912499999999994</v>
      </c>
      <c r="F20">
        <f>(SUM(SUMIF('PARITY Accuracy'!F20,"&lt;&gt;0"), SUMIF('Pattern_Matching Accuracy'!F20,"&lt;&gt;0"), SUMIF('Reversal Accuracy'!F20,"&lt;&gt;0"), SUMIF('Stack Accuracy'!F20,"&lt;&gt;0"), SUMIF('Vending_Machine Accuracy'!F20,"&lt;&gt;0"), SUMIF('MazeComplete Accuracy'!F20,"&lt;&gt;0"), SUMIF('MazeSolve Accuracy'!F20,"&lt;&gt;0"), SUMIF('Hamiltonian Accuracy'!F20,"&lt;&gt;0")))/SUM(IF('PARITY Accuracy'!F20&lt;&gt;0,1,0), IF('Pattern_Matching Accuracy'!F20&lt;&gt;0,1,0), IF('Reversal Accuracy'!F20&lt;&gt;0,1,0), IF('Stack Accuracy'!F20&lt;&gt;0,1,0), IF('Vending_Machine Accuracy'!F20&lt;&gt;0,1,0), IF('MazeComplete Accuracy'!F20&lt;&gt;0,1,0), IF('MazeSolve Accuracy'!F20&lt;&gt;0,1,0), IF('Hamiltonian Accuracy'!F20&lt;&gt;0,1,0))</f>
        <v>55.762500000000003</v>
      </c>
      <c r="G20">
        <f>(SUM(SUMIF('PARITY Accuracy'!G20,"&lt;&gt;0"), SUMIF('Pattern_Matching Accuracy'!G20,"&lt;&gt;0"), SUMIF('Reversal Accuracy'!G20,"&lt;&gt;0"), SUMIF('Stack Accuracy'!G20,"&lt;&gt;0"), SUMIF('Vending_Machine Accuracy'!G20,"&lt;&gt;0"), SUMIF('MazeComplete Accuracy'!G20,"&lt;&gt;0"), SUMIF('MazeSolve Accuracy'!G20,"&lt;&gt;0"), SUMIF('Hamiltonian Accuracy'!G20,"&lt;&gt;0")))/SUM(IF('PARITY Accuracy'!G20&lt;&gt;0,1,0), IF('Pattern_Matching Accuracy'!G20&lt;&gt;0,1,0), IF('Reversal Accuracy'!G20&lt;&gt;0,1,0), IF('Stack Accuracy'!G20&lt;&gt;0,1,0), IF('Vending_Machine Accuracy'!G20&lt;&gt;0,1,0), IF('MazeComplete Accuracy'!G20&lt;&gt;0,1,0), IF('MazeSolve Accuracy'!G20&lt;&gt;0,1,0), IF('Hamiltonian Accuracy'!G20&lt;&gt;0,1,0))</f>
        <v>59.462500000000006</v>
      </c>
      <c r="H20" t="str">
        <f t="shared" si="0"/>
        <v>20 (δ=0.2)</v>
      </c>
      <c r="J20">
        <v>50</v>
      </c>
      <c r="K20">
        <f>AVERAGE(D24:G28)</f>
        <v>64.808758928571436</v>
      </c>
      <c r="L20">
        <f t="shared" si="9"/>
        <v>45.89604828042328</v>
      </c>
      <c r="M20">
        <v>0.85</v>
      </c>
      <c r="N20">
        <f t="shared" si="1"/>
        <v>55.823660714285715</v>
      </c>
      <c r="O20">
        <f t="shared" si="2"/>
        <v>5.9950067412378329</v>
      </c>
      <c r="P20" s="5">
        <f>AVERAGE(D24:D28)</f>
        <v>60.042857142857144</v>
      </c>
      <c r="Q20">
        <f t="shared" si="10"/>
        <v>30.300595238095241</v>
      </c>
      <c r="R20" s="5">
        <f>AVERAGE(E24:E28)</f>
        <v>68.978250000000003</v>
      </c>
      <c r="S20">
        <f t="shared" si="11"/>
        <v>46.202083333333327</v>
      </c>
      <c r="T20" s="5">
        <f>AVERAGE(F24:F28)</f>
        <v>66.482499999999987</v>
      </c>
      <c r="U20">
        <f t="shared" si="12"/>
        <v>54.704166666666673</v>
      </c>
      <c r="V20" s="5">
        <f>AVERAGE(G24:G28)</f>
        <v>63.731428571428566</v>
      </c>
      <c r="W20">
        <f t="shared" si="13"/>
        <v>52.377347883597885</v>
      </c>
    </row>
    <row r="21" spans="1:23" x14ac:dyDescent="0.75">
      <c r="A21" s="1">
        <v>17</v>
      </c>
      <c r="B21">
        <v>20</v>
      </c>
      <c r="C21">
        <v>0.45</v>
      </c>
      <c r="D21">
        <f>(SUM(SUMIF('PARITY Accuracy'!D21,"&lt;&gt;0"), SUMIF('Pattern_Matching Accuracy'!D21,"&lt;&gt;0"), SUMIF('Reversal Accuracy'!D21,"&lt;&gt;0"), SUMIF('Stack Accuracy'!D21,"&lt;&gt;0"), SUMIF('Vending_Machine Accuracy'!D21,"&lt;&gt;0"), SUMIF('MazeComplete Accuracy'!D21,"&lt;&gt;0"), SUMIF('MazeSolve Accuracy'!D21,"&lt;&gt;0"), SUMIF('Hamiltonian Accuracy'!D21,"&lt;&gt;0")))/SUM(IF('PARITY Accuracy'!D21&lt;&gt;0,1,0), IF('Pattern_Matching Accuracy'!D21&lt;&gt;0,1,0), IF('Reversal Accuracy'!D21&lt;&gt;0,1,0), IF('Stack Accuracy'!D21&lt;&gt;0,1,0), IF('Vending_Machine Accuracy'!D21&lt;&gt;0,1,0), IF('MazeComplete Accuracy'!D21&lt;&gt;0,1,0), IF('MazeSolve Accuracy'!D21&lt;&gt;0,1,0), IF('Hamiltonian Accuracy'!D21&lt;&gt;0,1,0))</f>
        <v>45.242857142857147</v>
      </c>
      <c r="E21">
        <f>(SUM(SUMIF('PARITY Accuracy'!E21,"&lt;&gt;0"), SUMIF('Pattern_Matching Accuracy'!E21,"&lt;&gt;0"), SUMIF('Reversal Accuracy'!E21,"&lt;&gt;0"), SUMIF('Stack Accuracy'!E21,"&lt;&gt;0"), SUMIF('Vending_Machine Accuracy'!E21,"&lt;&gt;0"), SUMIF('MazeComplete Accuracy'!E21,"&lt;&gt;0"), SUMIF('MazeSolve Accuracy'!E21,"&lt;&gt;0"), SUMIF('Hamiltonian Accuracy'!E21,"&lt;&gt;0")))/SUM(IF('PARITY Accuracy'!E21&lt;&gt;0,1,0), IF('Pattern_Matching Accuracy'!E21&lt;&gt;0,1,0), IF('Reversal Accuracy'!E21&lt;&gt;0,1,0), IF('Stack Accuracy'!E21&lt;&gt;0,1,0), IF('Vending_Machine Accuracy'!E21&lt;&gt;0,1,0), IF('MazeComplete Accuracy'!E21&lt;&gt;0,1,0), IF('MazeSolve Accuracy'!E21&lt;&gt;0,1,0), IF('Hamiltonian Accuracy'!E21&lt;&gt;0,1,0))</f>
        <v>61.449999999999996</v>
      </c>
      <c r="F21">
        <f>(SUM(SUMIF('PARITY Accuracy'!F21,"&lt;&gt;0"), SUMIF('Pattern_Matching Accuracy'!F21,"&lt;&gt;0"), SUMIF('Reversal Accuracy'!F21,"&lt;&gt;0"), SUMIF('Stack Accuracy'!F21,"&lt;&gt;0"), SUMIF('Vending_Machine Accuracy'!F21,"&lt;&gt;0"), SUMIF('MazeComplete Accuracy'!F21,"&lt;&gt;0"), SUMIF('MazeSolve Accuracy'!F21,"&lt;&gt;0"), SUMIF('Hamiltonian Accuracy'!F21,"&lt;&gt;0")))/SUM(IF('PARITY Accuracy'!F21&lt;&gt;0,1,0), IF('Pattern_Matching Accuracy'!F21&lt;&gt;0,1,0), IF('Reversal Accuracy'!F21&lt;&gt;0,1,0), IF('Stack Accuracy'!F21&lt;&gt;0,1,0), IF('Vending_Machine Accuracy'!F21&lt;&gt;0,1,0), IF('MazeComplete Accuracy'!F21&lt;&gt;0,1,0), IF('MazeSolve Accuracy'!F21&lt;&gt;0,1,0), IF('Hamiltonian Accuracy'!F21&lt;&gt;0,1,0))</f>
        <v>55.762500000000003</v>
      </c>
      <c r="G21">
        <f>(SUM(SUMIF('PARITY Accuracy'!G21,"&lt;&gt;0"), SUMIF('Pattern_Matching Accuracy'!G21,"&lt;&gt;0"), SUMIF('Reversal Accuracy'!G21,"&lt;&gt;0"), SUMIF('Stack Accuracy'!G21,"&lt;&gt;0"), SUMIF('Vending_Machine Accuracy'!G21,"&lt;&gt;0"), SUMIF('MazeComplete Accuracy'!G21,"&lt;&gt;0"), SUMIF('MazeSolve Accuracy'!G21,"&lt;&gt;0"), SUMIF('Hamiltonian Accuracy'!G21,"&lt;&gt;0")))/SUM(IF('PARITY Accuracy'!G21&lt;&gt;0,1,0), IF('Pattern_Matching Accuracy'!G21&lt;&gt;0,1,0), IF('Reversal Accuracy'!G21&lt;&gt;0,1,0), IF('Stack Accuracy'!G21&lt;&gt;0,1,0), IF('Vending_Machine Accuracy'!G21&lt;&gt;0,1,0), IF('MazeComplete Accuracy'!G21&lt;&gt;0,1,0), IF('MazeSolve Accuracy'!G21&lt;&gt;0,1,0), IF('Hamiltonian Accuracy'!G21&lt;&gt;0,1,0))</f>
        <v>58.787499999999994</v>
      </c>
      <c r="H21" t="str">
        <f t="shared" si="0"/>
        <v>20 (δ=0.45)</v>
      </c>
      <c r="J21">
        <v>100</v>
      </c>
      <c r="K21">
        <f>AVERAGE(D29:G33)</f>
        <v>67.714214285714291</v>
      </c>
      <c r="N21">
        <f t="shared" si="1"/>
        <v>55.31071428571429</v>
      </c>
      <c r="O21">
        <f t="shared" si="2"/>
        <v>6.1511122117326114</v>
      </c>
      <c r="P21" s="5">
        <f>AVERAGE(D29:D33)</f>
        <v>64.013999999999982</v>
      </c>
      <c r="R21" s="5">
        <f>AVERAGE(E29:E33)</f>
        <v>70.534999999999997</v>
      </c>
      <c r="T21" s="5">
        <f>AVERAGE(F29:F33)</f>
        <v>71.344999999999999</v>
      </c>
      <c r="V21" s="5">
        <f>AVERAGE(G29:G33)</f>
        <v>64.962857142857132</v>
      </c>
    </row>
    <row r="22" spans="1:23" x14ac:dyDescent="0.75">
      <c r="A22" s="1">
        <v>18</v>
      </c>
      <c r="B22">
        <v>20</v>
      </c>
      <c r="C22">
        <v>0.65</v>
      </c>
      <c r="D22">
        <f>(SUM(SUMIF('PARITY Accuracy'!D22,"&lt;&gt;0"), SUMIF('Pattern_Matching Accuracy'!D22,"&lt;&gt;0"), SUMIF('Reversal Accuracy'!D22,"&lt;&gt;0"), SUMIF('Stack Accuracy'!D22,"&lt;&gt;0"), SUMIF('Vending_Machine Accuracy'!D22,"&lt;&gt;0"), SUMIF('MazeComplete Accuracy'!D22,"&lt;&gt;0"), SUMIF('MazeSolve Accuracy'!D22,"&lt;&gt;0"), SUMIF('Hamiltonian Accuracy'!D22,"&lt;&gt;0")))/SUM(IF('PARITY Accuracy'!D22&lt;&gt;0,1,0), IF('Pattern_Matching Accuracy'!D22&lt;&gt;0,1,0), IF('Reversal Accuracy'!D22&lt;&gt;0,1,0), IF('Stack Accuracy'!D22&lt;&gt;0,1,0), IF('Vending_Machine Accuracy'!D22&lt;&gt;0,1,0), IF('MazeComplete Accuracy'!D22&lt;&gt;0,1,0), IF('MazeSolve Accuracy'!D22&lt;&gt;0,1,0), IF('Hamiltonian Accuracy'!D22&lt;&gt;0,1,0))</f>
        <v>44.291428571428568</v>
      </c>
      <c r="E22">
        <f>(SUM(SUMIF('PARITY Accuracy'!E22,"&lt;&gt;0"), SUMIF('Pattern_Matching Accuracy'!E22,"&lt;&gt;0"), SUMIF('Reversal Accuracy'!E22,"&lt;&gt;0"), SUMIF('Stack Accuracy'!E22,"&lt;&gt;0"), SUMIF('Vending_Machine Accuracy'!E22,"&lt;&gt;0"), SUMIF('MazeComplete Accuracy'!E22,"&lt;&gt;0"), SUMIF('MazeSolve Accuracy'!E22,"&lt;&gt;0"), SUMIF('Hamiltonian Accuracy'!E22,"&lt;&gt;0")))/SUM(IF('PARITY Accuracy'!E22&lt;&gt;0,1,0), IF('Pattern_Matching Accuracy'!E22&lt;&gt;0,1,0), IF('Reversal Accuracy'!E22&lt;&gt;0,1,0), IF('Stack Accuracy'!E22&lt;&gt;0,1,0), IF('Vending_Machine Accuracy'!E22&lt;&gt;0,1,0), IF('MazeComplete Accuracy'!E22&lt;&gt;0,1,0), IF('MazeSolve Accuracy'!E22&lt;&gt;0,1,0), IF('Hamiltonian Accuracy'!E22&lt;&gt;0,1,0))</f>
        <v>60.737500000000004</v>
      </c>
      <c r="F22">
        <f>(SUM(SUMIF('PARITY Accuracy'!F22,"&lt;&gt;0"), SUMIF('Pattern_Matching Accuracy'!F22,"&lt;&gt;0"), SUMIF('Reversal Accuracy'!F22,"&lt;&gt;0"), SUMIF('Stack Accuracy'!F22,"&lt;&gt;0"), SUMIF('Vending_Machine Accuracy'!F22,"&lt;&gt;0"), SUMIF('MazeComplete Accuracy'!F22,"&lt;&gt;0"), SUMIF('MazeSolve Accuracy'!F22,"&lt;&gt;0"), SUMIF('Hamiltonian Accuracy'!F22,"&lt;&gt;0")))/SUM(IF('PARITY Accuracy'!F22&lt;&gt;0,1,0), IF('Pattern_Matching Accuracy'!F22&lt;&gt;0,1,0), IF('Reversal Accuracy'!F22&lt;&gt;0,1,0), IF('Stack Accuracy'!F22&lt;&gt;0,1,0), IF('Vending_Machine Accuracy'!F22&lt;&gt;0,1,0), IF('MazeComplete Accuracy'!F22&lt;&gt;0,1,0), IF('MazeSolve Accuracy'!F22&lt;&gt;0,1,0), IF('Hamiltonian Accuracy'!F22&lt;&gt;0,1,0))</f>
        <v>55.912500000000001</v>
      </c>
      <c r="G22">
        <f>(SUM(SUMIF('PARITY Accuracy'!G22,"&lt;&gt;0"), SUMIF('Pattern_Matching Accuracy'!G22,"&lt;&gt;0"), SUMIF('Reversal Accuracy'!G22,"&lt;&gt;0"), SUMIF('Stack Accuracy'!G22,"&lt;&gt;0"), SUMIF('Vending_Machine Accuracy'!G22,"&lt;&gt;0"), SUMIF('MazeComplete Accuracy'!G22,"&lt;&gt;0"), SUMIF('MazeSolve Accuracy'!G22,"&lt;&gt;0"), SUMIF('Hamiltonian Accuracy'!G22,"&lt;&gt;0")))/SUM(IF('PARITY Accuracy'!G22&lt;&gt;0,1,0), IF('Pattern_Matching Accuracy'!G22&lt;&gt;0,1,0), IF('Reversal Accuracy'!G22&lt;&gt;0,1,0), IF('Stack Accuracy'!G22&lt;&gt;0,1,0), IF('Vending_Machine Accuracy'!G22&lt;&gt;0,1,0), IF('MazeComplete Accuracy'!G22&lt;&gt;0,1,0), IF('MazeSolve Accuracy'!G22&lt;&gt;0,1,0), IF('Hamiltonian Accuracy'!G22&lt;&gt;0,1,0))</f>
        <v>58.712500000000006</v>
      </c>
      <c r="H22" t="str">
        <f t="shared" si="0"/>
        <v>20 (δ=0.65)</v>
      </c>
      <c r="K22" s="6">
        <f>AVERAGE(K16:K21)</f>
        <v>46.974418816137565</v>
      </c>
      <c r="L22">
        <f>AVERAGE(L16:L20)</f>
        <v>46.974418816137572</v>
      </c>
      <c r="N22">
        <f t="shared" si="1"/>
        <v>54.913482142857141</v>
      </c>
      <c r="O22">
        <f t="shared" si="2"/>
        <v>6.3674519910322198</v>
      </c>
      <c r="P22" s="5">
        <f>AVERAGE(P16:P21)</f>
        <v>31.354845238095237</v>
      </c>
      <c r="Q22">
        <f>AVERAGE(Q16:Q20)</f>
        <v>31.354845238095244</v>
      </c>
      <c r="R22" s="5">
        <f>AVERAGE(R16:R21)</f>
        <v>47.32429166666666</v>
      </c>
      <c r="S22">
        <f>AVERAGE(S16:S20)</f>
        <v>47.32429166666666</v>
      </c>
      <c r="T22" s="5">
        <f>AVERAGE(T16:T21)</f>
        <v>56.024166666666666</v>
      </c>
      <c r="U22">
        <f>AVERAGE(U16:U20)</f>
        <v>56.024166666666666</v>
      </c>
      <c r="V22" s="5">
        <f>AVERAGE(V16:V21)</f>
        <v>53.194371693121695</v>
      </c>
      <c r="W22">
        <f>AVERAGE(W16:W20)</f>
        <v>53.194371693121695</v>
      </c>
    </row>
    <row r="23" spans="1:23" x14ac:dyDescent="0.75">
      <c r="A23" s="1">
        <v>19</v>
      </c>
      <c r="B23">
        <v>20</v>
      </c>
      <c r="C23">
        <v>0.85</v>
      </c>
      <c r="D23">
        <f>(SUM(SUMIF('PARITY Accuracy'!D23,"&lt;&gt;0"), SUMIF('Pattern_Matching Accuracy'!D23,"&lt;&gt;0"), SUMIF('Reversal Accuracy'!D23,"&lt;&gt;0"), SUMIF('Stack Accuracy'!D23,"&lt;&gt;0"), SUMIF('Vending_Machine Accuracy'!D23,"&lt;&gt;0"), SUMIF('MazeComplete Accuracy'!D23,"&lt;&gt;0"), SUMIF('MazeSolve Accuracy'!D23,"&lt;&gt;0"), SUMIF('Hamiltonian Accuracy'!D23,"&lt;&gt;0")))/SUM(IF('PARITY Accuracy'!D23&lt;&gt;0,1,0), IF('Pattern_Matching Accuracy'!D23&lt;&gt;0,1,0), IF('Reversal Accuracy'!D23&lt;&gt;0,1,0), IF('Stack Accuracy'!D23&lt;&gt;0,1,0), IF('Vending_Machine Accuracy'!D23&lt;&gt;0,1,0), IF('MazeComplete Accuracy'!D23&lt;&gt;0,1,0), IF('MazeSolve Accuracy'!D23&lt;&gt;0,1,0), IF('Hamiltonian Accuracy'!D23&lt;&gt;0,1,0))</f>
        <v>42.199999999999996</v>
      </c>
      <c r="E23">
        <f>(SUM(SUMIF('PARITY Accuracy'!E23,"&lt;&gt;0"), SUMIF('Pattern_Matching Accuracy'!E23,"&lt;&gt;0"), SUMIF('Reversal Accuracy'!E23,"&lt;&gt;0"), SUMIF('Stack Accuracy'!E23,"&lt;&gt;0"), SUMIF('Vending_Machine Accuracy'!E23,"&lt;&gt;0"), SUMIF('MazeComplete Accuracy'!E23,"&lt;&gt;0"), SUMIF('MazeSolve Accuracy'!E23,"&lt;&gt;0"), SUMIF('Hamiltonian Accuracy'!E23,"&lt;&gt;0")))/SUM(IF('PARITY Accuracy'!E23&lt;&gt;0,1,0), IF('Pattern_Matching Accuracy'!E23&lt;&gt;0,1,0), IF('Reversal Accuracy'!E23&lt;&gt;0,1,0), IF('Stack Accuracy'!E23&lt;&gt;0,1,0), IF('Vending_Machine Accuracy'!E23&lt;&gt;0,1,0), IF('MazeComplete Accuracy'!E23&lt;&gt;0,1,0), IF('MazeSolve Accuracy'!E23&lt;&gt;0,1,0), IF('Hamiltonian Accuracy'!E23&lt;&gt;0,1,0))</f>
        <v>61.262499999999996</v>
      </c>
      <c r="F23">
        <f>(SUM(SUMIF('PARITY Accuracy'!F23,"&lt;&gt;0"), SUMIF('Pattern_Matching Accuracy'!F23,"&lt;&gt;0"), SUMIF('Reversal Accuracy'!F23,"&lt;&gt;0"), SUMIF('Stack Accuracy'!F23,"&lt;&gt;0"), SUMIF('Vending_Machine Accuracy'!F23,"&lt;&gt;0"), SUMIF('MazeComplete Accuracy'!F23,"&lt;&gt;0"), SUMIF('MazeSolve Accuracy'!F23,"&lt;&gt;0"), SUMIF('Hamiltonian Accuracy'!F23,"&lt;&gt;0")))/SUM(IF('PARITY Accuracy'!F23&lt;&gt;0,1,0), IF('Pattern_Matching Accuracy'!F23&lt;&gt;0,1,0), IF('Reversal Accuracy'!F23&lt;&gt;0,1,0), IF('Stack Accuracy'!F23&lt;&gt;0,1,0), IF('Vending_Machine Accuracy'!F23&lt;&gt;0,1,0), IF('MazeComplete Accuracy'!F23&lt;&gt;0,1,0), IF('MazeSolve Accuracy'!F23&lt;&gt;0,1,0), IF('Hamiltonian Accuracy'!F23&lt;&gt;0,1,0))</f>
        <v>55.075000000000003</v>
      </c>
      <c r="G23">
        <f>(SUM(SUMIF('PARITY Accuracy'!G23,"&lt;&gt;0"), SUMIF('Pattern_Matching Accuracy'!G23,"&lt;&gt;0"), SUMIF('Reversal Accuracy'!G23,"&lt;&gt;0"), SUMIF('Stack Accuracy'!G23,"&lt;&gt;0"), SUMIF('Vending_Machine Accuracy'!G23,"&lt;&gt;0"), SUMIF('MazeComplete Accuracy'!G23,"&lt;&gt;0"), SUMIF('MazeSolve Accuracy'!G23,"&lt;&gt;0"), SUMIF('Hamiltonian Accuracy'!G23,"&lt;&gt;0")))/SUM(IF('PARITY Accuracy'!G23&lt;&gt;0,1,0), IF('Pattern_Matching Accuracy'!G23&lt;&gt;0,1,0), IF('Reversal Accuracy'!G23&lt;&gt;0,1,0), IF('Stack Accuracy'!G23&lt;&gt;0,1,0), IF('Vending_Machine Accuracy'!G23&lt;&gt;0,1,0), IF('MazeComplete Accuracy'!G23&lt;&gt;0,1,0), IF('MazeSolve Accuracy'!G23&lt;&gt;0,1,0), IF('Hamiltonian Accuracy'!G23&lt;&gt;0,1,0))</f>
        <v>57.5625</v>
      </c>
      <c r="H23" t="str">
        <f t="shared" si="0"/>
        <v>20 (δ=0.85)</v>
      </c>
      <c r="K23">
        <f>_xlfn.STDEV.P(K16:K21)</f>
        <v>16.812676290032343</v>
      </c>
      <c r="L23">
        <f>_xlfn.STDEV.P(L16:L20)</f>
        <v>0.66444275299702704</v>
      </c>
      <c r="N23">
        <f t="shared" si="1"/>
        <v>54.024999999999999</v>
      </c>
      <c r="O23">
        <f t="shared" si="2"/>
        <v>7.1733610933090546</v>
      </c>
      <c r="P23" s="5">
        <f>_xlfn.STDEV.P(P16:P21)</f>
        <v>25.785338276984685</v>
      </c>
      <c r="Q23">
        <f>_xlfn.STDEV.P(Q16:Q20)</f>
        <v>0.75432380781033248</v>
      </c>
      <c r="R23" s="5">
        <f>_xlfn.STDEV.P(R16:R21)</f>
        <v>22.431021167875549</v>
      </c>
      <c r="S23">
        <f>_xlfn.STDEV.P(S16:S20)</f>
        <v>0.84810967909685953</v>
      </c>
      <c r="T23" s="5">
        <f>_xlfn.STDEV.P(T16:T21)</f>
        <v>10.128472312688086</v>
      </c>
      <c r="U23">
        <f>_xlfn.STDEV.P(U16:U20)</f>
        <v>0.85233808335268657</v>
      </c>
      <c r="V23" s="5">
        <f>_xlfn.STDEV.P(V16:V21)</f>
        <v>10.021328307655164</v>
      </c>
      <c r="W23">
        <f>_xlfn.STDEV.P(W16:W20)</f>
        <v>0.51552834707549355</v>
      </c>
    </row>
    <row r="24" spans="1:23" ht="15.5" thickBot="1" x14ac:dyDescent="0.9">
      <c r="A24" s="1">
        <v>20</v>
      </c>
      <c r="B24">
        <v>50</v>
      </c>
      <c r="C24">
        <v>0</v>
      </c>
      <c r="D24">
        <f>(SUM(SUMIF('PARITY Accuracy'!D24,"&lt;&gt;0"), SUMIF('Pattern_Matching Accuracy'!D24,"&lt;&gt;0"), SUMIF('Reversal Accuracy'!D24,"&lt;&gt;0"), SUMIF('Stack Accuracy'!D24,"&lt;&gt;0"), SUMIF('Vending_Machine Accuracy'!D24,"&lt;&gt;0"), SUMIF('MazeComplete Accuracy'!D24,"&lt;&gt;0"), SUMIF('MazeSolve Accuracy'!D24,"&lt;&gt;0"), SUMIF('Hamiltonian Accuracy'!D24,"&lt;&gt;0")))/SUM(IF('PARITY Accuracy'!D24&lt;&gt;0,1,0), IF('Pattern_Matching Accuracy'!D24&lt;&gt;0,1,0), IF('Reversal Accuracy'!D24&lt;&gt;0,1,0), IF('Stack Accuracy'!D24&lt;&gt;0,1,0), IF('Vending_Machine Accuracy'!D24&lt;&gt;0,1,0), IF('MazeComplete Accuracy'!D24&lt;&gt;0,1,0), IF('MazeSolve Accuracy'!D24&lt;&gt;0,1,0), IF('Hamiltonian Accuracy'!D24&lt;&gt;0,1,0))</f>
        <v>59.628571428571426</v>
      </c>
      <c r="E24">
        <f>(SUM(SUMIF('PARITY Accuracy'!E24,"&lt;&gt;0"), SUMIF('Pattern_Matching Accuracy'!E24,"&lt;&gt;0"), SUMIF('Reversal Accuracy'!E24,"&lt;&gt;0"), SUMIF('Stack Accuracy'!E24,"&lt;&gt;0"), SUMIF('Vending_Machine Accuracy'!E24,"&lt;&gt;0"), SUMIF('MazeComplete Accuracy'!E24,"&lt;&gt;0"), SUMIF('MazeSolve Accuracy'!E24,"&lt;&gt;0"), SUMIF('Hamiltonian Accuracy'!E24,"&lt;&gt;0")))/SUM(IF('PARITY Accuracy'!E24&lt;&gt;0,1,0), IF('Pattern_Matching Accuracy'!E24&lt;&gt;0,1,0), IF('Reversal Accuracy'!E24&lt;&gt;0,1,0), IF('Stack Accuracy'!E24&lt;&gt;0,1,0), IF('Vending_Machine Accuracy'!E24&lt;&gt;0,1,0), IF('MazeComplete Accuracy'!E24&lt;&gt;0,1,0), IF('MazeSolve Accuracy'!E24&lt;&gt;0,1,0), IF('Hamiltonian Accuracy'!E24&lt;&gt;0,1,0))</f>
        <v>69.349999999999994</v>
      </c>
      <c r="F24">
        <f>(SUM(SUMIF('PARITY Accuracy'!F24,"&lt;&gt;0"), SUMIF('Pattern_Matching Accuracy'!F24,"&lt;&gt;0"), SUMIF('Reversal Accuracy'!F24,"&lt;&gt;0"), SUMIF('Stack Accuracy'!F24,"&lt;&gt;0"), SUMIF('Vending_Machine Accuracy'!F24,"&lt;&gt;0"), SUMIF('MazeComplete Accuracy'!F24,"&lt;&gt;0"), SUMIF('MazeSolve Accuracy'!F24,"&lt;&gt;0"), SUMIF('Hamiltonian Accuracy'!F24,"&lt;&gt;0")))/SUM(IF('PARITY Accuracy'!F24&lt;&gt;0,1,0), IF('Pattern_Matching Accuracy'!F24&lt;&gt;0,1,0), IF('Reversal Accuracy'!F24&lt;&gt;0,1,0), IF('Stack Accuracy'!F24&lt;&gt;0,1,0), IF('Vending_Machine Accuracy'!F24&lt;&gt;0,1,0), IF('MazeComplete Accuracy'!F24&lt;&gt;0,1,0), IF('MazeSolve Accuracy'!F24&lt;&gt;0,1,0), IF('Hamiltonian Accuracy'!F24&lt;&gt;0,1,0))</f>
        <v>65.587499999999991</v>
      </c>
      <c r="G24">
        <f>(SUM(SUMIF('PARITY Accuracy'!G24,"&lt;&gt;0"), SUMIF('Pattern_Matching Accuracy'!G24,"&lt;&gt;0"), SUMIF('Reversal Accuracy'!G24,"&lt;&gt;0"), SUMIF('Stack Accuracy'!G24,"&lt;&gt;0"), SUMIF('Vending_Machine Accuracy'!G24,"&lt;&gt;0"), SUMIF('MazeComplete Accuracy'!G24,"&lt;&gt;0"), SUMIF('MazeSolve Accuracy'!G24,"&lt;&gt;0"), SUMIF('Hamiltonian Accuracy'!G24,"&lt;&gt;0")))/SUM(IF('PARITY Accuracy'!G24&lt;&gt;0,1,0), IF('Pattern_Matching Accuracy'!G24&lt;&gt;0,1,0), IF('Reversal Accuracy'!G24&lt;&gt;0,1,0), IF('Stack Accuracy'!G24&lt;&gt;0,1,0), IF('Vending_Machine Accuracy'!G24&lt;&gt;0,1,0), IF('MazeComplete Accuracy'!G24&lt;&gt;0,1,0), IF('MazeSolve Accuracy'!G24&lt;&gt;0,1,0), IF('Hamiltonian Accuracy'!G24&lt;&gt;0,1,0))</f>
        <v>62.68571428571429</v>
      </c>
      <c r="H24" t="str">
        <f t="shared" si="0"/>
        <v>50 (δ=0)</v>
      </c>
      <c r="N24">
        <f t="shared" si="1"/>
        <v>64.312946428571436</v>
      </c>
      <c r="O24">
        <f t="shared" si="2"/>
        <v>3.5912271257626909</v>
      </c>
      <c r="P24" s="5"/>
      <c r="R24" s="5"/>
      <c r="T24" s="5"/>
      <c r="V24" s="5"/>
    </row>
    <row r="25" spans="1:23" x14ac:dyDescent="0.75">
      <c r="A25" s="1">
        <v>21</v>
      </c>
      <c r="B25">
        <v>50</v>
      </c>
      <c r="C25">
        <v>0.2</v>
      </c>
      <c r="D25">
        <f>(SUM(SUMIF('PARITY Accuracy'!D25,"&lt;&gt;0"), SUMIF('Pattern_Matching Accuracy'!D25,"&lt;&gt;0"), SUMIF('Reversal Accuracy'!D25,"&lt;&gt;0"), SUMIF('Stack Accuracy'!D25,"&lt;&gt;0"), SUMIF('Vending_Machine Accuracy'!D25,"&lt;&gt;0"), SUMIF('MazeComplete Accuracy'!D25,"&lt;&gt;0"), SUMIF('MazeSolve Accuracy'!D25,"&lt;&gt;0"), SUMIF('Hamiltonian Accuracy'!D25,"&lt;&gt;0")))/SUM(IF('PARITY Accuracy'!D25&lt;&gt;0,1,0), IF('Pattern_Matching Accuracy'!D25&lt;&gt;0,1,0), IF('Reversal Accuracy'!D25&lt;&gt;0,1,0), IF('Stack Accuracy'!D25&lt;&gt;0,1,0), IF('Vending_Machine Accuracy'!D25&lt;&gt;0,1,0), IF('MazeComplete Accuracy'!D25&lt;&gt;0,1,0), IF('MazeSolve Accuracy'!D25&lt;&gt;0,1,0), IF('Hamiltonian Accuracy'!D25&lt;&gt;0,1,0))</f>
        <v>61.371428571428574</v>
      </c>
      <c r="E25">
        <f>(SUM(SUMIF('PARITY Accuracy'!E25,"&lt;&gt;0"), SUMIF('Pattern_Matching Accuracy'!E25,"&lt;&gt;0"), SUMIF('Reversal Accuracy'!E25,"&lt;&gt;0"), SUMIF('Stack Accuracy'!E25,"&lt;&gt;0"), SUMIF('Vending_Machine Accuracy'!E25,"&lt;&gt;0"), SUMIF('MazeComplete Accuracy'!E25,"&lt;&gt;0"), SUMIF('MazeSolve Accuracy'!E25,"&lt;&gt;0"), SUMIF('Hamiltonian Accuracy'!E25,"&lt;&gt;0")))/SUM(IF('PARITY Accuracy'!E25&lt;&gt;0,1,0), IF('Pattern_Matching Accuracy'!E25&lt;&gt;0,1,0), IF('Reversal Accuracy'!E25&lt;&gt;0,1,0), IF('Stack Accuracy'!E25&lt;&gt;0,1,0), IF('Vending_Machine Accuracy'!E25&lt;&gt;0,1,0), IF('MazeComplete Accuracy'!E25&lt;&gt;0,1,0), IF('MazeSolve Accuracy'!E25&lt;&gt;0,1,0), IF('Hamiltonian Accuracy'!E25&lt;&gt;0,1,0))</f>
        <v>70.274999999999991</v>
      </c>
      <c r="F25">
        <f>(SUM(SUMIF('PARITY Accuracy'!F25,"&lt;&gt;0"), SUMIF('Pattern_Matching Accuracy'!F25,"&lt;&gt;0"), SUMIF('Reversal Accuracy'!F25,"&lt;&gt;0"), SUMIF('Stack Accuracy'!F25,"&lt;&gt;0"), SUMIF('Vending_Machine Accuracy'!F25,"&lt;&gt;0"), SUMIF('MazeComplete Accuracy'!F25,"&lt;&gt;0"), SUMIF('MazeSolve Accuracy'!F25,"&lt;&gt;0"), SUMIF('Hamiltonian Accuracy'!F25,"&lt;&gt;0")))/SUM(IF('PARITY Accuracy'!F25&lt;&gt;0,1,0), IF('Pattern_Matching Accuracy'!F25&lt;&gt;0,1,0), IF('Reversal Accuracy'!F25&lt;&gt;0,1,0), IF('Stack Accuracy'!F25&lt;&gt;0,1,0), IF('Vending_Machine Accuracy'!F25&lt;&gt;0,1,0), IF('MazeComplete Accuracy'!F25&lt;&gt;0,1,0), IF('MazeSolve Accuracy'!F25&lt;&gt;0,1,0), IF('Hamiltonian Accuracy'!F25&lt;&gt;0,1,0))</f>
        <v>68.087499999999991</v>
      </c>
      <c r="G25">
        <f>(SUM(SUMIF('PARITY Accuracy'!G25,"&lt;&gt;0"), SUMIF('Pattern_Matching Accuracy'!G25,"&lt;&gt;0"), SUMIF('Reversal Accuracy'!G25,"&lt;&gt;0"), SUMIF('Stack Accuracy'!G25,"&lt;&gt;0"), SUMIF('Vending_Machine Accuracy'!G25,"&lt;&gt;0"), SUMIF('MazeComplete Accuracy'!G25,"&lt;&gt;0"), SUMIF('MazeSolve Accuracy'!G25,"&lt;&gt;0"), SUMIF('Hamiltonian Accuracy'!G25,"&lt;&gt;0")))/SUM(IF('PARITY Accuracy'!G25&lt;&gt;0,1,0), IF('Pattern_Matching Accuracy'!G25&lt;&gt;0,1,0), IF('Reversal Accuracy'!G25&lt;&gt;0,1,0), IF('Stack Accuracy'!G25&lt;&gt;0,1,0), IF('Vending_Machine Accuracy'!G25&lt;&gt;0,1,0), IF('MazeComplete Accuracy'!G25&lt;&gt;0,1,0), IF('MazeSolve Accuracy'!G25&lt;&gt;0,1,0), IF('Hamiltonian Accuracy'!G25&lt;&gt;0,1,0))</f>
        <v>64.642857142857139</v>
      </c>
      <c r="H25" t="str">
        <f t="shared" si="0"/>
        <v>50 (δ=0.2)</v>
      </c>
      <c r="K25" s="9" cm="1">
        <f t="array" ref="K25">INDEX(LINEST(K16:K21), 1)</f>
        <v>9.7255214002267589</v>
      </c>
      <c r="L25" s="10" cm="1">
        <f t="array" ref="L25">INDEX(LINEST(L16:L20), 1)</f>
        <v>-0.43524032738095136</v>
      </c>
      <c r="N25">
        <f t="shared" si="1"/>
        <v>66.094196428571422</v>
      </c>
      <c r="O25">
        <f t="shared" si="2"/>
        <v>3.3861223983141495</v>
      </c>
      <c r="P25" s="5" cm="1">
        <f t="array" ref="P25">INDEX(LINEST(P16:P21), 1)</f>
        <v>14.632308163265305</v>
      </c>
      <c r="Q25" s="5" cm="1">
        <f t="array" ref="Q25">INDEX(LINEST(Q16:Q20), 1)</f>
        <v>-0.29373214285714216</v>
      </c>
      <c r="R25" s="5" cm="1">
        <f t="array" ref="R25">INDEX(LINEST(R16:R21), 1)</f>
        <v>12.693350000000002</v>
      </c>
      <c r="S25" s="5" cm="1">
        <f t="array" ref="S25">INDEX(LINEST(S16:S20), 1)</f>
        <v>-0.5982708333333332</v>
      </c>
      <c r="T25" s="5" cm="1">
        <f t="array" ref="T25">INDEX(LINEST(T16:T21), 1)</f>
        <v>5.8619999999999965</v>
      </c>
      <c r="U25" s="5" cm="1">
        <f t="array" ref="U25">INDEX(LINEST(U16:U20), 1)</f>
        <v>-0.59812499999999946</v>
      </c>
      <c r="V25" s="5" cm="1">
        <f t="array" ref="V25">INDEX(LINEST(V16:V21), 1)</f>
        <v>5.7144274376417235</v>
      </c>
      <c r="W25" s="5" cm="1">
        <f t="array" ref="W25">INDEX(LINEST(W16:W20), 1)</f>
        <v>-0.25083333333333246</v>
      </c>
    </row>
    <row r="26" spans="1:23" x14ac:dyDescent="0.75">
      <c r="A26" s="1">
        <v>22</v>
      </c>
      <c r="B26">
        <v>50</v>
      </c>
      <c r="C26">
        <v>0.45</v>
      </c>
      <c r="D26">
        <f>(SUM(SUMIF('PARITY Accuracy'!D26,"&lt;&gt;0"), SUMIF('Pattern_Matching Accuracy'!D26,"&lt;&gt;0"), SUMIF('Reversal Accuracy'!D26,"&lt;&gt;0"), SUMIF('Stack Accuracy'!D26,"&lt;&gt;0"), SUMIF('Vending_Machine Accuracy'!D26,"&lt;&gt;0"), SUMIF('MazeComplete Accuracy'!D26,"&lt;&gt;0"), SUMIF('MazeSolve Accuracy'!D26,"&lt;&gt;0"), SUMIF('Hamiltonian Accuracy'!D26,"&lt;&gt;0")))/SUM(IF('PARITY Accuracy'!D26&lt;&gt;0,1,0), IF('Pattern_Matching Accuracy'!D26&lt;&gt;0,1,0), IF('Reversal Accuracy'!D26&lt;&gt;0,1,0), IF('Stack Accuracy'!D26&lt;&gt;0,1,0), IF('Vending_Machine Accuracy'!D26&lt;&gt;0,1,0), IF('MazeComplete Accuracy'!D26&lt;&gt;0,1,0), IF('MazeSolve Accuracy'!D26&lt;&gt;0,1,0), IF('Hamiltonian Accuracy'!D26&lt;&gt;0,1,0))</f>
        <v>61.24285714285714</v>
      </c>
      <c r="E26">
        <f>(SUM(SUMIF('PARITY Accuracy'!E26,"&lt;&gt;0"), SUMIF('Pattern_Matching Accuracy'!E26,"&lt;&gt;0"), SUMIF('Reversal Accuracy'!E26,"&lt;&gt;0"), SUMIF('Stack Accuracy'!E26,"&lt;&gt;0"), SUMIF('Vending_Machine Accuracy'!E26,"&lt;&gt;0"), SUMIF('MazeComplete Accuracy'!E26,"&lt;&gt;0"), SUMIF('MazeSolve Accuracy'!E26,"&lt;&gt;0"), SUMIF('Hamiltonian Accuracy'!E26,"&lt;&gt;0")))/SUM(IF('PARITY Accuracy'!E26&lt;&gt;0,1,0), IF('Pattern_Matching Accuracy'!E26&lt;&gt;0,1,0), IF('Reversal Accuracy'!E26&lt;&gt;0,1,0), IF('Stack Accuracy'!E26&lt;&gt;0,1,0), IF('Vending_Machine Accuracy'!E26&lt;&gt;0,1,0), IF('MazeComplete Accuracy'!E26&lt;&gt;0,1,0), IF('MazeSolve Accuracy'!E26&lt;&gt;0,1,0), IF('Hamiltonian Accuracy'!E26&lt;&gt;0,1,0))</f>
        <v>68.862499999999997</v>
      </c>
      <c r="F26">
        <f>(SUM(SUMIF('PARITY Accuracy'!F26,"&lt;&gt;0"), SUMIF('Pattern_Matching Accuracy'!F26,"&lt;&gt;0"), SUMIF('Reversal Accuracy'!F26,"&lt;&gt;0"), SUMIF('Stack Accuracy'!F26,"&lt;&gt;0"), SUMIF('Vending_Machine Accuracy'!F26,"&lt;&gt;0"), SUMIF('MazeComplete Accuracy'!F26,"&lt;&gt;0"), SUMIF('MazeSolve Accuracy'!F26,"&lt;&gt;0"), SUMIF('Hamiltonian Accuracy'!F26,"&lt;&gt;0")))/SUM(IF('PARITY Accuracy'!F26&lt;&gt;0,1,0), IF('Pattern_Matching Accuracy'!F26&lt;&gt;0,1,0), IF('Reversal Accuracy'!F26&lt;&gt;0,1,0), IF('Stack Accuracy'!F26&lt;&gt;0,1,0), IF('Vending_Machine Accuracy'!F26&lt;&gt;0,1,0), IF('MazeComplete Accuracy'!F26&lt;&gt;0,1,0), IF('MazeSolve Accuracy'!F26&lt;&gt;0,1,0), IF('Hamiltonian Accuracy'!F26&lt;&gt;0,1,0))</f>
        <v>66.5625</v>
      </c>
      <c r="G26">
        <f>(SUM(SUMIF('PARITY Accuracy'!G26,"&lt;&gt;0"), SUMIF('Pattern_Matching Accuracy'!G26,"&lt;&gt;0"), SUMIF('Reversal Accuracy'!G26,"&lt;&gt;0"), SUMIF('Stack Accuracy'!G26,"&lt;&gt;0"), SUMIF('Vending_Machine Accuracy'!G26,"&lt;&gt;0"), SUMIF('MazeComplete Accuracy'!G26,"&lt;&gt;0"), SUMIF('MazeSolve Accuracy'!G26,"&lt;&gt;0"), SUMIF('Hamiltonian Accuracy'!G26,"&lt;&gt;0")))/SUM(IF('PARITY Accuracy'!G26&lt;&gt;0,1,0), IF('Pattern_Matching Accuracy'!G26&lt;&gt;0,1,0), IF('Reversal Accuracy'!G26&lt;&gt;0,1,0), IF('Stack Accuracy'!G26&lt;&gt;0,1,0), IF('Vending_Machine Accuracy'!G26&lt;&gt;0,1,0), IF('MazeComplete Accuracy'!G26&lt;&gt;0,1,0), IF('MazeSolve Accuracy'!G26&lt;&gt;0,1,0), IF('Hamiltonian Accuracy'!G26&lt;&gt;0,1,0))</f>
        <v>64.285714285714292</v>
      </c>
      <c r="H26" t="str">
        <f t="shared" si="0"/>
        <v>50 (δ=0.45)</v>
      </c>
      <c r="K26" s="11">
        <f>AVERAGE('Hamiltonian Accuracy'!K26, 'MazeSolve Accuracy'!K26, 'MazeComplete Accuracy'!K26, 'Vending_Machine Accuracy'!K26, 'Stack Accuracy'!K26, 'Reversal Accuracy'!K26, 'Pattern_Matching Accuracy'!K26, 'PARITY Accuracy'!K26)</f>
        <v>9.0844130952380961</v>
      </c>
      <c r="L26" s="11">
        <f>AVERAGE('Hamiltonian Accuracy'!L26, 'MazeSolve Accuracy'!L26, 'MazeComplete Accuracy'!L26,'Vending_Machine Accuracy'!L26, 'Stack Accuracy'!L26, 'Reversal Accuracy'!L26, 'Pattern_Matching Accuracy'!L26, 'PARITY Accuracy'!L26)</f>
        <v>-0.43592471590908954</v>
      </c>
      <c r="N26">
        <f t="shared" si="1"/>
        <v>65.238392857142856</v>
      </c>
      <c r="O26">
        <f t="shared" si="2"/>
        <v>2.8177701473534573</v>
      </c>
    </row>
    <row r="27" spans="1:23" ht="15.5" thickBot="1" x14ac:dyDescent="0.9">
      <c r="A27" s="1">
        <v>23</v>
      </c>
      <c r="B27">
        <v>50</v>
      </c>
      <c r="C27">
        <v>0.65</v>
      </c>
      <c r="D27">
        <f>(SUM(SUMIF('PARITY Accuracy'!D27,"&lt;&gt;0"), SUMIF('Pattern_Matching Accuracy'!D27,"&lt;&gt;0"), SUMIF('Reversal Accuracy'!D27,"&lt;&gt;0"), SUMIF('Stack Accuracy'!D27,"&lt;&gt;0"), SUMIF('Vending_Machine Accuracy'!D27,"&lt;&gt;0"), SUMIF('MazeComplete Accuracy'!D27,"&lt;&gt;0"), SUMIF('MazeSolve Accuracy'!D27,"&lt;&gt;0"), SUMIF('Hamiltonian Accuracy'!D27,"&lt;&gt;0")))/SUM(IF('PARITY Accuracy'!D27&lt;&gt;0,1,0), IF('Pattern_Matching Accuracy'!D27&lt;&gt;0,1,0), IF('Reversal Accuracy'!D27&lt;&gt;0,1,0), IF('Stack Accuracy'!D27&lt;&gt;0,1,0), IF('Vending_Machine Accuracy'!D27&lt;&gt;0,1,0), IF('MazeComplete Accuracy'!D27&lt;&gt;0,1,0), IF('MazeSolve Accuracy'!D27&lt;&gt;0,1,0), IF('Hamiltonian Accuracy'!D27&lt;&gt;0,1,0))</f>
        <v>59.800000000000004</v>
      </c>
      <c r="E27">
        <f>(SUM(SUMIF('PARITY Accuracy'!E27,"&lt;&gt;0"), SUMIF('Pattern_Matching Accuracy'!E27,"&lt;&gt;0"), SUMIF('Reversal Accuracy'!E27,"&lt;&gt;0"), SUMIF('Stack Accuracy'!E27,"&lt;&gt;0"), SUMIF('Vending_Machine Accuracy'!E27,"&lt;&gt;0"), SUMIF('MazeComplete Accuracy'!E27,"&lt;&gt;0"), SUMIF('MazeSolve Accuracy'!E27,"&lt;&gt;0"), SUMIF('Hamiltonian Accuracy'!E27,"&lt;&gt;0")))/SUM(IF('PARITY Accuracy'!E27&lt;&gt;0,1,0), IF('Pattern_Matching Accuracy'!E27&lt;&gt;0,1,0), IF('Reversal Accuracy'!E27&lt;&gt;0,1,0), IF('Stack Accuracy'!E27&lt;&gt;0,1,0), IF('Vending_Machine Accuracy'!E27&lt;&gt;0,1,0), IF('MazeComplete Accuracy'!E27&lt;&gt;0,1,0), IF('MazeSolve Accuracy'!E27&lt;&gt;0,1,0), IF('Hamiltonian Accuracy'!E27&lt;&gt;0,1,0))</f>
        <v>68.378749999999997</v>
      </c>
      <c r="F27">
        <f>(SUM(SUMIF('PARITY Accuracy'!F27,"&lt;&gt;0"), SUMIF('Pattern_Matching Accuracy'!F27,"&lt;&gt;0"), SUMIF('Reversal Accuracy'!F27,"&lt;&gt;0"), SUMIF('Stack Accuracy'!F27,"&lt;&gt;0"), SUMIF('Vending_Machine Accuracy'!F27,"&lt;&gt;0"), SUMIF('MazeComplete Accuracy'!F27,"&lt;&gt;0"), SUMIF('MazeSolve Accuracy'!F27,"&lt;&gt;0"), SUMIF('Hamiltonian Accuracy'!F27,"&lt;&gt;0")))/SUM(IF('PARITY Accuracy'!F27&lt;&gt;0,1,0), IF('Pattern_Matching Accuracy'!F27&lt;&gt;0,1,0), IF('Reversal Accuracy'!F27&lt;&gt;0,1,0), IF('Stack Accuracy'!F27&lt;&gt;0,1,0), IF('Vending_Machine Accuracy'!F27&lt;&gt;0,1,0), IF('MazeComplete Accuracy'!F27&lt;&gt;0,1,0), IF('MazeSolve Accuracy'!F27&lt;&gt;0,1,0), IF('Hamiltonian Accuracy'!F27&lt;&gt;0,1,0))</f>
        <v>66.5</v>
      </c>
      <c r="G27">
        <f>(SUM(SUMIF('PARITY Accuracy'!G27,"&lt;&gt;0"), SUMIF('Pattern_Matching Accuracy'!G27,"&lt;&gt;0"), SUMIF('Reversal Accuracy'!G27,"&lt;&gt;0"), SUMIF('Stack Accuracy'!G27,"&lt;&gt;0"), SUMIF('Vending_Machine Accuracy'!G27,"&lt;&gt;0"), SUMIF('MazeComplete Accuracy'!G27,"&lt;&gt;0"), SUMIF('MazeSolve Accuracy'!G27,"&lt;&gt;0"), SUMIF('Hamiltonian Accuracy'!G27,"&lt;&gt;0")))/SUM(IF('PARITY Accuracy'!G27&lt;&gt;0,1,0), IF('Pattern_Matching Accuracy'!G27&lt;&gt;0,1,0), IF('Reversal Accuracy'!G27&lt;&gt;0,1,0), IF('Stack Accuracy'!G27&lt;&gt;0,1,0), IF('Vending_Machine Accuracy'!G27&lt;&gt;0,1,0), IF('MazeComplete Accuracy'!G27&lt;&gt;0,1,0), IF('MazeSolve Accuracy'!G27&lt;&gt;0,1,0), IF('Hamiltonian Accuracy'!G27&lt;&gt;0,1,0))</f>
        <v>64.128571428571419</v>
      </c>
      <c r="H27" t="str">
        <f t="shared" si="0"/>
        <v>50 (δ=0.65)</v>
      </c>
      <c r="K27" s="12">
        <f>_xlfn.STDEV.P('Hamiltonian Accuracy'!K26, 'MazeSolve Accuracy'!K26, 'MazeComplete Accuracy'!K26,  'Vending_Machine Accuracy'!K26, 'Stack Accuracy'!K26, 'Reversal Accuracy'!K26, 'Pattern_Matching Accuracy'!K26, 'PARITY Accuracy'!K26)</f>
        <v>2.9072648661234233</v>
      </c>
      <c r="L27" s="13">
        <f>_xlfn.STDEV.P('Hamiltonian Accuracy'!L26, 'MazeSolve Accuracy'!L26, 'MazeComplete Accuracy'!L26,'Vending_Machine Accuracy'!L26, 'Stack Accuracy'!L26, 'Reversal Accuracy'!L26, 'Pattern_Matching Accuracy'!L26, 'PARITY Accuracy'!L26)</f>
        <v>0.38685083032919315</v>
      </c>
      <c r="N27">
        <f t="shared" si="1"/>
        <v>64.701830357142853</v>
      </c>
      <c r="O27">
        <f t="shared" si="2"/>
        <v>3.2058430550291979</v>
      </c>
    </row>
    <row r="28" spans="1:23" x14ac:dyDescent="0.75">
      <c r="A28" s="1">
        <v>24</v>
      </c>
      <c r="B28">
        <v>50</v>
      </c>
      <c r="C28">
        <v>0.85</v>
      </c>
      <c r="D28">
        <f>(SUM(SUMIF('PARITY Accuracy'!D28,"&lt;&gt;0"), SUMIF('Pattern_Matching Accuracy'!D28,"&lt;&gt;0"), SUMIF('Reversal Accuracy'!D28,"&lt;&gt;0"), SUMIF('Stack Accuracy'!D28,"&lt;&gt;0"), SUMIF('Vending_Machine Accuracy'!D28,"&lt;&gt;0"), SUMIF('MazeComplete Accuracy'!D28,"&lt;&gt;0"), SUMIF('MazeSolve Accuracy'!D28,"&lt;&gt;0"), SUMIF('Hamiltonian Accuracy'!D28,"&lt;&gt;0")))/SUM(IF('PARITY Accuracy'!D28&lt;&gt;0,1,0), IF('Pattern_Matching Accuracy'!D28&lt;&gt;0,1,0), IF('Reversal Accuracy'!D28&lt;&gt;0,1,0), IF('Stack Accuracy'!D28&lt;&gt;0,1,0), IF('Vending_Machine Accuracy'!D28&lt;&gt;0,1,0), IF('MazeComplete Accuracy'!D28&lt;&gt;0,1,0), IF('MazeSolve Accuracy'!D28&lt;&gt;0,1,0), IF('Hamiltonian Accuracy'!D28&lt;&gt;0,1,0))</f>
        <v>58.171428571428571</v>
      </c>
      <c r="E28">
        <f>(SUM(SUMIF('PARITY Accuracy'!E28,"&lt;&gt;0"), SUMIF('Pattern_Matching Accuracy'!E28,"&lt;&gt;0"), SUMIF('Reversal Accuracy'!E28,"&lt;&gt;0"), SUMIF('Stack Accuracy'!E28,"&lt;&gt;0"), SUMIF('Vending_Machine Accuracy'!E28,"&lt;&gt;0"), SUMIF('MazeComplete Accuracy'!E28,"&lt;&gt;0"), SUMIF('MazeSolve Accuracy'!E28,"&lt;&gt;0"), SUMIF('Hamiltonian Accuracy'!E28,"&lt;&gt;0")))/SUM(IF('PARITY Accuracy'!E28&lt;&gt;0,1,0), IF('Pattern_Matching Accuracy'!E28&lt;&gt;0,1,0), IF('Reversal Accuracy'!E28&lt;&gt;0,1,0), IF('Stack Accuracy'!E28&lt;&gt;0,1,0), IF('Vending_Machine Accuracy'!E28&lt;&gt;0,1,0), IF('MazeComplete Accuracy'!E28&lt;&gt;0,1,0), IF('MazeSolve Accuracy'!E28&lt;&gt;0,1,0), IF('Hamiltonian Accuracy'!E28&lt;&gt;0,1,0))</f>
        <v>68.024999999999991</v>
      </c>
      <c r="F28">
        <f>(SUM(SUMIF('PARITY Accuracy'!F28,"&lt;&gt;0"), SUMIF('Pattern_Matching Accuracy'!F28,"&lt;&gt;0"), SUMIF('Reversal Accuracy'!F28,"&lt;&gt;0"), SUMIF('Stack Accuracy'!F28,"&lt;&gt;0"), SUMIF('Vending_Machine Accuracy'!F28,"&lt;&gt;0"), SUMIF('MazeComplete Accuracy'!F28,"&lt;&gt;0"), SUMIF('MazeSolve Accuracy'!F28,"&lt;&gt;0"), SUMIF('Hamiltonian Accuracy'!F28,"&lt;&gt;0")))/SUM(IF('PARITY Accuracy'!F28&lt;&gt;0,1,0), IF('Pattern_Matching Accuracy'!F28&lt;&gt;0,1,0), IF('Reversal Accuracy'!F28&lt;&gt;0,1,0), IF('Stack Accuracy'!F28&lt;&gt;0,1,0), IF('Vending_Machine Accuracy'!F28&lt;&gt;0,1,0), IF('MazeComplete Accuracy'!F28&lt;&gt;0,1,0), IF('MazeSolve Accuracy'!F28&lt;&gt;0,1,0), IF('Hamiltonian Accuracy'!F28&lt;&gt;0,1,0))</f>
        <v>65.674999999999997</v>
      </c>
      <c r="G28">
        <f>(SUM(SUMIF('PARITY Accuracy'!G28,"&lt;&gt;0"), SUMIF('Pattern_Matching Accuracy'!G28,"&lt;&gt;0"), SUMIF('Reversal Accuracy'!G28,"&lt;&gt;0"), SUMIF('Stack Accuracy'!G28,"&lt;&gt;0"), SUMIF('Vending_Machine Accuracy'!G28,"&lt;&gt;0"), SUMIF('MazeComplete Accuracy'!G28,"&lt;&gt;0"), SUMIF('MazeSolve Accuracy'!G28,"&lt;&gt;0"), SUMIF('Hamiltonian Accuracy'!G28,"&lt;&gt;0")))/SUM(IF('PARITY Accuracy'!G28&lt;&gt;0,1,0), IF('Pattern_Matching Accuracy'!G28&lt;&gt;0,1,0), IF('Reversal Accuracy'!G28&lt;&gt;0,1,0), IF('Stack Accuracy'!G28&lt;&gt;0,1,0), IF('Vending_Machine Accuracy'!G28&lt;&gt;0,1,0), IF('MazeComplete Accuracy'!G28&lt;&gt;0,1,0), IF('MazeSolve Accuracy'!G28&lt;&gt;0,1,0), IF('Hamiltonian Accuracy'!G28&lt;&gt;0,1,0))</f>
        <v>62.914285714285711</v>
      </c>
      <c r="H28" t="str">
        <f t="shared" si="0"/>
        <v>50 (δ=0.85)</v>
      </c>
      <c r="N28">
        <f t="shared" si="1"/>
        <v>63.696428571428569</v>
      </c>
      <c r="O28">
        <f t="shared" si="2"/>
        <v>3.6670372223084811</v>
      </c>
    </row>
    <row r="29" spans="1:23" x14ac:dyDescent="0.75">
      <c r="A29" s="1">
        <v>25</v>
      </c>
      <c r="B29">
        <v>100</v>
      </c>
      <c r="C29">
        <v>0</v>
      </c>
      <c r="D29">
        <f>(SUM(SUMIF('PARITY Accuracy'!D29,"&lt;&gt;0"), SUMIF('Pattern_Matching Accuracy'!D29,"&lt;&gt;0"), SUMIF('Reversal Accuracy'!D29,"&lt;&gt;0"), SUMIF('Stack Accuracy'!D29,"&lt;&gt;0"), SUMIF('Vending_Machine Accuracy'!D29,"&lt;&gt;0"), SUMIF('MazeComplete Accuracy'!D29,"&lt;&gt;0"), SUMIF('MazeSolve Accuracy'!D29,"&lt;&gt;0"), SUMIF('Hamiltonian Accuracy'!D29,"&lt;&gt;0")))/SUM(IF('PARITY Accuracy'!D29&lt;&gt;0,1,0), IF('Pattern_Matching Accuracy'!D29&lt;&gt;0,1,0), IF('Reversal Accuracy'!D29&lt;&gt;0,1,0), IF('Stack Accuracy'!D29&lt;&gt;0,1,0), IF('Vending_Machine Accuracy'!D29&lt;&gt;0,1,0), IF('MazeComplete Accuracy'!D29&lt;&gt;0,1,0), IF('MazeSolve Accuracy'!D29&lt;&gt;0,1,0), IF('Hamiltonian Accuracy'!D29&lt;&gt;0,1,0))</f>
        <v>64.185714285714283</v>
      </c>
      <c r="E29">
        <f>(SUM(SUMIF('PARITY Accuracy'!E29,"&lt;&gt;0"), SUMIF('Pattern_Matching Accuracy'!E29,"&lt;&gt;0"), SUMIF('Reversal Accuracy'!E29,"&lt;&gt;0"), SUMIF('Stack Accuracy'!E29,"&lt;&gt;0"), SUMIF('Vending_Machine Accuracy'!E29,"&lt;&gt;0"), SUMIF('MazeComplete Accuracy'!E29,"&lt;&gt;0"), SUMIF('MazeSolve Accuracy'!E29,"&lt;&gt;0"), SUMIF('Hamiltonian Accuracy'!E29,"&lt;&gt;0")))/SUM(IF('PARITY Accuracy'!E29&lt;&gt;0,1,0), IF('Pattern_Matching Accuracy'!E29&lt;&gt;0,1,0), IF('Reversal Accuracy'!E29&lt;&gt;0,1,0), IF('Stack Accuracy'!E29&lt;&gt;0,1,0), IF('Vending_Machine Accuracy'!E29&lt;&gt;0,1,0), IF('MazeComplete Accuracy'!E29&lt;&gt;0,1,0), IF('MazeSolve Accuracy'!E29&lt;&gt;0,1,0), IF('Hamiltonian Accuracy'!E29&lt;&gt;0,1,0))</f>
        <v>71.924999999999997</v>
      </c>
      <c r="F29">
        <f>(SUM(SUMIF('PARITY Accuracy'!F29,"&lt;&gt;0"), SUMIF('Pattern_Matching Accuracy'!F29,"&lt;&gt;0"), SUMIF('Reversal Accuracy'!F29,"&lt;&gt;0"), SUMIF('Stack Accuracy'!F29,"&lt;&gt;0"), SUMIF('Vending_Machine Accuracy'!F29,"&lt;&gt;0"), SUMIF('MazeComplete Accuracy'!F29,"&lt;&gt;0"), SUMIF('MazeSolve Accuracy'!F29,"&lt;&gt;0"), SUMIF('Hamiltonian Accuracy'!F29,"&lt;&gt;0")))/SUM(IF('PARITY Accuracy'!F29&lt;&gt;0,1,0), IF('Pattern_Matching Accuracy'!F29&lt;&gt;0,1,0), IF('Reversal Accuracy'!F29&lt;&gt;0,1,0), IF('Stack Accuracy'!F29&lt;&gt;0,1,0), IF('Vending_Machine Accuracy'!F29&lt;&gt;0,1,0), IF('MazeComplete Accuracy'!F29&lt;&gt;0,1,0), IF('MazeSolve Accuracy'!F29&lt;&gt;0,1,0), IF('Hamiltonian Accuracy'!F29&lt;&gt;0,1,0))</f>
        <v>71.737500000000011</v>
      </c>
      <c r="G29">
        <f>(SUM(SUMIF('PARITY Accuracy'!G29,"&lt;&gt;0"), SUMIF('Pattern_Matching Accuracy'!G29,"&lt;&gt;0"), SUMIF('Reversal Accuracy'!G29,"&lt;&gt;0"), SUMIF('Stack Accuracy'!G29,"&lt;&gt;0"), SUMIF('Vending_Machine Accuracy'!G29,"&lt;&gt;0"), SUMIF('MazeComplete Accuracy'!G29,"&lt;&gt;0"), SUMIF('MazeSolve Accuracy'!G29,"&lt;&gt;0"), SUMIF('Hamiltonian Accuracy'!G29,"&lt;&gt;0")))/SUM(IF('PARITY Accuracy'!G29&lt;&gt;0,1,0), IF('Pattern_Matching Accuracy'!G29&lt;&gt;0,1,0), IF('Reversal Accuracy'!G29&lt;&gt;0,1,0), IF('Stack Accuracy'!G29&lt;&gt;0,1,0), IF('Vending_Machine Accuracy'!G29&lt;&gt;0,1,0), IF('MazeComplete Accuracy'!G29&lt;&gt;0,1,0), IF('MazeSolve Accuracy'!G29&lt;&gt;0,1,0), IF('Hamiltonian Accuracy'!G29&lt;&gt;0,1,0))</f>
        <v>64.342857142857142</v>
      </c>
      <c r="H29" t="str">
        <f t="shared" si="0"/>
        <v>100 (δ=0)</v>
      </c>
      <c r="N29">
        <f t="shared" si="1"/>
        <v>68.047767857142858</v>
      </c>
      <c r="O29">
        <f t="shared" si="2"/>
        <v>3.7844706883873176</v>
      </c>
    </row>
    <row r="30" spans="1:23" x14ac:dyDescent="0.75">
      <c r="A30" s="1">
        <v>26</v>
      </c>
      <c r="B30">
        <v>100</v>
      </c>
      <c r="C30">
        <v>0.2</v>
      </c>
      <c r="D30">
        <f>(SUM(SUMIF('PARITY Accuracy'!D30,"&lt;&gt;0"), SUMIF('Pattern_Matching Accuracy'!D30,"&lt;&gt;0"), SUMIF('Reversal Accuracy'!D30,"&lt;&gt;0"), SUMIF('Stack Accuracy'!D30,"&lt;&gt;0"), SUMIF('Vending_Machine Accuracy'!D30,"&lt;&gt;0"), SUMIF('MazeComplete Accuracy'!D30,"&lt;&gt;0"), SUMIF('MazeSolve Accuracy'!D30,"&lt;&gt;0"), SUMIF('Hamiltonian Accuracy'!D30,"&lt;&gt;0")))/SUM(IF('PARITY Accuracy'!D30&lt;&gt;0,1,0), IF('Pattern_Matching Accuracy'!D30&lt;&gt;0,1,0), IF('Reversal Accuracy'!D30&lt;&gt;0,1,0), IF('Stack Accuracy'!D30&lt;&gt;0,1,0), IF('Vending_Machine Accuracy'!D30&lt;&gt;0,1,0), IF('MazeComplete Accuracy'!D30&lt;&gt;0,1,0), IF('MazeSolve Accuracy'!D30&lt;&gt;0,1,0), IF('Hamiltonian Accuracy'!D30&lt;&gt;0,1,0))</f>
        <v>64.817142857142855</v>
      </c>
      <c r="E30">
        <f>(SUM(SUMIF('PARITY Accuracy'!E30,"&lt;&gt;0"), SUMIF('Pattern_Matching Accuracy'!E30,"&lt;&gt;0"), SUMIF('Reversal Accuracy'!E30,"&lt;&gt;0"), SUMIF('Stack Accuracy'!E30,"&lt;&gt;0"), SUMIF('Vending_Machine Accuracy'!E30,"&lt;&gt;0"), SUMIF('MazeComplete Accuracy'!E30,"&lt;&gt;0"), SUMIF('MazeSolve Accuracy'!E30,"&lt;&gt;0"), SUMIF('Hamiltonian Accuracy'!E30,"&lt;&gt;0")))/SUM(IF('PARITY Accuracy'!E30&lt;&gt;0,1,0), IF('Pattern_Matching Accuracy'!E30&lt;&gt;0,1,0), IF('Reversal Accuracy'!E30&lt;&gt;0,1,0), IF('Stack Accuracy'!E30&lt;&gt;0,1,0), IF('Vending_Machine Accuracy'!E30&lt;&gt;0,1,0), IF('MazeComplete Accuracy'!E30&lt;&gt;0,1,0), IF('MazeSolve Accuracy'!E30&lt;&gt;0,1,0), IF('Hamiltonian Accuracy'!E30&lt;&gt;0,1,0))</f>
        <v>71.449999999999989</v>
      </c>
      <c r="F30">
        <f>(SUM(SUMIF('PARITY Accuracy'!F30,"&lt;&gt;0"), SUMIF('Pattern_Matching Accuracy'!F30,"&lt;&gt;0"), SUMIF('Reversal Accuracy'!F30,"&lt;&gt;0"), SUMIF('Stack Accuracy'!F30,"&lt;&gt;0"), SUMIF('Vending_Machine Accuracy'!F30,"&lt;&gt;0"), SUMIF('MazeComplete Accuracy'!F30,"&lt;&gt;0"), SUMIF('MazeSolve Accuracy'!F30,"&lt;&gt;0"), SUMIF('Hamiltonian Accuracy'!F30,"&lt;&gt;0")))/SUM(IF('PARITY Accuracy'!F30&lt;&gt;0,1,0), IF('Pattern_Matching Accuracy'!F30&lt;&gt;0,1,0), IF('Reversal Accuracy'!F30&lt;&gt;0,1,0), IF('Stack Accuracy'!F30&lt;&gt;0,1,0), IF('Vending_Machine Accuracy'!F30&lt;&gt;0,1,0), IF('MazeComplete Accuracy'!F30&lt;&gt;0,1,0), IF('MazeSolve Accuracy'!F30&lt;&gt;0,1,0), IF('Hamiltonian Accuracy'!F30&lt;&gt;0,1,0))</f>
        <v>72.1875</v>
      </c>
      <c r="G30">
        <f>(SUM(SUMIF('PARITY Accuracy'!G30,"&lt;&gt;0"), SUMIF('Pattern_Matching Accuracy'!G30,"&lt;&gt;0"), SUMIF('Reversal Accuracy'!G30,"&lt;&gt;0"), SUMIF('Stack Accuracy'!G30,"&lt;&gt;0"), SUMIF('Vending_Machine Accuracy'!G30,"&lt;&gt;0"), SUMIF('MazeComplete Accuracy'!G30,"&lt;&gt;0"), SUMIF('MazeSolve Accuracy'!G30,"&lt;&gt;0"), SUMIF('Hamiltonian Accuracy'!G30,"&lt;&gt;0")))/SUM(IF('PARITY Accuracy'!G30&lt;&gt;0,1,0), IF('Pattern_Matching Accuracy'!G30&lt;&gt;0,1,0), IF('Reversal Accuracy'!G30&lt;&gt;0,1,0), IF('Stack Accuracy'!G30&lt;&gt;0,1,0), IF('Vending_Machine Accuracy'!G30&lt;&gt;0,1,0), IF('MazeComplete Accuracy'!G30&lt;&gt;0,1,0), IF('MazeSolve Accuracy'!G30&lt;&gt;0,1,0), IF('Hamiltonian Accuracy'!G30&lt;&gt;0,1,0))</f>
        <v>66.099999999999994</v>
      </c>
      <c r="H30" t="str">
        <f t="shared" si="0"/>
        <v>100 (δ=0.2)</v>
      </c>
      <c r="N30">
        <f t="shared" si="1"/>
        <v>68.63866071428572</v>
      </c>
      <c r="O30">
        <f t="shared" si="2"/>
        <v>3.2228359332251526</v>
      </c>
    </row>
    <row r="31" spans="1:23" x14ac:dyDescent="0.75">
      <c r="A31" s="1">
        <v>27</v>
      </c>
      <c r="B31">
        <v>100</v>
      </c>
      <c r="C31">
        <v>0.45</v>
      </c>
      <c r="D31">
        <f>(SUM(SUMIF('PARITY Accuracy'!D31,"&lt;&gt;0"), SUMIF('Pattern_Matching Accuracy'!D31,"&lt;&gt;0"), SUMIF('Reversal Accuracy'!D31,"&lt;&gt;0"), SUMIF('Stack Accuracy'!D31,"&lt;&gt;0"), SUMIF('Vending_Machine Accuracy'!D31,"&lt;&gt;0"), SUMIF('MazeComplete Accuracy'!D31,"&lt;&gt;0"), SUMIF('MazeSolve Accuracy'!D31,"&lt;&gt;0"), SUMIF('Hamiltonian Accuracy'!D31,"&lt;&gt;0")))/SUM(IF('PARITY Accuracy'!D31&lt;&gt;0,1,0), IF('Pattern_Matching Accuracy'!D31&lt;&gt;0,1,0), IF('Reversal Accuracy'!D31&lt;&gt;0,1,0), IF('Stack Accuracy'!D31&lt;&gt;0,1,0), IF('Vending_Machine Accuracy'!D31&lt;&gt;0,1,0), IF('MazeComplete Accuracy'!D31&lt;&gt;0,1,0), IF('MazeSolve Accuracy'!D31&lt;&gt;0,1,0), IF('Hamiltonian Accuracy'!D31&lt;&gt;0,1,0))</f>
        <v>64.881428571428572</v>
      </c>
      <c r="E31">
        <f>(SUM(SUMIF('PARITY Accuracy'!E31,"&lt;&gt;0"), SUMIF('Pattern_Matching Accuracy'!E31,"&lt;&gt;0"), SUMIF('Reversal Accuracy'!E31,"&lt;&gt;0"), SUMIF('Stack Accuracy'!E31,"&lt;&gt;0"), SUMIF('Vending_Machine Accuracy'!E31,"&lt;&gt;0"), SUMIF('MazeComplete Accuracy'!E31,"&lt;&gt;0"), SUMIF('MazeSolve Accuracy'!E31,"&lt;&gt;0"), SUMIF('Hamiltonian Accuracy'!E31,"&lt;&gt;0")))/SUM(IF('PARITY Accuracy'!E31&lt;&gt;0,1,0), IF('Pattern_Matching Accuracy'!E31&lt;&gt;0,1,0), IF('Reversal Accuracy'!E31&lt;&gt;0,1,0), IF('Stack Accuracy'!E31&lt;&gt;0,1,0), IF('Vending_Machine Accuracy'!E31&lt;&gt;0,1,0), IF('MazeComplete Accuracy'!E31&lt;&gt;0,1,0), IF('MazeSolve Accuracy'!E31&lt;&gt;0,1,0), IF('Hamiltonian Accuracy'!E31&lt;&gt;0,1,0))</f>
        <v>70.824999999999989</v>
      </c>
      <c r="F31">
        <f>(SUM(SUMIF('PARITY Accuracy'!F31,"&lt;&gt;0"), SUMIF('Pattern_Matching Accuracy'!F31,"&lt;&gt;0"), SUMIF('Reversal Accuracy'!F31,"&lt;&gt;0"), SUMIF('Stack Accuracy'!F31,"&lt;&gt;0"), SUMIF('Vending_Machine Accuracy'!F31,"&lt;&gt;0"), SUMIF('MazeComplete Accuracy'!F31,"&lt;&gt;0"), SUMIF('MazeSolve Accuracy'!F31,"&lt;&gt;0"), SUMIF('Hamiltonian Accuracy'!F31,"&lt;&gt;0")))/SUM(IF('PARITY Accuracy'!F31&lt;&gt;0,1,0), IF('Pattern_Matching Accuracy'!F31&lt;&gt;0,1,0), IF('Reversal Accuracy'!F31&lt;&gt;0,1,0), IF('Stack Accuracy'!F31&lt;&gt;0,1,0), IF('Vending_Machine Accuracy'!F31&lt;&gt;0,1,0), IF('MazeComplete Accuracy'!F31&lt;&gt;0,1,0), IF('MazeSolve Accuracy'!F31&lt;&gt;0,1,0), IF('Hamiltonian Accuracy'!F31&lt;&gt;0,1,0))</f>
        <v>71.9375</v>
      </c>
      <c r="G31">
        <f>(SUM(SUMIF('PARITY Accuracy'!G31,"&lt;&gt;0"), SUMIF('Pattern_Matching Accuracy'!G31,"&lt;&gt;0"), SUMIF('Reversal Accuracy'!G31,"&lt;&gt;0"), SUMIF('Stack Accuracy'!G31,"&lt;&gt;0"), SUMIF('Vending_Machine Accuracy'!G31,"&lt;&gt;0"), SUMIF('MazeComplete Accuracy'!G31,"&lt;&gt;0"), SUMIF('MazeSolve Accuracy'!G31,"&lt;&gt;0"), SUMIF('Hamiltonian Accuracy'!G31,"&lt;&gt;0")))/SUM(IF('PARITY Accuracy'!G31&lt;&gt;0,1,0), IF('Pattern_Matching Accuracy'!G31&lt;&gt;0,1,0), IF('Reversal Accuracy'!G31&lt;&gt;0,1,0), IF('Stack Accuracy'!G31&lt;&gt;0,1,0), IF('Vending_Machine Accuracy'!G31&lt;&gt;0,1,0), IF('MazeComplete Accuracy'!G31&lt;&gt;0,1,0), IF('MazeSolve Accuracy'!G31&lt;&gt;0,1,0), IF('Hamiltonian Accuracy'!G31&lt;&gt;0,1,0))</f>
        <v>66.471428571428561</v>
      </c>
      <c r="H31" t="str">
        <f t="shared" si="0"/>
        <v>100 (δ=0.45)</v>
      </c>
      <c r="N31">
        <f t="shared" si="1"/>
        <v>68.52883928571427</v>
      </c>
      <c r="O31">
        <f t="shared" si="2"/>
        <v>2.9337631830503863</v>
      </c>
    </row>
    <row r="32" spans="1:23" x14ac:dyDescent="0.75">
      <c r="A32" s="1">
        <v>28</v>
      </c>
      <c r="B32">
        <v>100</v>
      </c>
      <c r="C32">
        <v>0.65</v>
      </c>
      <c r="D32">
        <f>(SUM(SUMIF('PARITY Accuracy'!D32,"&lt;&gt;0"), SUMIF('Pattern_Matching Accuracy'!D32,"&lt;&gt;0"), SUMIF('Reversal Accuracy'!D32,"&lt;&gt;0"), SUMIF('Stack Accuracy'!D32,"&lt;&gt;0"), SUMIF('Vending_Machine Accuracy'!D32,"&lt;&gt;0"), SUMIF('MazeComplete Accuracy'!D32,"&lt;&gt;0"), SUMIF('MazeSolve Accuracy'!D32,"&lt;&gt;0"), SUMIF('Hamiltonian Accuracy'!D32,"&lt;&gt;0")))/SUM(IF('PARITY Accuracy'!D32&lt;&gt;0,1,0), IF('Pattern_Matching Accuracy'!D32&lt;&gt;0,1,0), IF('Reversal Accuracy'!D32&lt;&gt;0,1,0), IF('Stack Accuracy'!D32&lt;&gt;0,1,0), IF('Vending_Machine Accuracy'!D32&lt;&gt;0,1,0), IF('MazeComplete Accuracy'!D32&lt;&gt;0,1,0), IF('MazeSolve Accuracy'!D32&lt;&gt;0,1,0), IF('Hamiltonian Accuracy'!D32&lt;&gt;0,1,0))</f>
        <v>63.528571428571425</v>
      </c>
      <c r="E32">
        <f>(SUM(SUMIF('PARITY Accuracy'!E32,"&lt;&gt;0"), SUMIF('Pattern_Matching Accuracy'!E32,"&lt;&gt;0"), SUMIF('Reversal Accuracy'!E32,"&lt;&gt;0"), SUMIF('Stack Accuracy'!E32,"&lt;&gt;0"), SUMIF('Vending_Machine Accuracy'!E32,"&lt;&gt;0"), SUMIF('MazeComplete Accuracy'!E32,"&lt;&gt;0"), SUMIF('MazeSolve Accuracy'!E32,"&lt;&gt;0"), SUMIF('Hamiltonian Accuracy'!E32,"&lt;&gt;0")))/SUM(IF('PARITY Accuracy'!E32&lt;&gt;0,1,0), IF('Pattern_Matching Accuracy'!E32&lt;&gt;0,1,0), IF('Reversal Accuracy'!E32&lt;&gt;0,1,0), IF('Stack Accuracy'!E32&lt;&gt;0,1,0), IF('Vending_Machine Accuracy'!E32&lt;&gt;0,1,0), IF('MazeComplete Accuracy'!E32&lt;&gt;0,1,0), IF('MazeSolve Accuracy'!E32&lt;&gt;0,1,0), IF('Hamiltonian Accuracy'!E32&lt;&gt;0,1,0))</f>
        <v>69.850000000000009</v>
      </c>
      <c r="F32">
        <f>(SUM(SUMIF('PARITY Accuracy'!F32,"&lt;&gt;0"), SUMIF('Pattern_Matching Accuracy'!F32,"&lt;&gt;0"), SUMIF('Reversal Accuracy'!F32,"&lt;&gt;0"), SUMIF('Stack Accuracy'!F32,"&lt;&gt;0"), SUMIF('Vending_Machine Accuracy'!F32,"&lt;&gt;0"), SUMIF('MazeComplete Accuracy'!F32,"&lt;&gt;0"), SUMIF('MazeSolve Accuracy'!F32,"&lt;&gt;0"), SUMIF('Hamiltonian Accuracy'!F32,"&lt;&gt;0")))/SUM(IF('PARITY Accuracy'!F32&lt;&gt;0,1,0), IF('Pattern_Matching Accuracy'!F32&lt;&gt;0,1,0), IF('Reversal Accuracy'!F32&lt;&gt;0,1,0), IF('Stack Accuracy'!F32&lt;&gt;0,1,0), IF('Vending_Machine Accuracy'!F32&lt;&gt;0,1,0), IF('MazeComplete Accuracy'!F32&lt;&gt;0,1,0), IF('MazeSolve Accuracy'!F32&lt;&gt;0,1,0), IF('Hamiltonian Accuracy'!F32&lt;&gt;0,1,0))</f>
        <v>71.012500000000003</v>
      </c>
      <c r="G32">
        <f>(SUM(SUMIF('PARITY Accuracy'!G32,"&lt;&gt;0"), SUMIF('Pattern_Matching Accuracy'!G32,"&lt;&gt;0"), SUMIF('Reversal Accuracy'!G32,"&lt;&gt;0"), SUMIF('Stack Accuracy'!G32,"&lt;&gt;0"), SUMIF('Vending_Machine Accuracy'!G32,"&lt;&gt;0"), SUMIF('MazeComplete Accuracy'!G32,"&lt;&gt;0"), SUMIF('MazeSolve Accuracy'!G32,"&lt;&gt;0"), SUMIF('Hamiltonian Accuracy'!G32,"&lt;&gt;0")))/SUM(IF('PARITY Accuracy'!G32&lt;&gt;0,1,0), IF('Pattern_Matching Accuracy'!G32&lt;&gt;0,1,0), IF('Reversal Accuracy'!G32&lt;&gt;0,1,0), IF('Stack Accuracy'!G32&lt;&gt;0,1,0), IF('Vending_Machine Accuracy'!G32&lt;&gt;0,1,0), IF('MazeComplete Accuracy'!G32&lt;&gt;0,1,0), IF('MazeSolve Accuracy'!G32&lt;&gt;0,1,0), IF('Hamiltonian Accuracy'!G32&lt;&gt;0,1,0))</f>
        <v>64.557142857142864</v>
      </c>
      <c r="H32" t="str">
        <f t="shared" si="0"/>
        <v>100 (δ=0.65)</v>
      </c>
      <c r="N32">
        <f t="shared" si="1"/>
        <v>67.237053571428575</v>
      </c>
      <c r="O32">
        <f t="shared" si="2"/>
        <v>3.2409969922089821</v>
      </c>
    </row>
    <row r="33" spans="1:23" x14ac:dyDescent="0.75">
      <c r="A33" s="1">
        <v>29</v>
      </c>
      <c r="B33">
        <v>100</v>
      </c>
      <c r="C33">
        <v>0.85</v>
      </c>
      <c r="D33">
        <f>(SUM(SUMIF('PARITY Accuracy'!D33,"&lt;&gt;0"), SUMIF('Pattern_Matching Accuracy'!D33,"&lt;&gt;0"), SUMIF('Reversal Accuracy'!D33,"&lt;&gt;0"), SUMIF('Stack Accuracy'!D33,"&lt;&gt;0"), SUMIF('Vending_Machine Accuracy'!D33,"&lt;&gt;0"), SUMIF('MazeComplete Accuracy'!D33,"&lt;&gt;0"), SUMIF('MazeSolve Accuracy'!D33,"&lt;&gt;0"), SUMIF('Hamiltonian Accuracy'!D33,"&lt;&gt;0")))/SUM(IF('PARITY Accuracy'!D33&lt;&gt;0,1,0), IF('Pattern_Matching Accuracy'!D33&lt;&gt;0,1,0), IF('Reversal Accuracy'!D33&lt;&gt;0,1,0), IF('Stack Accuracy'!D33&lt;&gt;0,1,0), IF('Vending_Machine Accuracy'!D33&lt;&gt;0,1,0), IF('MazeComplete Accuracy'!D33&lt;&gt;0,1,0), IF('MazeSolve Accuracy'!D33&lt;&gt;0,1,0), IF('Hamiltonian Accuracy'!D33&lt;&gt;0,1,0))</f>
        <v>62.657142857142858</v>
      </c>
      <c r="E33">
        <f>(SUM(SUMIF('PARITY Accuracy'!E33,"&lt;&gt;0"), SUMIF('Pattern_Matching Accuracy'!E33,"&lt;&gt;0"), SUMIF('Reversal Accuracy'!E33,"&lt;&gt;0"), SUMIF('Stack Accuracy'!E33,"&lt;&gt;0"), SUMIF('Vending_Machine Accuracy'!E33,"&lt;&gt;0"), SUMIF('MazeComplete Accuracy'!E33,"&lt;&gt;0"), SUMIF('MazeSolve Accuracy'!E33,"&lt;&gt;0"), SUMIF('Hamiltonian Accuracy'!E33,"&lt;&gt;0")))/SUM(IF('PARITY Accuracy'!E33&lt;&gt;0,1,0), IF('Pattern_Matching Accuracy'!E33&lt;&gt;0,1,0), IF('Reversal Accuracy'!E33&lt;&gt;0,1,0), IF('Stack Accuracy'!E33&lt;&gt;0,1,0), IF('Vending_Machine Accuracy'!E33&lt;&gt;0,1,0), IF('MazeComplete Accuracy'!E33&lt;&gt;0,1,0), IF('MazeSolve Accuracy'!E33&lt;&gt;0,1,0), IF('Hamiltonian Accuracy'!E33&lt;&gt;0,1,0))</f>
        <v>68.625</v>
      </c>
      <c r="F33">
        <f>(SUM(SUMIF('PARITY Accuracy'!F33,"&lt;&gt;0"), SUMIF('Pattern_Matching Accuracy'!F33,"&lt;&gt;0"), SUMIF('Reversal Accuracy'!F33,"&lt;&gt;0"), SUMIF('Stack Accuracy'!F33,"&lt;&gt;0"), SUMIF('Vending_Machine Accuracy'!F33,"&lt;&gt;0"), SUMIF('MazeComplete Accuracy'!F33,"&lt;&gt;0"), SUMIF('MazeSolve Accuracy'!F33,"&lt;&gt;0"), SUMIF('Hamiltonian Accuracy'!F33,"&lt;&gt;0")))/SUM(IF('PARITY Accuracy'!F33&lt;&gt;0,1,0), IF('Pattern_Matching Accuracy'!F33&lt;&gt;0,1,0), IF('Reversal Accuracy'!F33&lt;&gt;0,1,0), IF('Stack Accuracy'!F33&lt;&gt;0,1,0), IF('Vending_Machine Accuracy'!F33&lt;&gt;0,1,0), IF('MazeComplete Accuracy'!F33&lt;&gt;0,1,0), IF('MazeSolve Accuracy'!F33&lt;&gt;0,1,0), IF('Hamiltonian Accuracy'!F33&lt;&gt;0,1,0))</f>
        <v>69.849999999999994</v>
      </c>
      <c r="G33">
        <f>(SUM(SUMIF('PARITY Accuracy'!G33,"&lt;&gt;0"), SUMIF('Pattern_Matching Accuracy'!G33,"&lt;&gt;0"), SUMIF('Reversal Accuracy'!G33,"&lt;&gt;0"), SUMIF('Stack Accuracy'!G33,"&lt;&gt;0"), SUMIF('Vending_Machine Accuracy'!G33,"&lt;&gt;0"), SUMIF('MazeComplete Accuracy'!G33,"&lt;&gt;0"), SUMIF('MazeSolve Accuracy'!G33,"&lt;&gt;0"), SUMIF('Hamiltonian Accuracy'!G33,"&lt;&gt;0")))/SUM(IF('PARITY Accuracy'!G33&lt;&gt;0,1,0), IF('Pattern_Matching Accuracy'!G33&lt;&gt;0,1,0), IF('Reversal Accuracy'!G33&lt;&gt;0,1,0), IF('Stack Accuracy'!G33&lt;&gt;0,1,0), IF('Vending_Machine Accuracy'!G33&lt;&gt;0,1,0), IF('MazeComplete Accuracy'!G33&lt;&gt;0,1,0), IF('MazeSolve Accuracy'!G33&lt;&gt;0,1,0), IF('Hamiltonian Accuracy'!G33&lt;&gt;0,1,0))</f>
        <v>63.342857142857142</v>
      </c>
      <c r="H33" t="str">
        <f t="shared" si="0"/>
        <v>100 (δ=0.85)</v>
      </c>
      <c r="N33">
        <f t="shared" si="1"/>
        <v>66.118749999999991</v>
      </c>
      <c r="O33">
        <f t="shared" si="2"/>
        <v>3.1579986063492917</v>
      </c>
    </row>
    <row r="34" spans="1:23" x14ac:dyDescent="0.75">
      <c r="O34">
        <f>AVERAGE(O4:O33)</f>
        <v>10.560745970728664</v>
      </c>
    </row>
    <row r="37" spans="1:23" x14ac:dyDescent="0.75">
      <c r="A37" s="1">
        <v>0</v>
      </c>
      <c r="B37" t="s">
        <v>15</v>
      </c>
    </row>
    <row r="39" spans="1:23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  <c r="J39" s="2"/>
      <c r="K39" s="2" t="s">
        <v>26</v>
      </c>
      <c r="L39" s="2" t="s">
        <v>27</v>
      </c>
      <c r="N39" s="3" t="s">
        <v>28</v>
      </c>
      <c r="O39" s="3" t="s">
        <v>29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</row>
    <row r="40" spans="1:23" x14ac:dyDescent="0.7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'MazeComplete Accuracy'!D40, 'MazeSolve Accuracy'!D40, 'Hamiltonian Accuracy'!D40)</f>
        <v>53.462499999999991</v>
      </c>
      <c r="E40">
        <f>AVERAGE('PARITY Accuracy'!E40, 'Pattern_Matching Accuracy'!E40, 'Reversal Accuracy'!E40, 'Stack Accuracy'!E40, 'Vending_Machine Accuracy'!E40, 'MazeComplete Accuracy'!E40, 'MazeSolve Accuracy'!E40, 'Hamiltonian Accuracy'!E40)</f>
        <v>61.8125</v>
      </c>
      <c r="F40">
        <f>AVERAGE('PARITY Accuracy'!F40, 'Pattern_Matching Accuracy'!F40, 'Reversal Accuracy'!F40, 'Stack Accuracy'!F40, 'Vending_Machine Accuracy'!F40, 'MazeComplete Accuracy'!F40, 'MazeSolve Accuracy'!F40, 'Hamiltonian Accuracy'!F40)</f>
        <v>55.95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6.4666666666666668</v>
      </c>
      <c r="H40" t="str">
        <f t="shared" ref="H40:H69" si="14">B40&amp;" (δ="&amp;C40&amp;")"</f>
        <v>0 (δ=0)</v>
      </c>
      <c r="J40">
        <v>2</v>
      </c>
      <c r="K40">
        <f>_xlfn.STDEV.P(D40:G44)</f>
        <v>21.164959638237747</v>
      </c>
      <c r="L40">
        <f>_xlfn.STDEV.P(D40:G40,D45:G45,D50:G50,D55:G55,D60:G60,D65:G65)</f>
        <v>13.41814340444469</v>
      </c>
      <c r="M40">
        <v>0</v>
      </c>
      <c r="N40">
        <f>AVERAGE(D40:G40)</f>
        <v>44.422916666666666</v>
      </c>
      <c r="O40">
        <f>_xlfn.STDEV.P(D40:G40)</f>
        <v>22.122738526137155</v>
      </c>
      <c r="P40" s="5">
        <f>_xlfn.STDEV.P(D40:D44)</f>
        <v>0.8111719916269291</v>
      </c>
      <c r="Q40">
        <f>_xlfn.STDEV.P(D40,D45,D50,D55,D60,D65)</f>
        <v>6.8931202775998637</v>
      </c>
      <c r="R40" s="5">
        <f>_xlfn.STDEV.P(E40:E44)</f>
        <v>1.5803006043155212</v>
      </c>
      <c r="S40">
        <f>_xlfn.STDEV.P(E40,E45,E50,E55,E60,E65)</f>
        <v>2.8951527977331697</v>
      </c>
      <c r="T40" s="5">
        <f>_xlfn.STDEV.P(F40:F44)</f>
        <v>1.8018150571021441</v>
      </c>
      <c r="U40">
        <f>_xlfn.STDEV.P(F40,F45,F50,F55,F60,F65)</f>
        <v>9.9118974876436461</v>
      </c>
      <c r="V40" s="5">
        <f>_xlfn.STDEV.P(G40:G44)</f>
        <v>0.10931887889998974</v>
      </c>
      <c r="W40">
        <f>_xlfn.STDEV.P(G40,G45,G50,G55,G60,G65)</f>
        <v>21.05279053905199</v>
      </c>
    </row>
    <row r="41" spans="1:23" x14ac:dyDescent="0.7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'MazeComplete Accuracy'!D41, 'MazeSolve Accuracy'!D41, 'Hamiltonian Accuracy'!D41)</f>
        <v>51.699999999999989</v>
      </c>
      <c r="E41">
        <f>AVERAGE('PARITY Accuracy'!E41, 'Pattern_Matching Accuracy'!E41, 'Reversal Accuracy'!E41, 'Stack Accuracy'!E41, 'Vending_Machine Accuracy'!E41, 'MazeComplete Accuracy'!E41, 'MazeSolve Accuracy'!E41, 'Hamiltonian Accuracy'!E41)</f>
        <v>59.912500000000001</v>
      </c>
      <c r="F41">
        <f>AVERAGE('PARITY Accuracy'!F41, 'Pattern_Matching Accuracy'!F41, 'Reversal Accuracy'!F41, 'Stack Accuracy'!F41, 'Vending_Machine Accuracy'!F41, 'MazeComplete Accuracy'!F41, 'MazeSolve Accuracy'!F41, 'Hamiltonian Accuracy'!F41)</f>
        <v>53.95000000000001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6.5111111111111111</v>
      </c>
      <c r="H41" t="str">
        <f t="shared" si="14"/>
        <v>0 (δ=0.2)</v>
      </c>
      <c r="J41">
        <v>5</v>
      </c>
      <c r="K41">
        <f>_xlfn.STDEV.P(D45:G49)</f>
        <v>6.6106074919747657</v>
      </c>
      <c r="L41">
        <f>_xlfn.STDEV.P(D41:G41,D46:G46,D51:G51,D56:G56,D61:G61,D66:G66)</f>
        <v>13.335080748624497</v>
      </c>
      <c r="M41">
        <v>0.2</v>
      </c>
      <c r="N41">
        <f t="shared" ref="N41:N69" si="15">AVERAGE(D41:G41)</f>
        <v>43.01840277777778</v>
      </c>
      <c r="O41">
        <f t="shared" ref="O41:O69" si="16">_xlfn.STDEV.P(D41:G41)</f>
        <v>21.290037658179223</v>
      </c>
      <c r="P41" s="5">
        <f>_xlfn.STDEV.P(D45:D49)</f>
        <v>0.96777270058624842</v>
      </c>
      <c r="Q41">
        <f t="shared" ref="Q41:Q44" si="17">_xlfn.STDEV.P(D41,D46,D51,D56,D61,D66)</f>
        <v>6.7441155549157585</v>
      </c>
      <c r="R41" s="5">
        <f>_xlfn.STDEV.P(E45:E49)</f>
        <v>0.92066552015376224</v>
      </c>
      <c r="S41">
        <f t="shared" ref="S41:S44" si="18">_xlfn.STDEV.P(E41,E46,E51,E56,E61,E66)</f>
        <v>2.875357012857513</v>
      </c>
      <c r="T41" s="5">
        <f>_xlfn.STDEV.P(F45:F49)</f>
        <v>1.0261700638783007</v>
      </c>
      <c r="U41">
        <f t="shared" ref="U41:U44" si="19">_xlfn.STDEV.P(F41,F46,F51,F56,F61,F66)</f>
        <v>10.719576012876313</v>
      </c>
      <c r="V41" s="5">
        <f>_xlfn.STDEV.P(G45:G49)</f>
        <v>0.33808465591904846</v>
      </c>
      <c r="W41">
        <f t="shared" ref="W41:W44" si="20">_xlfn.STDEV.P(G41,G46,G51,G56,G61,G66)</f>
        <v>21.300375826156806</v>
      </c>
    </row>
    <row r="42" spans="1:23" x14ac:dyDescent="0.7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'MazeComplete Accuracy'!D42, 'MazeSolve Accuracy'!D42, 'Hamiltonian Accuracy'!D42)</f>
        <v>52.212499999999999</v>
      </c>
      <c r="E42">
        <f>AVERAGE('PARITY Accuracy'!E42, 'Pattern_Matching Accuracy'!E42, 'Reversal Accuracy'!E42, 'Stack Accuracy'!E42, 'Vending_Machine Accuracy'!E42, 'MazeComplete Accuracy'!E42, 'MazeSolve Accuracy'!E42, 'Hamiltonian Accuracy'!E42)</f>
        <v>60.137499999999996</v>
      </c>
      <c r="F42">
        <f>AVERAGE('PARITY Accuracy'!F42, 'Pattern_Matching Accuracy'!F42, 'Reversal Accuracy'!F42, 'Stack Accuracy'!F42, 'Vending_Machine Accuracy'!F42, 'MazeComplete Accuracy'!F42, 'MazeSolve Accuracy'!F42, 'Hamiltonian Accuracy'!F42)</f>
        <v>52.862500000000004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6.677777777777778</v>
      </c>
      <c r="H42" t="str">
        <f t="shared" si="14"/>
        <v>0 (δ=0.45)</v>
      </c>
      <c r="J42">
        <v>10</v>
      </c>
      <c r="K42">
        <f>_xlfn.STDEV.P(D50:G54)</f>
        <v>7.257530292338032</v>
      </c>
      <c r="L42">
        <f t="shared" ref="L42:L44" si="21">_xlfn.STDEV.P(D42:G42,D47:G47,D52:G52,D57:G57,D62:G62,D67:G67)</f>
        <v>13.168203121636349</v>
      </c>
      <c r="M42">
        <v>0.45</v>
      </c>
      <c r="N42">
        <f t="shared" si="15"/>
        <v>42.972569444444446</v>
      </c>
      <c r="O42">
        <f t="shared" si="16"/>
        <v>21.184509589373199</v>
      </c>
      <c r="P42" s="5">
        <f>_xlfn.STDEV.P(D50:D54)</f>
        <v>0.74080547379187012</v>
      </c>
      <c r="Q42">
        <f t="shared" si="17"/>
        <v>6.5248699067756082</v>
      </c>
      <c r="R42" s="5">
        <f>_xlfn.STDEV.P(E50:E54)</f>
        <v>1.4613906048692102</v>
      </c>
      <c r="S42">
        <f t="shared" si="18"/>
        <v>2.4795351616897001</v>
      </c>
      <c r="T42" s="5">
        <f>_xlfn.STDEV.P(F50:F54)</f>
        <v>1.1708864163530119</v>
      </c>
      <c r="U42">
        <f t="shared" si="19"/>
        <v>10.602824080037468</v>
      </c>
      <c r="V42" s="5">
        <f>_xlfn.STDEV.P(G50:G54)</f>
        <v>0.37164964252656407</v>
      </c>
      <c r="W42">
        <f t="shared" si="20"/>
        <v>21.175576131291312</v>
      </c>
    </row>
    <row r="43" spans="1:23" x14ac:dyDescent="0.7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'MazeComplete Accuracy'!D43, 'MazeSolve Accuracy'!D43, 'Hamiltonian Accuracy'!D43)</f>
        <v>52.262500000000003</v>
      </c>
      <c r="E43">
        <f>AVERAGE('PARITY Accuracy'!E43, 'Pattern_Matching Accuracy'!E43, 'Reversal Accuracy'!E43, 'Stack Accuracy'!E43, 'Vending_Machine Accuracy'!E43, 'MazeComplete Accuracy'!E43, 'MazeSolve Accuracy'!E43, 'Hamiltonian Accuracy'!E43)</f>
        <v>58.637499999999996</v>
      </c>
      <c r="F43">
        <f>AVERAGE('PARITY Accuracy'!F43, 'Pattern_Matching Accuracy'!F43, 'Reversal Accuracy'!F43, 'Stack Accuracy'!F43, 'Vending_Machine Accuracy'!F43, 'MazeComplete Accuracy'!F43, 'MazeSolve Accuracy'!F43, 'Hamiltonian Accuracy'!F43)</f>
        <v>52.725000000000009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6.7555555555555555</v>
      </c>
      <c r="H43" t="str">
        <f t="shared" si="14"/>
        <v>0 (δ=0.65)</v>
      </c>
      <c r="J43">
        <v>20</v>
      </c>
      <c r="K43">
        <f>_xlfn.STDEV.P(D55:G59)</f>
        <v>4.6469733093165067</v>
      </c>
      <c r="L43">
        <f t="shared" si="21"/>
        <v>13.106597247023181</v>
      </c>
      <c r="M43">
        <v>0.65</v>
      </c>
      <c r="N43">
        <f t="shared" si="15"/>
        <v>42.59513888888889</v>
      </c>
      <c r="O43">
        <f t="shared" si="16"/>
        <v>20.844094130648017</v>
      </c>
      <c r="P43" s="5">
        <f>_xlfn.STDEV.P(D55:D59)</f>
        <v>0.58931103841689436</v>
      </c>
      <c r="Q43">
        <f t="shared" si="17"/>
        <v>6.4730759153246185</v>
      </c>
      <c r="R43" s="5">
        <f>_xlfn.STDEV.P(E55:E59)</f>
        <v>0.99913712772572083</v>
      </c>
      <c r="S43">
        <f t="shared" si="18"/>
        <v>2.5727277258561343</v>
      </c>
      <c r="T43" s="5">
        <f>_xlfn.STDEV.P(F55:F59)</f>
        <v>0.80461947528008404</v>
      </c>
      <c r="U43">
        <f t="shared" si="19"/>
        <v>10.741666868696646</v>
      </c>
      <c r="V43" s="5">
        <f>_xlfn.STDEV.P(G55:G59)</f>
        <v>0.78457791200109273</v>
      </c>
      <c r="W43">
        <f t="shared" si="20"/>
        <v>21.004740174285306</v>
      </c>
    </row>
    <row r="44" spans="1:23" x14ac:dyDescent="0.7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'MazeComplete Accuracy'!D44, 'MazeSolve Accuracy'!D44, 'Hamiltonian Accuracy'!D44)</f>
        <v>50.987499999999997</v>
      </c>
      <c r="E44">
        <f>AVERAGE('PARITY Accuracy'!E44, 'Pattern_Matching Accuracy'!E44, 'Reversal Accuracy'!E44, 'Stack Accuracy'!E44, 'Vending_Machine Accuracy'!E44, 'MazeComplete Accuracy'!E44, 'MazeSolve Accuracy'!E44, 'Hamiltonian Accuracy'!E44)</f>
        <v>57.087499999999999</v>
      </c>
      <c r="F44">
        <f>AVERAGE('PARITY Accuracy'!F44, 'Pattern_Matching Accuracy'!F44, 'Reversal Accuracy'!F44, 'Stack Accuracy'!F44, 'Vending_Machine Accuracy'!F44, 'MazeComplete Accuracy'!F44, 'MazeSolve Accuracy'!F44, 'Hamiltonian Accuracy'!F44)</f>
        <v>50.412500000000001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6.5333333333333332</v>
      </c>
      <c r="H44" t="str">
        <f t="shared" si="14"/>
        <v>0 (δ=0.85)</v>
      </c>
      <c r="J44">
        <v>50</v>
      </c>
      <c r="K44">
        <f>_xlfn.STDEV.P(D61:G64)</f>
        <v>2.1192996132932249</v>
      </c>
      <c r="L44">
        <f t="shared" si="21"/>
        <v>12.923376719833573</v>
      </c>
      <c r="M44">
        <v>0.85</v>
      </c>
      <c r="N44">
        <f t="shared" si="15"/>
        <v>41.255208333333329</v>
      </c>
      <c r="O44">
        <f t="shared" si="16"/>
        <v>20.216599334998836</v>
      </c>
      <c r="P44" s="5">
        <f>_xlfn.STDEV.P(D60:D64)</f>
        <v>1.1406851011563237</v>
      </c>
      <c r="Q44">
        <f t="shared" si="17"/>
        <v>6.2401286628695942</v>
      </c>
      <c r="R44" s="5">
        <f>_xlfn.STDEV.P(E60:E64)</f>
        <v>1.6627988453207421</v>
      </c>
      <c r="S44">
        <f t="shared" si="18"/>
        <v>2.7547181747362521</v>
      </c>
      <c r="T44" s="5">
        <f>_xlfn.STDEV.P(F60:F64)</f>
        <v>1.0785522704069592</v>
      </c>
      <c r="U44">
        <f t="shared" si="19"/>
        <v>10.680186947294796</v>
      </c>
      <c r="V44" s="5">
        <f>_xlfn.STDEV.P(G60:G64)</f>
        <v>0.36782870902591497</v>
      </c>
      <c r="W44">
        <f t="shared" si="20"/>
        <v>20.618931848706204</v>
      </c>
    </row>
    <row r="45" spans="1:23" x14ac:dyDescent="0.7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'MazeComplete Accuracy'!D45, 'MazeSolve Accuracy'!D45, 'Hamiltonian Accuracy'!D45)</f>
        <v>61.111250000000005</v>
      </c>
      <c r="E45">
        <f>AVERAGE('PARITY Accuracy'!E45, 'Pattern_Matching Accuracy'!E45, 'Reversal Accuracy'!E45, 'Stack Accuracy'!E45, 'Vending_Machine Accuracy'!E45, 'MazeComplete Accuracy'!E45, 'MazeSolve Accuracy'!E45, 'Hamiltonian Accuracy'!E45)</f>
        <v>61.800000000000004</v>
      </c>
      <c r="F45">
        <f>AVERAGE('PARITY Accuracy'!F45, 'Pattern_Matching Accuracy'!F45, 'Reversal Accuracy'!F45, 'Stack Accuracy'!F45, 'Vending_Machine Accuracy'!F45, 'MazeComplete Accuracy'!F45, 'MazeSolve Accuracy'!F45, 'Hamiltonian Accuracy'!F45)</f>
        <v>46.15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14"/>
        <v>5 (δ=0)</v>
      </c>
      <c r="J45">
        <v>100</v>
      </c>
      <c r="K45">
        <f>_xlfn.STDEV.P(D65:G69)</f>
        <v>3.0497783247897106</v>
      </c>
      <c r="L45">
        <f>AVERAGE((L44-L43), (L43-L42), (L42-L41), (L41-L40))</f>
        <v>-0.12369167115277913</v>
      </c>
      <c r="N45">
        <f t="shared" si="15"/>
        <v>55.026423611111113</v>
      </c>
      <c r="O45">
        <f t="shared" si="16"/>
        <v>6.6624601966295041</v>
      </c>
      <c r="P45" s="5">
        <f>_xlfn.STDEV.P(D65:D69)</f>
        <v>1.6292677803234197</v>
      </c>
      <c r="R45" s="5">
        <f>_xlfn.STDEV.P(E65:E69)</f>
        <v>1.3140681108679226</v>
      </c>
      <c r="T45" s="5">
        <f>_xlfn.STDEV.P(F65:F69)</f>
        <v>1.2279556180904887</v>
      </c>
      <c r="V45" s="5">
        <f>_xlfn.STDEV.P(G65:G69)</f>
        <v>1.2020255014443093</v>
      </c>
    </row>
    <row r="46" spans="1:23" x14ac:dyDescent="0.7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'MazeComplete Accuracy'!D46, 'MazeSolve Accuracy'!D46, 'Hamiltonian Accuracy'!D46)</f>
        <v>61.449999999999996</v>
      </c>
      <c r="E46">
        <f>AVERAGE('PARITY Accuracy'!E46, 'Pattern_Matching Accuracy'!E46, 'Reversal Accuracy'!E46, 'Stack Accuracy'!E46, 'Vending_Machine Accuracy'!E46, 'MazeComplete Accuracy'!E46, 'MazeSolve Accuracy'!E46, 'Hamiltonian Accuracy'!E46)</f>
        <v>61.025000000000006</v>
      </c>
      <c r="F46">
        <f>AVERAGE('PARITY Accuracy'!F46, 'Pattern_Matching Accuracy'!F46, 'Reversal Accuracy'!F46, 'Stack Accuracy'!F46, 'Vending_Machine Accuracy'!F46, 'MazeComplete Accuracy'!F46, 'MazeSolve Accuracy'!F46, 'Hamiltonian Accuracy'!F46)</f>
        <v>46.024999999999999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14"/>
        <v>5 (δ=0.2)</v>
      </c>
      <c r="K46">
        <f>AVERAGE(K40:K45)</f>
        <v>7.4748581116583308</v>
      </c>
      <c r="N46">
        <f t="shared" si="15"/>
        <v>54.961111111111109</v>
      </c>
      <c r="O46">
        <f t="shared" si="16"/>
        <v>6.5538306935150263</v>
      </c>
      <c r="P46" s="5">
        <f>AVERAGE(P40:P45)</f>
        <v>0.97983568098361429</v>
      </c>
      <c r="Q46">
        <f>AVERAGE(Q40:Q44)</f>
        <v>6.5750620634970884</v>
      </c>
      <c r="R46" s="5">
        <f>AVERAGE(R40:R45)</f>
        <v>1.3230601355421465</v>
      </c>
      <c r="S46">
        <f>AVERAGE(S40:S44)</f>
        <v>2.7154981745745541</v>
      </c>
      <c r="T46" s="5">
        <f>AVERAGE(T40:T45)</f>
        <v>1.1849998168518314</v>
      </c>
      <c r="U46">
        <f>AVERAGE(U40:U44)</f>
        <v>10.531230279309773</v>
      </c>
      <c r="V46" s="5">
        <f>AVERAGE(V40:V45)</f>
        <v>0.52891421663615323</v>
      </c>
      <c r="W46">
        <f>AVERAGE(W40:W44)</f>
        <v>21.030482903898321</v>
      </c>
    </row>
    <row r="47" spans="1:23" ht="15.5" thickBot="1" x14ac:dyDescent="0.9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'MazeComplete Accuracy'!D47, 'MazeSolve Accuracy'!D47, 'Hamiltonian Accuracy'!D47)</f>
        <v>60.9375</v>
      </c>
      <c r="E47">
        <f>AVERAGE('PARITY Accuracy'!E47, 'Pattern_Matching Accuracy'!E47, 'Reversal Accuracy'!E47, 'Stack Accuracy'!E47, 'Vending_Machine Accuracy'!E47, 'MazeComplete Accuracy'!E47, 'MazeSolve Accuracy'!E47, 'Hamiltonian Accuracy'!E47)</f>
        <v>61.3</v>
      </c>
      <c r="F47">
        <f>AVERAGE('PARITY Accuracy'!F47, 'Pattern_Matching Accuracy'!F47, 'Reversal Accuracy'!F47, 'Stack Accuracy'!F47, 'Vending_Machine Accuracy'!F47, 'MazeComplete Accuracy'!F47, 'MazeSolve Accuracy'!F47, 'Hamiltonian Accuracy'!F47)</f>
        <v>45.4375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14"/>
        <v>5 (δ=0.45)</v>
      </c>
      <c r="N47">
        <f t="shared" si="15"/>
        <v>54.84930555555556</v>
      </c>
      <c r="O47">
        <f t="shared" si="16"/>
        <v>6.6527870926053536</v>
      </c>
      <c r="P47" s="5">
        <f>_xlfn.STDEV.P(P40:P45)</f>
        <v>0.33810069496829681</v>
      </c>
      <c r="Q47">
        <f>_xlfn.STDEV.P(Q40:Q44)</f>
        <v>0.22576134318806546</v>
      </c>
      <c r="R47" s="5">
        <f>_xlfn.STDEV.P(R40:R45)</f>
        <v>0.27918296462928116</v>
      </c>
      <c r="S47">
        <f>_xlfn.STDEV.P(S40:S44)</f>
        <v>0.16457872565376222</v>
      </c>
      <c r="T47" s="5">
        <f>_xlfn.STDEV.P(T40:T45)</f>
        <v>0.30652694399425762</v>
      </c>
      <c r="U47">
        <f>_xlfn.STDEV.P(U40:U44)</f>
        <v>0.31325534044235959</v>
      </c>
      <c r="V47" s="5">
        <f>_xlfn.STDEV.P(V40:V45)</f>
        <v>0.36092464185502549</v>
      </c>
      <c r="W47">
        <f>_xlfn.STDEV.P(W40:W44)</f>
        <v>0.22996905177191201</v>
      </c>
    </row>
    <row r="48" spans="1:23" x14ac:dyDescent="0.7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'MazeComplete Accuracy'!D48, 'MazeSolve Accuracy'!D48, 'Hamiltonian Accuracy'!D48)</f>
        <v>60</v>
      </c>
      <c r="E48">
        <f>AVERAGE('PARITY Accuracy'!E48, 'Pattern_Matching Accuracy'!E48, 'Reversal Accuracy'!E48, 'Stack Accuracy'!E48, 'Vending_Machine Accuracy'!E48, 'MazeComplete Accuracy'!E48, 'MazeSolve Accuracy'!E48, 'Hamiltonian Accuracy'!E48)</f>
        <v>60.725000000000009</v>
      </c>
      <c r="F48">
        <f>AVERAGE('PARITY Accuracy'!F48, 'Pattern_Matching Accuracy'!F48, 'Reversal Accuracy'!F48, 'Stack Accuracy'!F48, 'Vending_Machine Accuracy'!F48, 'MazeComplete Accuracy'!F48, 'MazeSolve Accuracy'!F48, 'Hamiltonian Accuracy'!F48)</f>
        <v>45.074999999999996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14"/>
        <v>5 (δ=0.65)</v>
      </c>
      <c r="K48" s="9" cm="1">
        <f t="array" ref="K48">INDEX(LINEST(K40:K45),1)</f>
        <v>-3.0474396338944665</v>
      </c>
      <c r="L48" s="10" cm="1">
        <f t="array" ref="L48">INDEX(LINEST(L40:L44),1)</f>
        <v>-0.12180168708235488</v>
      </c>
      <c r="N48">
        <f t="shared" si="15"/>
        <v>54.333333333333336</v>
      </c>
      <c r="O48">
        <f t="shared" si="16"/>
        <v>6.4521556475336164</v>
      </c>
      <c r="P48" s="5"/>
      <c r="R48" s="5"/>
      <c r="T48" s="5"/>
      <c r="V48" s="5"/>
    </row>
    <row r="49" spans="1:23" x14ac:dyDescent="0.7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'MazeComplete Accuracy'!D49, 'MazeSolve Accuracy'!D49, 'Hamiltonian Accuracy'!D49)</f>
        <v>58.774999999999999</v>
      </c>
      <c r="E49">
        <f>AVERAGE('PARITY Accuracy'!E49, 'Pattern_Matching Accuracy'!E49, 'Reversal Accuracy'!E49, 'Stack Accuracy'!E49, 'Vending_Machine Accuracy'!E49, 'MazeComplete Accuracy'!E49, 'MazeSolve Accuracy'!E49, 'Hamiltonian Accuracy'!E49)</f>
        <v>59.087500000000006</v>
      </c>
      <c r="F49">
        <f>AVERAGE('PARITY Accuracy'!F49, 'Pattern_Matching Accuracy'!F49, 'Reversal Accuracy'!F49, 'Stack Accuracy'!F49, 'Vending_Machine Accuracy'!F49, 'MazeComplete Accuracy'!F49, 'MazeSolve Accuracy'!F49, 'Hamiltonian Accuracy'!F49)</f>
        <v>43.300000000000004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14"/>
        <v>5 (δ=0.85)</v>
      </c>
      <c r="K49" s="11">
        <f>AVERAGE('Hamiltonian Accuracy'!K48, 'MazeSolve Accuracy'!K48, 'MazeComplete Accuracy'!K48, 'Vending_Machine Accuracy'!K48, 'Stack Accuracy'!K48, 'Reversal Accuracy'!K48, 'Pattern_Matching Accuracy'!K48, 'PARITY Accuracy'!K48)</f>
        <v>-2.616319257298088</v>
      </c>
      <c r="L49" s="11">
        <f>AVERAGE('Hamiltonian Accuracy'!L48, 'MazeSolve Accuracy'!L48, 'MazeComplete Accuracy'!L48,  'Vending_Machine Accuracy'!L48, 'Stack Accuracy'!L48, 'Reversal Accuracy'!L48, 'Pattern_Matching Accuracy'!L48, 'PARITY Accuracy'!L48)</f>
        <v>-0.16052221165707695</v>
      </c>
      <c r="N49">
        <f t="shared" si="15"/>
        <v>52.985069444444449</v>
      </c>
      <c r="O49">
        <f t="shared" si="16"/>
        <v>6.508372706924904</v>
      </c>
      <c r="P49" s="5"/>
      <c r="R49" s="5"/>
      <c r="T49" s="5"/>
      <c r="V49" s="5"/>
    </row>
    <row r="50" spans="1:23" ht="15.5" thickBot="1" x14ac:dyDescent="0.9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'MazeComplete Accuracy'!D50, 'MazeSolve Accuracy'!D50, 'Hamiltonian Accuracy'!D50)</f>
        <v>62.512499999999996</v>
      </c>
      <c r="E50">
        <f>AVERAGE('PARITY Accuracy'!E50, 'Pattern_Matching Accuracy'!E50, 'Reversal Accuracy'!E50, 'Stack Accuracy'!E50, 'Vending_Machine Accuracy'!E50, 'MazeComplete Accuracy'!E50, 'MazeSolve Accuracy'!E50, 'Hamiltonian Accuracy'!E50)</f>
        <v>63.225000000000001</v>
      </c>
      <c r="F50">
        <f>AVERAGE('PARITY Accuracy'!F50, 'Pattern_Matching Accuracy'!F50, 'Reversal Accuracy'!F50, 'Stack Accuracy'!F50, 'Vending_Machine Accuracy'!F50, 'MazeComplete Accuracy'!F50, 'MazeSolve Accuracy'!F50, 'Hamiltonian Accuracy'!F50)</f>
        <v>43.924999999999997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14"/>
        <v>10 (δ=0)</v>
      </c>
      <c r="K50" s="12">
        <f>_xlfn.STDEV.P('Hamiltonian Accuracy'!K48, 'MazeSolve Accuracy'!K48, 'MazeComplete Accuracy'!K48, 'Vending_Machine Accuracy'!K48, 'Stack Accuracy'!K48, 'Reversal Accuracy'!K48, 'Pattern_Matching Accuracy'!K48, 'PARITY Accuracy'!K48)</f>
        <v>1.2784395977332754</v>
      </c>
      <c r="L50" s="13" t="s">
        <v>29</v>
      </c>
      <c r="N50">
        <f t="shared" si="15"/>
        <v>55.990624999999994</v>
      </c>
      <c r="O50">
        <f t="shared" si="16"/>
        <v>7.7991755123138287</v>
      </c>
      <c r="P50" s="5"/>
      <c r="R50" s="5"/>
      <c r="T50" s="5"/>
      <c r="V50" s="5"/>
    </row>
    <row r="51" spans="1:23" x14ac:dyDescent="0.7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'MazeComplete Accuracy'!D51, 'MazeSolve Accuracy'!D51, 'Hamiltonian Accuracy'!D51)</f>
        <v>60.637500000000003</v>
      </c>
      <c r="E51">
        <f>AVERAGE('PARITY Accuracy'!E51, 'Pattern_Matching Accuracy'!E51, 'Reversal Accuracy'!E51, 'Stack Accuracy'!E51, 'Vending_Machine Accuracy'!E51, 'MazeComplete Accuracy'!E51, 'MazeSolve Accuracy'!E51, 'Hamiltonian Accuracy'!E51)</f>
        <v>61.874999999999993</v>
      </c>
      <c r="F51">
        <f>AVERAGE('PARITY Accuracy'!F51, 'Pattern_Matching Accuracy'!F51, 'Reversal Accuracy'!F51, 'Stack Accuracy'!F51, 'Vending_Machine Accuracy'!F51, 'MazeComplete Accuracy'!F51, 'MazeSolve Accuracy'!F51, 'Hamiltonian Accuracy'!F51)</f>
        <v>44.162500000000001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14"/>
        <v>10 (δ=0.2)</v>
      </c>
      <c r="J51" s="2"/>
      <c r="K51" s="2" t="s">
        <v>26</v>
      </c>
      <c r="L51" s="2" t="s">
        <v>27</v>
      </c>
      <c r="N51">
        <f t="shared" si="15"/>
        <v>55.232638888888886</v>
      </c>
      <c r="O51">
        <f t="shared" si="16"/>
        <v>7.0149153883060364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23" x14ac:dyDescent="0.7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'MazeComplete Accuracy'!D52, 'MazeSolve Accuracy'!D52, 'Hamiltonian Accuracy'!D52)</f>
        <v>60.748750000000001</v>
      </c>
      <c r="E52">
        <f>AVERAGE('PARITY Accuracy'!E52, 'Pattern_Matching Accuracy'!E52, 'Reversal Accuracy'!E52, 'Stack Accuracy'!E52, 'Vending_Machine Accuracy'!E52, 'MazeComplete Accuracy'!E52, 'MazeSolve Accuracy'!E52, 'Hamiltonian Accuracy'!E52)</f>
        <v>60.987499999999997</v>
      </c>
      <c r="F52">
        <f>AVERAGE('PARITY Accuracy'!F52, 'Pattern_Matching Accuracy'!F52, 'Reversal Accuracy'!F52, 'Stack Accuracy'!F52, 'Vending_Machine Accuracy'!F52, 'MazeComplete Accuracy'!F52, 'MazeSolve Accuracy'!F52, 'Hamiltonian Accuracy'!F52)</f>
        <v>44.9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14"/>
        <v>10 (δ=0.45)</v>
      </c>
      <c r="J52">
        <v>2</v>
      </c>
      <c r="K52">
        <f>AVERAGE(D40:G44)</f>
        <v>42.852847222222223</v>
      </c>
      <c r="L52">
        <f>AVERAGE(D40:G40,D45:G45,D50:G50,D55:G55,D60:G60,D65:G65)</f>
        <v>59.228119212962952</v>
      </c>
      <c r="M52">
        <v>0</v>
      </c>
      <c r="N52">
        <f t="shared" si="15"/>
        <v>55.431284722222216</v>
      </c>
      <c r="O52">
        <f t="shared" si="16"/>
        <v>6.5225025488799098</v>
      </c>
      <c r="P52" s="5">
        <f>AVERAGE(D40:D44)</f>
        <v>52.125</v>
      </c>
      <c r="Q52">
        <f>AVERAGE(D40,D45,D50,D55,D60,D65)</f>
        <v>64.866874999999993</v>
      </c>
      <c r="R52" s="5">
        <f>AVERAGE(E40:E44)</f>
        <v>59.517499999999998</v>
      </c>
      <c r="S52">
        <f>AVERAGE(E40,E45,E50,E55,E60,E65)</f>
        <v>64.145833333333329</v>
      </c>
      <c r="T52" s="5">
        <f>AVERAGE(F40:F44)</f>
        <v>53.180000000000007</v>
      </c>
      <c r="U52">
        <f>AVERAGE(F40,F45,F50,F55,F60,F65)</f>
        <v>56.30833333333333</v>
      </c>
      <c r="V52" s="5">
        <f>AVERAGE(G40:G44)</f>
        <v>6.5888888888888886</v>
      </c>
      <c r="W52">
        <f>AVERAGE(G40,G45,G50,G55,G60,G65)</f>
        <v>51.591435185185183</v>
      </c>
    </row>
    <row r="53" spans="1:23" x14ac:dyDescent="0.7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'MazeComplete Accuracy'!D53, 'MazeSolve Accuracy'!D53, 'Hamiltonian Accuracy'!D53)</f>
        <v>60.587499999999999</v>
      </c>
      <c r="E53">
        <f>AVERAGE('PARITY Accuracy'!E53, 'Pattern_Matching Accuracy'!E53, 'Reversal Accuracy'!E53, 'Stack Accuracy'!E53, 'Vending_Machine Accuracy'!E53, 'MazeComplete Accuracy'!E53, 'MazeSolve Accuracy'!E53, 'Hamiltonian Accuracy'!E53)</f>
        <v>60.8</v>
      </c>
      <c r="F53">
        <f>AVERAGE('PARITY Accuracy'!F53, 'Pattern_Matching Accuracy'!F53, 'Reversal Accuracy'!F53, 'Stack Accuracy'!F53, 'Vending_Machine Accuracy'!F53, 'MazeComplete Accuracy'!F53, 'MazeSolve Accuracy'!F53, 'Hamiltonian Accuracy'!F53)</f>
        <v>42.975000000000001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14"/>
        <v>10 (δ=0.65)</v>
      </c>
      <c r="J53">
        <v>5</v>
      </c>
      <c r="K53">
        <f>AVERAGE(D45:G49)</f>
        <v>54.431048611111109</v>
      </c>
      <c r="L53">
        <f t="shared" ref="L53:L56" si="22">AVERAGE(D41:G41,D46:G46,D51:G51,D56:G56,D61:G61,D66:G66)</f>
        <v>58.786028439153434</v>
      </c>
      <c r="M53">
        <v>0.2</v>
      </c>
      <c r="N53">
        <f t="shared" si="15"/>
        <v>54.871180555555554</v>
      </c>
      <c r="O53">
        <f t="shared" si="16"/>
        <v>7.2354913745463501</v>
      </c>
      <c r="P53" s="5">
        <f>AVERAGE(D45:D49)</f>
        <v>60.454750000000004</v>
      </c>
      <c r="Q53">
        <f t="shared" ref="Q53:Q56" si="23">AVERAGE(D41,D46,D51,D56,D61,D66)</f>
        <v>63.464583333333316</v>
      </c>
      <c r="R53" s="5">
        <f>AVERAGE(E45:E49)</f>
        <v>60.787500000000001</v>
      </c>
      <c r="S53">
        <f t="shared" ref="S53:S56" si="24">AVERAGE(E41,E46,E51,E56,E61,E66)</f>
        <v>62.922916666666673</v>
      </c>
      <c r="T53" s="5">
        <f>AVERAGE(F45:F49)</f>
        <v>45.197500000000005</v>
      </c>
      <c r="U53">
        <f t="shared" ref="U53:U56" si="25">AVERAGE(F41,F46,F51,F56,F61,F66)</f>
        <v>56.731249999999996</v>
      </c>
      <c r="V53" s="5">
        <f>AVERAGE(G45:G49)</f>
        <v>51.284444444444446</v>
      </c>
      <c r="W53">
        <f t="shared" ref="W53:W56" si="26">AVERAGE(G41,G46,G51,G56,G61,G66)</f>
        <v>52.025363756613757</v>
      </c>
    </row>
    <row r="54" spans="1:23" x14ac:dyDescent="0.7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'MazeComplete Accuracy'!D54, 'MazeSolve Accuracy'!D54, 'Hamiltonian Accuracy'!D54)</f>
        <v>60.6875</v>
      </c>
      <c r="E54">
        <f>AVERAGE('PARITY Accuracy'!E54, 'Pattern_Matching Accuracy'!E54, 'Reversal Accuracy'!E54, 'Stack Accuracy'!E54, 'Vending_Machine Accuracy'!E54, 'MazeComplete Accuracy'!E54, 'MazeSolve Accuracy'!E54, 'Hamiltonian Accuracy'!E54)</f>
        <v>58.762500000000003</v>
      </c>
      <c r="F54">
        <f>AVERAGE('PARITY Accuracy'!F54, 'Pattern_Matching Accuracy'!F54, 'Reversal Accuracy'!F54, 'Stack Accuracy'!F54, 'Vending_Machine Accuracy'!F54, 'MazeComplete Accuracy'!F54, 'MazeSolve Accuracy'!F54, 'Hamiltonian Accuracy'!F54)</f>
        <v>41.5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14"/>
        <v>10 (δ=0.85)</v>
      </c>
      <c r="J54">
        <v>10</v>
      </c>
      <c r="K54">
        <f>AVERAGE(D50:G54)</f>
        <v>55.083756944444438</v>
      </c>
      <c r="L54">
        <f t="shared" si="22"/>
        <v>58.611612929894164</v>
      </c>
      <c r="M54">
        <v>0.45</v>
      </c>
      <c r="N54">
        <f t="shared" si="15"/>
        <v>53.893055555555549</v>
      </c>
      <c r="O54">
        <f t="shared" si="16"/>
        <v>7.4832391806128919</v>
      </c>
      <c r="P54" s="5">
        <f>AVERAGE(D50:D54)</f>
        <v>61.03475000000001</v>
      </c>
      <c r="Q54">
        <f t="shared" si="23"/>
        <v>63.581041666666671</v>
      </c>
      <c r="R54" s="5">
        <f>AVERAGE(E50:E54)</f>
        <v>61.129999999999995</v>
      </c>
      <c r="S54">
        <f t="shared" si="24"/>
        <v>62.214583333333337</v>
      </c>
      <c r="T54" s="5">
        <f>AVERAGE(F50:F54)</f>
        <v>43.4925</v>
      </c>
      <c r="U54">
        <f t="shared" si="25"/>
        <v>56.520833333333336</v>
      </c>
      <c r="V54" s="5">
        <f>AVERAGE(G50:G54)</f>
        <v>54.677777777777784</v>
      </c>
      <c r="W54">
        <f t="shared" si="26"/>
        <v>52.129993386243392</v>
      </c>
    </row>
    <row r="55" spans="1:23" x14ac:dyDescent="0.75">
      <c r="A55" s="1">
        <v>15</v>
      </c>
      <c r="B55">
        <v>20</v>
      </c>
      <c r="C55">
        <v>0</v>
      </c>
      <c r="D55">
        <f>(SUM(SUMIF('PARITY Accuracy'!D55,"&lt;&gt;0"), SUMIF('Pattern_Matching Accuracy'!D55,"&lt;&gt;0"), SUMIF('Reversal Accuracy'!D55,"&lt;&gt;0"), SUMIF('Stack Accuracy'!D55,"&lt;&gt;0"), SUMIF('Vending_Machine Accuracy'!D55,"&lt;&gt;0"), SUMIF('MazeComplete Accuracy'!D55,"&lt;&gt;0"), SUMIF('MazeSolve Accuracy'!D55,"&lt;&gt;0"), SUMIF('Hamiltonian Accuracy'!D55,"&lt;&gt;0")))/SUM(IF('PARITY Accuracy'!D55&lt;&gt;0,1,0), IF('Pattern_Matching Accuracy'!D55&lt;&gt;0,1,0), IF('Reversal Accuracy'!D55&lt;&gt;0,1,0), IF('Stack Accuracy'!D55&lt;&gt;0,1,0), IF('Vending_Machine Accuracy'!D55&lt;&gt;0,1,0), IF('MazeComplete Accuracy'!D55&lt;&gt;0,1,0), IF('MazeSolve Accuracy'!D55&lt;&gt;0,1,0), IF('Hamiltonian Accuracy'!D55&lt;&gt;0,1,0))</f>
        <v>66.237499999999997</v>
      </c>
      <c r="E55">
        <f>(SUM(SUMIF('PARITY Accuracy'!E55,"&lt;&gt;0"), SUMIF('Pattern_Matching Accuracy'!E55,"&lt;&gt;0"), SUMIF('Reversal Accuracy'!E55,"&lt;&gt;0"), SUMIF('Stack Accuracy'!E55,"&lt;&gt;0"), SUMIF('Vending_Machine Accuracy'!E55,"&lt;&gt;0"), SUMIF('MazeComplete Accuracy'!E55,"&lt;&gt;0"), SUMIF('MazeSolve Accuracy'!E55,"&lt;&gt;0"), SUMIF('Hamiltonian Accuracy'!E55,"&lt;&gt;0")))/SUM(IF('PARITY Accuracy'!E55&lt;&gt;0,1,0), IF('Pattern_Matching Accuracy'!E55&lt;&gt;0,1,0), IF('Reversal Accuracy'!E55&lt;&gt;0,1,0), IF('Stack Accuracy'!E55&lt;&gt;0,1,0), IF('Vending_Machine Accuracy'!E55&lt;&gt;0,1,0), IF('MazeComplete Accuracy'!E55&lt;&gt;0,1,0), IF('MazeSolve Accuracy'!E55&lt;&gt;0,1,0), IF('Hamiltonian Accuracy'!E55&lt;&gt;0,1,0))</f>
        <v>61.900000000000006</v>
      </c>
      <c r="F55">
        <f>(SUM(SUMIF('PARITY Accuracy'!F55,"&lt;&gt;0"), SUMIF('Pattern_Matching Accuracy'!F55,"&lt;&gt;0"), SUMIF('Reversal Accuracy'!F55,"&lt;&gt;0"), SUMIF('Stack Accuracy'!F55,"&lt;&gt;0"), SUMIF('Vending_Machine Accuracy'!F55,"&lt;&gt;0"), SUMIF('MazeComplete Accuracy'!F55,"&lt;&gt;0"), SUMIF('MazeSolve Accuracy'!F55,"&lt;&gt;0"), SUMIF('Hamiltonian Accuracy'!F55,"&lt;&gt;0")))/SUM(IF('PARITY Accuracy'!F55&lt;&gt;0,1,0), IF('Pattern_Matching Accuracy'!F55&lt;&gt;0,1,0), IF('Reversal Accuracy'!F55&lt;&gt;0,1,0), IF('Stack Accuracy'!F55&lt;&gt;0,1,0), IF('Vending_Machine Accuracy'!F55&lt;&gt;0,1,0), IF('MazeComplete Accuracy'!F55&lt;&gt;0,1,0), IF('MazeSolve Accuracy'!F55&lt;&gt;0,1,0), IF('Hamiltonian Accuracy'!F55&lt;&gt;0,1,0))</f>
        <v>54.65</v>
      </c>
      <c r="G55">
        <f>(SUM(SUMIF('PARITY Accuracy'!G55,"&lt;&gt;0"), SUMIF('Pattern_Matching Accuracy'!G55,"&lt;&gt;0"), SUMIF('Reversal Accuracy'!G55,"&lt;&gt;0"), SUMIF('Stack Accuracy'!G55,"&lt;&gt;0"), SUMIF('Vending_Machine Accuracy'!G55,"&lt;&gt;0"), SUMIF('MazeComplete Accuracy'!G55,"&lt;&gt;0"), SUMIF('MazeSolve Accuracy'!G55,"&lt;&gt;0"), SUMIF('Hamiltonian Accuracy'!G55,"&lt;&gt;0")))/SUM(IF('PARITY Accuracy'!G55&lt;&gt;0,1,0), IF('Pattern_Matching Accuracy'!G55&lt;&gt;0,1,0), IF('Reversal Accuracy'!G55&lt;&gt;0,1,0), IF('Stack Accuracy'!G55&lt;&gt;0,1,0), IF('Vending_Machine Accuracy'!G55&lt;&gt;0,1,0), IF('MazeComplete Accuracy'!G55&lt;&gt;0,1,0), IF('MazeSolve Accuracy'!G55&lt;&gt;0,1,0), IF('Hamiltonian Accuracy'!G55&lt;&gt;0,1,0))</f>
        <v>66.237499999999997</v>
      </c>
      <c r="H55" t="str">
        <f t="shared" si="14"/>
        <v>20 (δ=0)</v>
      </c>
      <c r="J55">
        <v>20</v>
      </c>
      <c r="K55">
        <f>AVERAGE(D55:G59)</f>
        <v>61.428750000000001</v>
      </c>
      <c r="L55">
        <f t="shared" si="22"/>
        <v>58.111921296296295</v>
      </c>
      <c r="M55">
        <v>0.65</v>
      </c>
      <c r="N55">
        <f t="shared" si="15"/>
        <v>62.256249999999994</v>
      </c>
      <c r="O55">
        <f t="shared" si="16"/>
        <v>4.7350463632893804</v>
      </c>
      <c r="P55" s="5">
        <f>AVERAGE(D55:D59)</f>
        <v>65.36999999999999</v>
      </c>
      <c r="Q55">
        <f t="shared" si="23"/>
        <v>63.145833333333336</v>
      </c>
      <c r="R55" s="5">
        <f>AVERAGE(E55:E59)</f>
        <v>60.390000000000008</v>
      </c>
      <c r="S55">
        <f t="shared" si="24"/>
        <v>61.660416666666663</v>
      </c>
      <c r="T55" s="5">
        <f>AVERAGE(F55:F59)</f>
        <v>54.367499999999993</v>
      </c>
      <c r="U55">
        <f t="shared" si="25"/>
        <v>55.727083333333333</v>
      </c>
      <c r="V55" s="5">
        <f>AVERAGE(G55:G59)</f>
        <v>65.587500000000006</v>
      </c>
      <c r="W55">
        <f t="shared" si="26"/>
        <v>51.914351851851855</v>
      </c>
    </row>
    <row r="56" spans="1:23" x14ac:dyDescent="0.75">
      <c r="A56" s="1">
        <v>16</v>
      </c>
      <c r="B56">
        <v>20</v>
      </c>
      <c r="C56">
        <v>0.2</v>
      </c>
      <c r="D56">
        <f>(SUM(SUMIF('PARITY Accuracy'!D56,"&lt;&gt;0"), SUMIF('Pattern_Matching Accuracy'!D56,"&lt;&gt;0"), SUMIF('Reversal Accuracy'!D56,"&lt;&gt;0"), SUMIF('Stack Accuracy'!D56,"&lt;&gt;0"), SUMIF('Vending_Machine Accuracy'!D56,"&lt;&gt;0"), SUMIF('MazeComplete Accuracy'!D56,"&lt;&gt;0"), SUMIF('MazeSolve Accuracy'!D56,"&lt;&gt;0"), SUMIF('Hamiltonian Accuracy'!D56,"&lt;&gt;0")))/SUM(IF('PARITY Accuracy'!D56&lt;&gt;0,1,0), IF('Pattern_Matching Accuracy'!D56&lt;&gt;0,1,0), IF('Reversal Accuracy'!D56&lt;&gt;0,1,0), IF('Stack Accuracy'!D56&lt;&gt;0,1,0), IF('Vending_Machine Accuracy'!D56&lt;&gt;0,1,0), IF('MazeComplete Accuracy'!D56&lt;&gt;0,1,0), IF('MazeSolve Accuracy'!D56&lt;&gt;0,1,0), IF('Hamiltonian Accuracy'!D56&lt;&gt;0,1,0))</f>
        <v>64.924999999999997</v>
      </c>
      <c r="E56">
        <f>(SUM(SUMIF('PARITY Accuracy'!E56,"&lt;&gt;0"), SUMIF('Pattern_Matching Accuracy'!E56,"&lt;&gt;0"), SUMIF('Reversal Accuracy'!E56,"&lt;&gt;0"), SUMIF('Stack Accuracy'!E56,"&lt;&gt;0"), SUMIF('Vending_Machine Accuracy'!E56,"&lt;&gt;0"), SUMIF('MazeComplete Accuracy'!E56,"&lt;&gt;0"), SUMIF('MazeSolve Accuracy'!E56,"&lt;&gt;0"), SUMIF('Hamiltonian Accuracy'!E56,"&lt;&gt;0")))/SUM(IF('PARITY Accuracy'!E56&lt;&gt;0,1,0), IF('Pattern_Matching Accuracy'!E56&lt;&gt;0,1,0), IF('Reversal Accuracy'!E56&lt;&gt;0,1,0), IF('Stack Accuracy'!E56&lt;&gt;0,1,0), IF('Vending_Machine Accuracy'!E56&lt;&gt;0,1,0), IF('MazeComplete Accuracy'!E56&lt;&gt;0,1,0), IF('MazeSolve Accuracy'!E56&lt;&gt;0,1,0), IF('Hamiltonian Accuracy'!E56&lt;&gt;0,1,0))</f>
        <v>61.162500000000009</v>
      </c>
      <c r="F56">
        <f>(SUM(SUMIF('PARITY Accuracy'!F56,"&lt;&gt;0"), SUMIF('Pattern_Matching Accuracy'!F56,"&lt;&gt;0"), SUMIF('Reversal Accuracy'!F56,"&lt;&gt;0"), SUMIF('Stack Accuracy'!F56,"&lt;&gt;0"), SUMIF('Vending_Machine Accuracy'!F56,"&lt;&gt;0"), SUMIF('MazeComplete Accuracy'!F56,"&lt;&gt;0"), SUMIF('MazeSolve Accuracy'!F56,"&lt;&gt;0"), SUMIF('Hamiltonian Accuracy'!F56,"&lt;&gt;0")))/SUM(IF('PARITY Accuracy'!F56&lt;&gt;0,1,0), IF('Pattern_Matching Accuracy'!F56&lt;&gt;0,1,0), IF('Reversal Accuracy'!F56&lt;&gt;0,1,0), IF('Stack Accuracy'!F56&lt;&gt;0,1,0), IF('Vending_Machine Accuracy'!F56&lt;&gt;0,1,0), IF('MazeComplete Accuracy'!F56&lt;&gt;0,1,0), IF('MazeSolve Accuracy'!F56&lt;&gt;0,1,0), IF('Hamiltonian Accuracy'!F56&lt;&gt;0,1,0))</f>
        <v>54.925000000000004</v>
      </c>
      <c r="G56">
        <f>(SUM(SUMIF('PARITY Accuracy'!G56,"&lt;&gt;0"), SUMIF('Pattern_Matching Accuracy'!G56,"&lt;&gt;0"), SUMIF('Reversal Accuracy'!G56,"&lt;&gt;0"), SUMIF('Stack Accuracy'!G56,"&lt;&gt;0"), SUMIF('Vending_Machine Accuracy'!G56,"&lt;&gt;0"), SUMIF('MazeComplete Accuracy'!G56,"&lt;&gt;0"), SUMIF('MazeSolve Accuracy'!G56,"&lt;&gt;0"), SUMIF('Hamiltonian Accuracy'!G56,"&lt;&gt;0")))/SUM(IF('PARITY Accuracy'!G56&lt;&gt;0,1,0), IF('Pattern_Matching Accuracy'!G56&lt;&gt;0,1,0), IF('Reversal Accuracy'!G56&lt;&gt;0,1,0), IF('Stack Accuracy'!G56&lt;&gt;0,1,0), IF('Vending_Machine Accuracy'!G56&lt;&gt;0,1,0), IF('MazeComplete Accuracy'!G56&lt;&gt;0,1,0), IF('MazeSolve Accuracy'!G56&lt;&gt;0,1,0), IF('Hamiltonian Accuracy'!G56&lt;&gt;0,1,0))</f>
        <v>66.012500000000003</v>
      </c>
      <c r="H56" t="str">
        <f t="shared" si="14"/>
        <v>20 (δ=0.2)</v>
      </c>
      <c r="J56">
        <v>50</v>
      </c>
      <c r="K56">
        <f>AVERAGE(D60:G64)</f>
        <v>66.695267857142852</v>
      </c>
      <c r="L56">
        <f t="shared" si="22"/>
        <v>56.85243055555555</v>
      </c>
      <c r="M56">
        <v>0.85</v>
      </c>
      <c r="N56">
        <f t="shared" si="15"/>
        <v>61.756250000000009</v>
      </c>
      <c r="O56">
        <f t="shared" si="16"/>
        <v>4.3351803956121575</v>
      </c>
      <c r="P56" s="5">
        <f>AVERAGE(D60:D64)</f>
        <v>69.782499999999999</v>
      </c>
      <c r="Q56">
        <f t="shared" si="23"/>
        <v>62.14374999999999</v>
      </c>
      <c r="R56" s="5">
        <f>AVERAGE(E60:E64)</f>
        <v>64.489999999999995</v>
      </c>
      <c r="S56">
        <f t="shared" si="24"/>
        <v>60.279166666666661</v>
      </c>
      <c r="T56" s="5">
        <f>AVERAGE(F60:F64)</f>
        <v>66.540000000000006</v>
      </c>
      <c r="U56">
        <f t="shared" si="25"/>
        <v>54.006250000000001</v>
      </c>
      <c r="V56" s="5">
        <f>AVERAGE(G60:G64)</f>
        <v>65.968571428571423</v>
      </c>
      <c r="W56">
        <f t="shared" si="26"/>
        <v>50.980555555555554</v>
      </c>
    </row>
    <row r="57" spans="1:23" x14ac:dyDescent="0.75">
      <c r="A57" s="1">
        <v>17</v>
      </c>
      <c r="B57">
        <v>20</v>
      </c>
      <c r="C57">
        <v>0.45</v>
      </c>
      <c r="D57">
        <f>(SUM(SUMIF('PARITY Accuracy'!D57,"&lt;&gt;0"), SUMIF('Pattern_Matching Accuracy'!D57,"&lt;&gt;0"), SUMIF('Reversal Accuracy'!D57,"&lt;&gt;0"), SUMIF('Stack Accuracy'!D57,"&lt;&gt;0"), SUMIF('Vending_Machine Accuracy'!D57,"&lt;&gt;0"), SUMIF('MazeComplete Accuracy'!D57,"&lt;&gt;0"), SUMIF('MazeSolve Accuracy'!D57,"&lt;&gt;0"), SUMIF('Hamiltonian Accuracy'!D57,"&lt;&gt;0")))/SUM(IF('PARITY Accuracy'!D57&lt;&gt;0,1,0), IF('Pattern_Matching Accuracy'!D57&lt;&gt;0,1,0), IF('Reversal Accuracy'!D57&lt;&gt;0,1,0), IF('Stack Accuracy'!D57&lt;&gt;0,1,0), IF('Vending_Machine Accuracy'!D57&lt;&gt;0,1,0), IF('MazeComplete Accuracy'!D57&lt;&gt;0,1,0), IF('MazeSolve Accuracy'!D57&lt;&gt;0,1,0), IF('Hamiltonian Accuracy'!D57&lt;&gt;0,1,0))</f>
        <v>65.924999999999997</v>
      </c>
      <c r="E57">
        <f>(SUM(SUMIF('PARITY Accuracy'!E57,"&lt;&gt;0"), SUMIF('Pattern_Matching Accuracy'!E57,"&lt;&gt;0"), SUMIF('Reversal Accuracy'!E57,"&lt;&gt;0"), SUMIF('Stack Accuracy'!E57,"&lt;&gt;0"), SUMIF('Vending_Machine Accuracy'!E57,"&lt;&gt;0"), SUMIF('MazeComplete Accuracy'!E57,"&lt;&gt;0"), SUMIF('MazeSolve Accuracy'!E57,"&lt;&gt;0"), SUMIF('Hamiltonian Accuracy'!E57,"&lt;&gt;0")))/SUM(IF('PARITY Accuracy'!E57&lt;&gt;0,1,0), IF('Pattern_Matching Accuracy'!E57&lt;&gt;0,1,0), IF('Reversal Accuracy'!E57&lt;&gt;0,1,0), IF('Stack Accuracy'!E57&lt;&gt;0,1,0), IF('Vending_Machine Accuracy'!E57&lt;&gt;0,1,0), IF('MazeComplete Accuracy'!E57&lt;&gt;0,1,0), IF('MazeSolve Accuracy'!E57&lt;&gt;0,1,0), IF('Hamiltonian Accuracy'!E57&lt;&gt;0,1,0))</f>
        <v>59.787500000000001</v>
      </c>
      <c r="F57">
        <f>(SUM(SUMIF('PARITY Accuracy'!F57,"&lt;&gt;0"), SUMIF('Pattern_Matching Accuracy'!F57,"&lt;&gt;0"), SUMIF('Reversal Accuracy'!F57,"&lt;&gt;0"), SUMIF('Stack Accuracy'!F57,"&lt;&gt;0"), SUMIF('Vending_Machine Accuracy'!F57,"&lt;&gt;0"), SUMIF('MazeComplete Accuracy'!F57,"&lt;&gt;0"), SUMIF('MazeSolve Accuracy'!F57,"&lt;&gt;0"), SUMIF('Hamiltonian Accuracy'!F57,"&lt;&gt;0")))/SUM(IF('PARITY Accuracy'!F57&lt;&gt;0,1,0), IF('Pattern_Matching Accuracy'!F57&lt;&gt;0,1,0), IF('Reversal Accuracy'!F57&lt;&gt;0,1,0), IF('Stack Accuracy'!F57&lt;&gt;0,1,0), IF('Vending_Machine Accuracy'!F57&lt;&gt;0,1,0), IF('MazeComplete Accuracy'!F57&lt;&gt;0,1,0), IF('MazeSolve Accuracy'!F57&lt;&gt;0,1,0), IF('Hamiltonian Accuracy'!F57&lt;&gt;0,1,0))</f>
        <v>55.162499999999994</v>
      </c>
      <c r="G57">
        <f>(SUM(SUMIF('PARITY Accuracy'!G57,"&lt;&gt;0"), SUMIF('Pattern_Matching Accuracy'!G57,"&lt;&gt;0"), SUMIF('Reversal Accuracy'!G57,"&lt;&gt;0"), SUMIF('Stack Accuracy'!G57,"&lt;&gt;0"), SUMIF('Vending_Machine Accuracy'!G57,"&lt;&gt;0"), SUMIF('MazeComplete Accuracy'!G57,"&lt;&gt;0"), SUMIF('MazeSolve Accuracy'!G57,"&lt;&gt;0"), SUMIF('Hamiltonian Accuracy'!G57,"&lt;&gt;0")))/SUM(IF('PARITY Accuracy'!G57&lt;&gt;0,1,0), IF('Pattern_Matching Accuracy'!G57&lt;&gt;0,1,0), IF('Reversal Accuracy'!G57&lt;&gt;0,1,0), IF('Stack Accuracy'!G57&lt;&gt;0,1,0), IF('Vending_Machine Accuracy'!G57&lt;&gt;0,1,0), IF('MazeComplete Accuracy'!G57&lt;&gt;0,1,0), IF('MazeSolve Accuracy'!G57&lt;&gt;0,1,0), IF('Hamiltonian Accuracy'!G57&lt;&gt;0,1,0))</f>
        <v>65.862500000000011</v>
      </c>
      <c r="H57" t="str">
        <f t="shared" si="14"/>
        <v>20 (δ=0.45)</v>
      </c>
      <c r="J57">
        <v>100</v>
      </c>
      <c r="K57">
        <f>AVERAGE(D65:G69)</f>
        <v>69.416464285714298</v>
      </c>
      <c r="N57">
        <f t="shared" si="15"/>
        <v>61.684375000000003</v>
      </c>
      <c r="O57">
        <f t="shared" si="16"/>
        <v>4.5158780205930089</v>
      </c>
      <c r="P57" s="5">
        <f>AVERAGE(D65:D69)</f>
        <v>71.875500000000017</v>
      </c>
      <c r="R57" s="5">
        <f>AVERAGE(E65:E69)</f>
        <v>67.152499999999989</v>
      </c>
      <c r="T57" s="5">
        <f>AVERAGE(F65:F69)</f>
        <v>72.375</v>
      </c>
      <c r="V57" s="5">
        <f>AVERAGE(G65:G69)</f>
        <v>66.262857142857143</v>
      </c>
    </row>
    <row r="58" spans="1:23" x14ac:dyDescent="0.75">
      <c r="A58" s="1">
        <v>18</v>
      </c>
      <c r="B58">
        <v>20</v>
      </c>
      <c r="C58">
        <v>0.65</v>
      </c>
      <c r="D58">
        <f>(SUM(SUMIF('PARITY Accuracy'!D58,"&lt;&gt;0"), SUMIF('Pattern_Matching Accuracy'!D58,"&lt;&gt;0"), SUMIF('Reversal Accuracy'!D58,"&lt;&gt;0"), SUMIF('Stack Accuracy'!D58,"&lt;&gt;0"), SUMIF('Vending_Machine Accuracy'!D58,"&lt;&gt;0"), SUMIF('MazeComplete Accuracy'!D58,"&lt;&gt;0"), SUMIF('MazeSolve Accuracy'!D58,"&lt;&gt;0"), SUMIF('Hamiltonian Accuracy'!D58,"&lt;&gt;0")))/SUM(IF('PARITY Accuracy'!D58&lt;&gt;0,1,0), IF('Pattern_Matching Accuracy'!D58&lt;&gt;0,1,0), IF('Reversal Accuracy'!D58&lt;&gt;0,1,0), IF('Stack Accuracy'!D58&lt;&gt;0,1,0), IF('Vending_Machine Accuracy'!D58&lt;&gt;0,1,0), IF('MazeComplete Accuracy'!D58&lt;&gt;0,1,0), IF('MazeSolve Accuracy'!D58&lt;&gt;0,1,0), IF('Hamiltonian Accuracy'!D58&lt;&gt;0,1,0))</f>
        <v>64.887500000000003</v>
      </c>
      <c r="E58">
        <f>(SUM(SUMIF('PARITY Accuracy'!E58,"&lt;&gt;0"), SUMIF('Pattern_Matching Accuracy'!E58,"&lt;&gt;0"), SUMIF('Reversal Accuracy'!E58,"&lt;&gt;0"), SUMIF('Stack Accuracy'!E58,"&lt;&gt;0"), SUMIF('Vending_Machine Accuracy'!E58,"&lt;&gt;0"), SUMIF('MazeComplete Accuracy'!E58,"&lt;&gt;0"), SUMIF('MazeSolve Accuracy'!E58,"&lt;&gt;0"), SUMIF('Hamiltonian Accuracy'!E58,"&lt;&gt;0")))/SUM(IF('PARITY Accuracy'!E58&lt;&gt;0,1,0), IF('Pattern_Matching Accuracy'!E58&lt;&gt;0,1,0), IF('Reversal Accuracy'!E58&lt;&gt;0,1,0), IF('Stack Accuracy'!E58&lt;&gt;0,1,0), IF('Vending_Machine Accuracy'!E58&lt;&gt;0,1,0), IF('MazeComplete Accuracy'!E58&lt;&gt;0,1,0), IF('MazeSolve Accuracy'!E58&lt;&gt;0,1,0), IF('Hamiltonian Accuracy'!E58&lt;&gt;0,1,0))</f>
        <v>59.962500000000006</v>
      </c>
      <c r="F58">
        <f>(SUM(SUMIF('PARITY Accuracy'!F58,"&lt;&gt;0"), SUMIF('Pattern_Matching Accuracy'!F58,"&lt;&gt;0"), SUMIF('Reversal Accuracy'!F58,"&lt;&gt;0"), SUMIF('Stack Accuracy'!F58,"&lt;&gt;0"), SUMIF('Vending_Machine Accuracy'!F58,"&lt;&gt;0"), SUMIF('MazeComplete Accuracy'!F58,"&lt;&gt;0"), SUMIF('MazeSolve Accuracy'!F58,"&lt;&gt;0"), SUMIF('Hamiltonian Accuracy'!F58,"&lt;&gt;0")))/SUM(IF('PARITY Accuracy'!F58&lt;&gt;0,1,0), IF('Pattern_Matching Accuracy'!F58&lt;&gt;0,1,0), IF('Reversal Accuracy'!F58&lt;&gt;0,1,0), IF('Stack Accuracy'!F58&lt;&gt;0,1,0), IF('Vending_Machine Accuracy'!F58&lt;&gt;0,1,0), IF('MazeComplete Accuracy'!F58&lt;&gt;0,1,0), IF('MazeSolve Accuracy'!F58&lt;&gt;0,1,0), IF('Hamiltonian Accuracy'!F58&lt;&gt;0,1,0))</f>
        <v>54.212499999999991</v>
      </c>
      <c r="G58">
        <f>(SUM(SUMIF('PARITY Accuracy'!G58,"&lt;&gt;0"), SUMIF('Pattern_Matching Accuracy'!G58,"&lt;&gt;0"), SUMIF('Reversal Accuracy'!G58,"&lt;&gt;0"), SUMIF('Stack Accuracy'!G58,"&lt;&gt;0"), SUMIF('Vending_Machine Accuracy'!G58,"&lt;&gt;0"), SUMIF('MazeComplete Accuracy'!G58,"&lt;&gt;0"), SUMIF('MazeSolve Accuracy'!G58,"&lt;&gt;0"), SUMIF('Hamiltonian Accuracy'!G58,"&lt;&gt;0")))/SUM(IF('PARITY Accuracy'!G58&lt;&gt;0,1,0), IF('Pattern_Matching Accuracy'!G58&lt;&gt;0,1,0), IF('Reversal Accuracy'!G58&lt;&gt;0,1,0), IF('Stack Accuracy'!G58&lt;&gt;0,1,0), IF('Vending_Machine Accuracy'!G58&lt;&gt;0,1,0), IF('MazeComplete Accuracy'!G58&lt;&gt;0,1,0), IF('MazeSolve Accuracy'!G58&lt;&gt;0,1,0), IF('Hamiltonian Accuracy'!G58&lt;&gt;0,1,0))</f>
        <v>65.775000000000006</v>
      </c>
      <c r="H58" t="str">
        <f t="shared" si="14"/>
        <v>20 (δ=0.65)</v>
      </c>
      <c r="K58">
        <f>AVERAGE(K52:K57)</f>
        <v>58.318022486772492</v>
      </c>
      <c r="L58">
        <f>AVERAGE(L52:L56)</f>
        <v>58.318022486772477</v>
      </c>
      <c r="N58">
        <f t="shared" si="15"/>
        <v>61.209375000000001</v>
      </c>
      <c r="O58">
        <f t="shared" si="16"/>
        <v>4.6066390185117658</v>
      </c>
      <c r="P58" s="5">
        <f>AVERAGE(P52:P57)</f>
        <v>63.440416666666671</v>
      </c>
      <c r="Q58">
        <f>AVERAGE(Q52:Q56)</f>
        <v>63.440416666666657</v>
      </c>
      <c r="R58" s="5">
        <f>AVERAGE(R52:R57)</f>
        <v>62.244583333333331</v>
      </c>
      <c r="S58">
        <f>AVERAGE(S52:S56)</f>
        <v>62.244583333333331</v>
      </c>
      <c r="T58" s="5">
        <f>AVERAGE(T52:T57)</f>
        <v>55.858750000000008</v>
      </c>
      <c r="U58">
        <f>AVERAGE(U52:U56)</f>
        <v>55.858750000000001</v>
      </c>
      <c r="V58" s="5">
        <f>AVERAGE(V52:V57)</f>
        <v>51.728339947089943</v>
      </c>
      <c r="W58">
        <f>AVERAGE(W52:W56)</f>
        <v>51.728339947089943</v>
      </c>
    </row>
    <row r="59" spans="1:23" x14ac:dyDescent="0.75">
      <c r="A59" s="1">
        <v>19</v>
      </c>
      <c r="B59">
        <v>20</v>
      </c>
      <c r="C59">
        <v>0.85</v>
      </c>
      <c r="D59">
        <f>(SUM(SUMIF('PARITY Accuracy'!D59,"&lt;&gt;0"), SUMIF('Pattern_Matching Accuracy'!D59,"&lt;&gt;0"), SUMIF('Reversal Accuracy'!D59,"&lt;&gt;0"), SUMIF('Stack Accuracy'!D59,"&lt;&gt;0"), SUMIF('Vending_Machine Accuracy'!D59,"&lt;&gt;0"), SUMIF('MazeComplete Accuracy'!D59,"&lt;&gt;0"), SUMIF('MazeSolve Accuracy'!D59,"&lt;&gt;0"), SUMIF('Hamiltonian Accuracy'!D59,"&lt;&gt;0")))/SUM(IF('PARITY Accuracy'!D59&lt;&gt;0,1,0), IF('Pattern_Matching Accuracy'!D59&lt;&gt;0,1,0), IF('Reversal Accuracy'!D59&lt;&gt;0,1,0), IF('Stack Accuracy'!D59&lt;&gt;0,1,0), IF('Vending_Machine Accuracy'!D59&lt;&gt;0,1,0), IF('MazeComplete Accuracy'!D59&lt;&gt;0,1,0), IF('MazeSolve Accuracy'!D59&lt;&gt;0,1,0), IF('Hamiltonian Accuracy'!D59&lt;&gt;0,1,0))</f>
        <v>64.875</v>
      </c>
      <c r="E59">
        <f>(SUM(SUMIF('PARITY Accuracy'!E59,"&lt;&gt;0"), SUMIF('Pattern_Matching Accuracy'!E59,"&lt;&gt;0"), SUMIF('Reversal Accuracy'!E59,"&lt;&gt;0"), SUMIF('Stack Accuracy'!E59,"&lt;&gt;0"), SUMIF('Vending_Machine Accuracy'!E59,"&lt;&gt;0"), SUMIF('MazeComplete Accuracy'!E59,"&lt;&gt;0"), SUMIF('MazeSolve Accuracy'!E59,"&lt;&gt;0"), SUMIF('Hamiltonian Accuracy'!E59,"&lt;&gt;0")))/SUM(IF('PARITY Accuracy'!E59&lt;&gt;0,1,0), IF('Pattern_Matching Accuracy'!E59&lt;&gt;0,1,0), IF('Reversal Accuracy'!E59&lt;&gt;0,1,0), IF('Stack Accuracy'!E59&lt;&gt;0,1,0), IF('Vending_Machine Accuracy'!E59&lt;&gt;0,1,0), IF('MazeComplete Accuracy'!E59&lt;&gt;0,1,0), IF('MazeSolve Accuracy'!E59&lt;&gt;0,1,0), IF('Hamiltonian Accuracy'!E59&lt;&gt;0,1,0))</f>
        <v>59.137500000000003</v>
      </c>
      <c r="F59">
        <f>(SUM(SUMIF('PARITY Accuracy'!F59,"&lt;&gt;0"), SUMIF('Pattern_Matching Accuracy'!F59,"&lt;&gt;0"), SUMIF('Reversal Accuracy'!F59,"&lt;&gt;0"), SUMIF('Stack Accuracy'!F59,"&lt;&gt;0"), SUMIF('Vending_Machine Accuracy'!F59,"&lt;&gt;0"), SUMIF('MazeComplete Accuracy'!F59,"&lt;&gt;0"), SUMIF('MazeSolve Accuracy'!F59,"&lt;&gt;0"), SUMIF('Hamiltonian Accuracy'!F59,"&lt;&gt;0")))/SUM(IF('PARITY Accuracy'!F59&lt;&gt;0,1,0), IF('Pattern_Matching Accuracy'!F59&lt;&gt;0,1,0), IF('Reversal Accuracy'!F59&lt;&gt;0,1,0), IF('Stack Accuracy'!F59&lt;&gt;0,1,0), IF('Vending_Machine Accuracy'!F59&lt;&gt;0,1,0), IF('MazeComplete Accuracy'!F59&lt;&gt;0,1,0), IF('MazeSolve Accuracy'!F59&lt;&gt;0,1,0), IF('Hamiltonian Accuracy'!F59&lt;&gt;0,1,0))</f>
        <v>52.887500000000003</v>
      </c>
      <c r="G59">
        <f>(SUM(SUMIF('PARITY Accuracy'!G59,"&lt;&gt;0"), SUMIF('Pattern_Matching Accuracy'!G59,"&lt;&gt;0"), SUMIF('Reversal Accuracy'!G59,"&lt;&gt;0"), SUMIF('Stack Accuracy'!G59,"&lt;&gt;0"), SUMIF('Vending_Machine Accuracy'!G59,"&lt;&gt;0"), SUMIF('MazeComplete Accuracy'!G59,"&lt;&gt;0"), SUMIF('MazeSolve Accuracy'!G59,"&lt;&gt;0"), SUMIF('Hamiltonian Accuracy'!G59,"&lt;&gt;0")))/SUM(IF('PARITY Accuracy'!G59&lt;&gt;0,1,0), IF('Pattern_Matching Accuracy'!G59&lt;&gt;0,1,0), IF('Reversal Accuracy'!G59&lt;&gt;0,1,0), IF('Stack Accuracy'!G59&lt;&gt;0,1,0), IF('Vending_Machine Accuracy'!G59&lt;&gt;0,1,0), IF('MazeComplete Accuracy'!G59&lt;&gt;0,1,0), IF('MazeSolve Accuracy'!G59&lt;&gt;0,1,0), IF('Hamiltonian Accuracy'!G59&lt;&gt;0,1,0))</f>
        <v>64.050000000000011</v>
      </c>
      <c r="H59" t="str">
        <f t="shared" si="14"/>
        <v>20 (δ=0.85)</v>
      </c>
      <c r="K59">
        <f>_xlfn.STDEV.P(K52:K57)</f>
        <v>8.8295994765057113</v>
      </c>
      <c r="L59">
        <f>_xlfn.STDEV.P(L52:L56)</f>
        <v>0.81534512696684169</v>
      </c>
      <c r="N59">
        <f t="shared" si="15"/>
        <v>60.237500000000004</v>
      </c>
      <c r="O59">
        <f t="shared" si="16"/>
        <v>4.7768729965323562</v>
      </c>
      <c r="P59" s="5">
        <f>_xlfn.STDEV.P(P52:P57)</f>
        <v>6.5553544982115346</v>
      </c>
      <c r="Q59">
        <f>_xlfn.STDEV.P(Q52:Q56)</f>
        <v>0.87444457570061196</v>
      </c>
      <c r="R59" s="5">
        <f>_xlfn.STDEV.P(R52:R57)</f>
        <v>2.6885991615316822</v>
      </c>
      <c r="S59">
        <f>_xlfn.STDEV.P(S52:S56)</f>
        <v>1.2868489454218535</v>
      </c>
      <c r="T59" s="5">
        <f>_xlfn.STDEV.P(T52:T57)</f>
        <v>10.510800273805661</v>
      </c>
      <c r="U59">
        <f>_xlfn.STDEV.P(U52:U56)</f>
        <v>0.98496985994496167</v>
      </c>
      <c r="V59" s="5">
        <f>_xlfn.STDEV.P(V52:V57)</f>
        <v>21.026090810793871</v>
      </c>
      <c r="W59">
        <f>_xlfn.STDEV.P(W52:W56)</f>
        <v>0.41522848345835855</v>
      </c>
    </row>
    <row r="60" spans="1:23" ht="15.5" thickBot="1" x14ac:dyDescent="0.9">
      <c r="A60" s="1">
        <v>20</v>
      </c>
      <c r="B60">
        <v>50</v>
      </c>
      <c r="C60">
        <v>0</v>
      </c>
      <c r="D60">
        <f>(SUM(SUMIF('PARITY Accuracy'!D60,"&lt;&gt;0"), SUMIF('Pattern_Matching Accuracy'!D60,"&lt;&gt;0"), SUMIF('Reversal Accuracy'!D60,"&lt;&gt;0"), SUMIF('Stack Accuracy'!D60,"&lt;&gt;0"), SUMIF('Vending_Machine Accuracy'!D60,"&lt;&gt;0"), SUMIF('MazeComplete Accuracy'!D60,"&lt;&gt;0"), SUMIF('MazeSolve Accuracy'!D60,"&lt;&gt;0"), SUMIF('Hamiltonian Accuracy'!D60,"&lt;&gt;0")))/SUM(IF('PARITY Accuracy'!D60&lt;&gt;0,1,0), IF('Pattern_Matching Accuracy'!D60&lt;&gt;0,1,0), IF('Reversal Accuracy'!D60&lt;&gt;0,1,0), IF('Stack Accuracy'!D60&lt;&gt;0,1,0), IF('Vending_Machine Accuracy'!D60&lt;&gt;0,1,0), IF('MazeComplete Accuracy'!D60&lt;&gt;0,1,0), IF('MazeSolve Accuracy'!D60&lt;&gt;0,1,0), IF('Hamiltonian Accuracy'!D60&lt;&gt;0,1,0))</f>
        <v>71.675000000000011</v>
      </c>
      <c r="E60">
        <f>(SUM(SUMIF('PARITY Accuracy'!E60,"&lt;&gt;0"), SUMIF('Pattern_Matching Accuracy'!E60,"&lt;&gt;0"), SUMIF('Reversal Accuracy'!E60,"&lt;&gt;0"), SUMIF('Stack Accuracy'!E60,"&lt;&gt;0"), SUMIF('Vending_Machine Accuracy'!E60,"&lt;&gt;0"), SUMIF('MazeComplete Accuracy'!E60,"&lt;&gt;0"), SUMIF('MazeSolve Accuracy'!E60,"&lt;&gt;0"), SUMIF('Hamiltonian Accuracy'!E60,"&lt;&gt;0")))/SUM(IF('PARITY Accuracy'!E60&lt;&gt;0,1,0), IF('Pattern_Matching Accuracy'!E60&lt;&gt;0,1,0), IF('Reversal Accuracy'!E60&lt;&gt;0,1,0), IF('Stack Accuracy'!E60&lt;&gt;0,1,0), IF('Vending_Machine Accuracy'!E60&lt;&gt;0,1,0), IF('MazeComplete Accuracy'!E60&lt;&gt;0,1,0), IF('MazeSolve Accuracy'!E60&lt;&gt;0,1,0), IF('Hamiltonian Accuracy'!E60&lt;&gt;0,1,0))</f>
        <v>66.912499999999994</v>
      </c>
      <c r="F60">
        <f>(SUM(SUMIF('PARITY Accuracy'!F60,"&lt;&gt;0"), SUMIF('Pattern_Matching Accuracy'!F60,"&lt;&gt;0"), SUMIF('Reversal Accuracy'!F60,"&lt;&gt;0"), SUMIF('Stack Accuracy'!F60,"&lt;&gt;0"), SUMIF('Vending_Machine Accuracy'!F60,"&lt;&gt;0"), SUMIF('MazeComplete Accuracy'!F60,"&lt;&gt;0"), SUMIF('MazeSolve Accuracy'!F60,"&lt;&gt;0"), SUMIF('Hamiltonian Accuracy'!F60,"&lt;&gt;0")))/SUM(IF('PARITY Accuracy'!F60&lt;&gt;0,1,0), IF('Pattern_Matching Accuracy'!F60&lt;&gt;0,1,0), IF('Reversal Accuracy'!F60&lt;&gt;0,1,0), IF('Stack Accuracy'!F60&lt;&gt;0,1,0), IF('Vending_Machine Accuracy'!F60&lt;&gt;0,1,0), IF('MazeComplete Accuracy'!F60&lt;&gt;0,1,0), IF('MazeSolve Accuracy'!F60&lt;&gt;0,1,0), IF('Hamiltonian Accuracy'!F60&lt;&gt;0,1,0))</f>
        <v>64.8125</v>
      </c>
      <c r="G60">
        <f>(SUM(SUMIF('PARITY Accuracy'!G60,"&lt;&gt;0"), SUMIF('Pattern_Matching Accuracy'!G60,"&lt;&gt;0"), SUMIF('Reversal Accuracy'!G60,"&lt;&gt;0"), SUMIF('Stack Accuracy'!G60,"&lt;&gt;0"), SUMIF('Vending_Machine Accuracy'!G60,"&lt;&gt;0"), SUMIF('MazeComplete Accuracy'!G60,"&lt;&gt;0"), SUMIF('MazeSolve Accuracy'!G60,"&lt;&gt;0"), SUMIF('Hamiltonian Accuracy'!G60,"&lt;&gt;0")))/SUM(IF('PARITY Accuracy'!G60&lt;&gt;0,1,0), IF('Pattern_Matching Accuracy'!G60&lt;&gt;0,1,0), IF('Reversal Accuracy'!G60&lt;&gt;0,1,0), IF('Stack Accuracy'!G60&lt;&gt;0,1,0), IF('Vending_Machine Accuracy'!G60&lt;&gt;0,1,0), IF('MazeComplete Accuracy'!G60&lt;&gt;0,1,0), IF('MazeSolve Accuracy'!G60&lt;&gt;0,1,0), IF('Hamiltonian Accuracy'!G60&lt;&gt;0,1,0))</f>
        <v>65.714285714285722</v>
      </c>
      <c r="H60" t="str">
        <f t="shared" si="14"/>
        <v>50 (δ=0)</v>
      </c>
      <c r="N60">
        <f t="shared" si="15"/>
        <v>67.278571428571439</v>
      </c>
      <c r="O60">
        <f t="shared" si="16"/>
        <v>2.6453303461583286</v>
      </c>
      <c r="P60" s="5"/>
      <c r="R60" s="5"/>
      <c r="T60" s="5"/>
      <c r="V60" s="5"/>
    </row>
    <row r="61" spans="1:23" x14ac:dyDescent="0.75">
      <c r="A61" s="1">
        <v>21</v>
      </c>
      <c r="B61">
        <v>50</v>
      </c>
      <c r="C61">
        <v>0.2</v>
      </c>
      <c r="D61">
        <f>(SUM(SUMIF('PARITY Accuracy'!D61,"&lt;&gt;0"), SUMIF('Pattern_Matching Accuracy'!D61,"&lt;&gt;0"), SUMIF('Reversal Accuracy'!D61,"&lt;&gt;0"), SUMIF('Stack Accuracy'!D61,"&lt;&gt;0"), SUMIF('Vending_Machine Accuracy'!D61,"&lt;&gt;0"), SUMIF('MazeComplete Accuracy'!D61,"&lt;&gt;0"), SUMIF('MazeSolve Accuracy'!D61,"&lt;&gt;0"), SUMIF('Hamiltonian Accuracy'!D61,"&lt;&gt;0")))/SUM(IF('PARITY Accuracy'!D61&lt;&gt;0,1,0), IF('Pattern_Matching Accuracy'!D61&lt;&gt;0,1,0), IF('Reversal Accuracy'!D61&lt;&gt;0,1,0), IF('Stack Accuracy'!D61&lt;&gt;0,1,0), IF('Vending_Machine Accuracy'!D61&lt;&gt;0,1,0), IF('MazeComplete Accuracy'!D61&lt;&gt;0,1,0), IF('MazeSolve Accuracy'!D61&lt;&gt;0,1,0), IF('Hamiltonian Accuracy'!D61&lt;&gt;0,1,0))</f>
        <v>69.362499999999983</v>
      </c>
      <c r="E61">
        <f>(SUM(SUMIF('PARITY Accuracy'!E61,"&lt;&gt;0"), SUMIF('Pattern_Matching Accuracy'!E61,"&lt;&gt;0"), SUMIF('Reversal Accuracy'!E61,"&lt;&gt;0"), SUMIF('Stack Accuracy'!E61,"&lt;&gt;0"), SUMIF('Vending_Machine Accuracy'!E61,"&lt;&gt;0"), SUMIF('MazeComplete Accuracy'!E61,"&lt;&gt;0"), SUMIF('MazeSolve Accuracy'!E61,"&lt;&gt;0"), SUMIF('Hamiltonian Accuracy'!E61,"&lt;&gt;0")))/SUM(IF('PARITY Accuracy'!E61&lt;&gt;0,1,0), IF('Pattern_Matching Accuracy'!E61&lt;&gt;0,1,0), IF('Reversal Accuracy'!E61&lt;&gt;0,1,0), IF('Stack Accuracy'!E61&lt;&gt;0,1,0), IF('Vending_Machine Accuracy'!E61&lt;&gt;0,1,0), IF('MazeComplete Accuracy'!E61&lt;&gt;0,1,0), IF('MazeSolve Accuracy'!E61&lt;&gt;0,1,0), IF('Hamiltonian Accuracy'!E61&lt;&gt;0,1,0))</f>
        <v>65.5625</v>
      </c>
      <c r="F61">
        <f>(SUM(SUMIF('PARITY Accuracy'!F61,"&lt;&gt;0"), SUMIF('Pattern_Matching Accuracy'!F61,"&lt;&gt;0"), SUMIF('Reversal Accuracy'!F61,"&lt;&gt;0"), SUMIF('Stack Accuracy'!F61,"&lt;&gt;0"), SUMIF('Vending_Machine Accuracy'!F61,"&lt;&gt;0"), SUMIF('MazeComplete Accuracy'!F61,"&lt;&gt;0"), SUMIF('MazeSolve Accuracy'!F61,"&lt;&gt;0"), SUMIF('Hamiltonian Accuracy'!F61,"&lt;&gt;0")))/SUM(IF('PARITY Accuracy'!F61&lt;&gt;0,1,0), IF('Pattern_Matching Accuracy'!F61&lt;&gt;0,1,0), IF('Reversal Accuracy'!F61&lt;&gt;0,1,0), IF('Stack Accuracy'!F61&lt;&gt;0,1,0), IF('Vending_Machine Accuracy'!F61&lt;&gt;0,1,0), IF('MazeComplete Accuracy'!F61&lt;&gt;0,1,0), IF('MazeSolve Accuracy'!F61&lt;&gt;0,1,0), IF('Hamiltonian Accuracy'!F61&lt;&gt;0,1,0))</f>
        <v>67.6875</v>
      </c>
      <c r="G61">
        <f>(SUM(SUMIF('PARITY Accuracy'!G61,"&lt;&gt;0"), SUMIF('Pattern_Matching Accuracy'!G61,"&lt;&gt;0"), SUMIF('Reversal Accuracy'!G61,"&lt;&gt;0"), SUMIF('Stack Accuracy'!G61,"&lt;&gt;0"), SUMIF('Vending_Machine Accuracy'!G61,"&lt;&gt;0"), SUMIF('MazeComplete Accuracy'!G61,"&lt;&gt;0"), SUMIF('MazeSolve Accuracy'!G61,"&lt;&gt;0"), SUMIF('Hamiltonian Accuracy'!G61,"&lt;&gt;0")))/SUM(IF('PARITY Accuracy'!G61&lt;&gt;0,1,0), IF('Pattern_Matching Accuracy'!G61&lt;&gt;0,1,0), IF('Reversal Accuracy'!G61&lt;&gt;0,1,0), IF('Stack Accuracy'!G61&lt;&gt;0,1,0), IF('Vending_Machine Accuracy'!G61&lt;&gt;0,1,0), IF('MazeComplete Accuracy'!G61&lt;&gt;0,1,0), IF('MazeSolve Accuracy'!G61&lt;&gt;0,1,0), IF('Hamiltonian Accuracy'!G61&lt;&gt;0,1,0))</f>
        <v>66.642857142857139</v>
      </c>
      <c r="H61" t="str">
        <f t="shared" si="14"/>
        <v>50 (δ=0.2)</v>
      </c>
      <c r="K61" s="9" cm="1">
        <f t="array" ref="K61">INDEX(LINEST(K52:K57), 1)</f>
        <v>5.0273067460317487</v>
      </c>
      <c r="L61" s="10" cm="1">
        <f t="array" ref="L61">INDEX(LINEST(L52:L56), 1)</f>
        <v>-0.54254844576719419</v>
      </c>
      <c r="N61">
        <f t="shared" si="15"/>
        <v>67.31383928571428</v>
      </c>
      <c r="O61">
        <f t="shared" si="16"/>
        <v>1.4012529555167301</v>
      </c>
      <c r="P61" s="5" cm="1">
        <f t="array" ref="P61">INDEX(LINEST(P52:P57), 1)</f>
        <v>3.7448857142857155</v>
      </c>
      <c r="Q61" s="5" cm="1">
        <f t="array" ref="Q61">INDEX(LINEST(Q52:Q56), 1)</f>
        <v>-0.57649999999999857</v>
      </c>
      <c r="R61" s="5" cm="1">
        <f t="array" ref="R61">INDEX(LINEST(R52:R57), 1)</f>
        <v>1.38692857142857</v>
      </c>
      <c r="S61" s="5" cm="1">
        <f t="array" ref="S61">INDEX(LINEST(S52:S56), 1)</f>
        <v>-0.89958333333333429</v>
      </c>
      <c r="T61" s="5" cm="1">
        <f t="array" ref="T61">INDEX(LINEST(T52:T57), 1)</f>
        <v>4.8822142857142854</v>
      </c>
      <c r="U61" s="5" cm="1">
        <f t="array" ref="U61">INDEX(LINEST(U52:U56), 1)</f>
        <v>-0.56083333333333196</v>
      </c>
      <c r="V61" s="5" cm="1">
        <f t="array" ref="V61">INDEX(LINEST(V52:V57), 1)</f>
        <v>10.095198412698414</v>
      </c>
      <c r="W61" s="5" cm="1">
        <f t="array" ref="W61">INDEX(LINEST(W52:W56), 1)</f>
        <v>-0.13327711640211604</v>
      </c>
    </row>
    <row r="62" spans="1:23" x14ac:dyDescent="0.75">
      <c r="A62" s="1">
        <v>22</v>
      </c>
      <c r="B62">
        <v>50</v>
      </c>
      <c r="C62">
        <v>0.45</v>
      </c>
      <c r="D62">
        <f>(SUM(SUMIF('PARITY Accuracy'!D62,"&lt;&gt;0"), SUMIF('Pattern_Matching Accuracy'!D62,"&lt;&gt;0"), SUMIF('Reversal Accuracy'!D62,"&lt;&gt;0"), SUMIF('Stack Accuracy'!D62,"&lt;&gt;0"), SUMIF('Vending_Machine Accuracy'!D62,"&lt;&gt;0"), SUMIF('MazeComplete Accuracy'!D62,"&lt;&gt;0"), SUMIF('MazeSolve Accuracy'!D62,"&lt;&gt;0"), SUMIF('Hamiltonian Accuracy'!D62,"&lt;&gt;0")))/SUM(IF('PARITY Accuracy'!D62&lt;&gt;0,1,0), IF('Pattern_Matching Accuracy'!D62&lt;&gt;0,1,0), IF('Reversal Accuracy'!D62&lt;&gt;0,1,0), IF('Stack Accuracy'!D62&lt;&gt;0,1,0), IF('Vending_Machine Accuracy'!D62&lt;&gt;0,1,0), IF('MazeComplete Accuracy'!D62&lt;&gt;0,1,0), IF('MazeSolve Accuracy'!D62&lt;&gt;0,1,0), IF('Hamiltonian Accuracy'!D62&lt;&gt;0,1,0))</f>
        <v>70.3</v>
      </c>
      <c r="E62">
        <f>(SUM(SUMIF('PARITY Accuracy'!E62,"&lt;&gt;0"), SUMIF('Pattern_Matching Accuracy'!E62,"&lt;&gt;0"), SUMIF('Reversal Accuracy'!E62,"&lt;&gt;0"), SUMIF('Stack Accuracy'!E62,"&lt;&gt;0"), SUMIF('Vending_Machine Accuracy'!E62,"&lt;&gt;0"), SUMIF('MazeComplete Accuracy'!E62,"&lt;&gt;0"), SUMIF('MazeSolve Accuracy'!E62,"&lt;&gt;0"), SUMIF('Hamiltonian Accuracy'!E62,"&lt;&gt;0")))/SUM(IF('PARITY Accuracy'!E62&lt;&gt;0,1,0), IF('Pattern_Matching Accuracy'!E62&lt;&gt;0,1,0), IF('Reversal Accuracy'!E62&lt;&gt;0,1,0), IF('Stack Accuracy'!E62&lt;&gt;0,1,0), IF('Vending_Machine Accuracy'!E62&lt;&gt;0,1,0), IF('MazeComplete Accuracy'!E62&lt;&gt;0,1,0), IF('MazeSolve Accuracy'!E62&lt;&gt;0,1,0), IF('Hamiltonian Accuracy'!E62&lt;&gt;0,1,0))</f>
        <v>64.474999999999994</v>
      </c>
      <c r="F62">
        <f>(SUM(SUMIF('PARITY Accuracy'!F62,"&lt;&gt;0"), SUMIF('Pattern_Matching Accuracy'!F62,"&lt;&gt;0"), SUMIF('Reversal Accuracy'!F62,"&lt;&gt;0"), SUMIF('Stack Accuracy'!F62,"&lt;&gt;0"), SUMIF('Vending_Machine Accuracy'!F62,"&lt;&gt;0"), SUMIF('MazeComplete Accuracy'!F62,"&lt;&gt;0"), SUMIF('MazeSolve Accuracy'!F62,"&lt;&gt;0"), SUMIF('Hamiltonian Accuracy'!F62,"&lt;&gt;0")))/SUM(IF('PARITY Accuracy'!F62&lt;&gt;0,1,0), IF('Pattern_Matching Accuracy'!F62&lt;&gt;0,1,0), IF('Reversal Accuracy'!F62&lt;&gt;0,1,0), IF('Stack Accuracy'!F62&lt;&gt;0,1,0), IF('Vending_Machine Accuracy'!F62&lt;&gt;0,1,0), IF('MazeComplete Accuracy'!F62&lt;&gt;0,1,0), IF('MazeSolve Accuracy'!F62&lt;&gt;0,1,0), IF('Hamiltonian Accuracy'!F62&lt;&gt;0,1,0))</f>
        <v>67.450000000000017</v>
      </c>
      <c r="G62">
        <f>(SUM(SUMIF('PARITY Accuracy'!G62,"&lt;&gt;0"), SUMIF('Pattern_Matching Accuracy'!G62,"&lt;&gt;0"), SUMIF('Reversal Accuracy'!G62,"&lt;&gt;0"), SUMIF('Stack Accuracy'!G62,"&lt;&gt;0"), SUMIF('Vending_Machine Accuracy'!G62,"&lt;&gt;0"), SUMIF('MazeComplete Accuracy'!G62,"&lt;&gt;0"), SUMIF('MazeSolve Accuracy'!G62,"&lt;&gt;0"), SUMIF('Hamiltonian Accuracy'!G62,"&lt;&gt;0")))/SUM(IF('PARITY Accuracy'!G62&lt;&gt;0,1,0), IF('Pattern_Matching Accuracy'!G62&lt;&gt;0,1,0), IF('Reversal Accuracy'!G62&lt;&gt;0,1,0), IF('Stack Accuracy'!G62&lt;&gt;0,1,0), IF('Vending_Machine Accuracy'!G62&lt;&gt;0,1,0), IF('MazeComplete Accuracy'!G62&lt;&gt;0,1,0), IF('MazeSolve Accuracy'!G62&lt;&gt;0,1,0), IF('Hamiltonian Accuracy'!G62&lt;&gt;0,1,0))</f>
        <v>65.814285714285717</v>
      </c>
      <c r="H62" t="str">
        <f t="shared" si="14"/>
        <v>50 (δ=0.45)</v>
      </c>
      <c r="K62" s="11">
        <f>AVERAGE('Hamiltonian Accuracy'!K62, 'MazeSolve Accuracy'!K62, 'MazeComplete Accuracy'!K62, 'Vending_Machine Accuracy'!K62, 'Stack Accuracy'!K62, 'Reversal Accuracy'!K62, 'Pattern_Matching Accuracy'!K62, 'PARITY Accuracy'!K62)</f>
        <v>5.0068226190476199</v>
      </c>
      <c r="L62" s="11">
        <f>AVERAGE('Hamiltonian Accuracy'!L62, 'MazeSolve Accuracy'!L62, 'MazeComplete Accuracy'!L62,'Vending_Machine Accuracy'!L62, 'Stack Accuracy'!L62, 'Reversal Accuracy'!L62, 'Pattern_Matching Accuracy'!L62, 'PARITY Accuracy'!L62)</f>
        <v>-0.55820643939393921</v>
      </c>
      <c r="N62">
        <f t="shared" si="15"/>
        <v>67.009821428571428</v>
      </c>
      <c r="O62">
        <f t="shared" si="16"/>
        <v>2.172191147523062</v>
      </c>
    </row>
    <row r="63" spans="1:23" ht="15.5" thickBot="1" x14ac:dyDescent="0.9">
      <c r="A63" s="1">
        <v>23</v>
      </c>
      <c r="B63">
        <v>50</v>
      </c>
      <c r="C63">
        <v>0.65</v>
      </c>
      <c r="D63">
        <f>(SUM(SUMIF('PARITY Accuracy'!D63,"&lt;&gt;0"), SUMIF('Pattern_Matching Accuracy'!D63,"&lt;&gt;0"), SUMIF('Reversal Accuracy'!D63,"&lt;&gt;0"), SUMIF('Stack Accuracy'!D63,"&lt;&gt;0"), SUMIF('Vending_Machine Accuracy'!D63,"&lt;&gt;0"), SUMIF('MazeComplete Accuracy'!D63,"&lt;&gt;0"), SUMIF('MazeSolve Accuracy'!D63,"&lt;&gt;0"), SUMIF('Hamiltonian Accuracy'!D63,"&lt;&gt;0")))/SUM(IF('PARITY Accuracy'!D63&lt;&gt;0,1,0), IF('Pattern_Matching Accuracy'!D63&lt;&gt;0,1,0), IF('Reversal Accuracy'!D63&lt;&gt;0,1,0), IF('Stack Accuracy'!D63&lt;&gt;0,1,0), IF('Vending_Machine Accuracy'!D63&lt;&gt;0,1,0), IF('MazeComplete Accuracy'!D63&lt;&gt;0,1,0), IF('MazeSolve Accuracy'!D63&lt;&gt;0,1,0), IF('Hamiltonian Accuracy'!D63&lt;&gt;0,1,0))</f>
        <v>69.287500000000009</v>
      </c>
      <c r="E63">
        <f>(SUM(SUMIF('PARITY Accuracy'!E63,"&lt;&gt;0"), SUMIF('Pattern_Matching Accuracy'!E63,"&lt;&gt;0"), SUMIF('Reversal Accuracy'!E63,"&lt;&gt;0"), SUMIF('Stack Accuracy'!E63,"&lt;&gt;0"), SUMIF('Vending_Machine Accuracy'!E63,"&lt;&gt;0"), SUMIF('MazeComplete Accuracy'!E63,"&lt;&gt;0"), SUMIF('MazeSolve Accuracy'!E63,"&lt;&gt;0"), SUMIF('Hamiltonian Accuracy'!E63,"&lt;&gt;0")))/SUM(IF('PARITY Accuracy'!E63&lt;&gt;0,1,0), IF('Pattern_Matching Accuracy'!E63&lt;&gt;0,1,0), IF('Reversal Accuracy'!E63&lt;&gt;0,1,0), IF('Stack Accuracy'!E63&lt;&gt;0,1,0), IF('Vending_Machine Accuracy'!E63&lt;&gt;0,1,0), IF('MazeComplete Accuracy'!E63&lt;&gt;0,1,0), IF('MazeSolve Accuracy'!E63&lt;&gt;0,1,0), IF('Hamiltonian Accuracy'!E63&lt;&gt;0,1,0))</f>
        <v>63.362499999999997</v>
      </c>
      <c r="F63">
        <f>(SUM(SUMIF('PARITY Accuracy'!F63,"&lt;&gt;0"), SUMIF('Pattern_Matching Accuracy'!F63,"&lt;&gt;0"), SUMIF('Reversal Accuracy'!F63,"&lt;&gt;0"), SUMIF('Stack Accuracy'!F63,"&lt;&gt;0"), SUMIF('Vending_Machine Accuracy'!F63,"&lt;&gt;0"), SUMIF('MazeComplete Accuracy'!F63,"&lt;&gt;0"), SUMIF('MazeSolve Accuracy'!F63,"&lt;&gt;0"), SUMIF('Hamiltonian Accuracy'!F63,"&lt;&gt;0")))/SUM(IF('PARITY Accuracy'!F63&lt;&gt;0,1,0), IF('Pattern_Matching Accuracy'!F63&lt;&gt;0,1,0), IF('Reversal Accuracy'!F63&lt;&gt;0,1,0), IF('Stack Accuracy'!F63&lt;&gt;0,1,0), IF('Vending_Machine Accuracy'!F63&lt;&gt;0,1,0), IF('MazeComplete Accuracy'!F63&lt;&gt;0,1,0), IF('MazeSolve Accuracy'!F63&lt;&gt;0,1,0), IF('Hamiltonian Accuracy'!F63&lt;&gt;0,1,0))</f>
        <v>66.9375</v>
      </c>
      <c r="G63">
        <f>(SUM(SUMIF('PARITY Accuracy'!G63,"&lt;&gt;0"), SUMIF('Pattern_Matching Accuracy'!G63,"&lt;&gt;0"), SUMIF('Reversal Accuracy'!G63,"&lt;&gt;0"), SUMIF('Stack Accuracy'!G63,"&lt;&gt;0"), SUMIF('Vending_Machine Accuracy'!G63,"&lt;&gt;0"), SUMIF('MazeComplete Accuracy'!G63,"&lt;&gt;0"), SUMIF('MazeSolve Accuracy'!G63,"&lt;&gt;0"), SUMIF('Hamiltonian Accuracy'!G63,"&lt;&gt;0")))/SUM(IF('PARITY Accuracy'!G63&lt;&gt;0,1,0), IF('Pattern_Matching Accuracy'!G63&lt;&gt;0,1,0), IF('Reversal Accuracy'!G63&lt;&gt;0,1,0), IF('Stack Accuracy'!G63&lt;&gt;0,1,0), IF('Vending_Machine Accuracy'!G63&lt;&gt;0,1,0), IF('MazeComplete Accuracy'!G63&lt;&gt;0,1,0), IF('MazeSolve Accuracy'!G63&lt;&gt;0,1,0), IF('Hamiltonian Accuracy'!G63&lt;&gt;0,1,0))</f>
        <v>66.05714285714285</v>
      </c>
      <c r="H63" t="str">
        <f t="shared" si="14"/>
        <v>50 (δ=0.65)</v>
      </c>
      <c r="K63" s="12">
        <f>_xlfn.STDEV.P('Hamiltonian Accuracy'!K62, 'MazeSolve Accuracy'!K62, 'MazeComplete Accuracy'!K62,  'Vending_Machine Accuracy'!K62, 'Stack Accuracy'!K62, 'Reversal Accuracy'!K62, 'Pattern_Matching Accuracy'!K62, 'PARITY Accuracy'!K62)</f>
        <v>1.8661903086379328</v>
      </c>
      <c r="L63" s="13">
        <f>_xlfn.STDEV.P('Hamiltonian Accuracy'!L62, 'MazeSolve Accuracy'!L62, 'MazeComplete Accuracy'!L62,'Vending_Machine Accuracy'!L62, 'Stack Accuracy'!L62, 'Reversal Accuracy'!L62, 'Pattern_Matching Accuracy'!L62, 'PARITY Accuracy'!L62)</f>
        <v>0.41425575972246886</v>
      </c>
      <c r="N63">
        <f t="shared" si="15"/>
        <v>66.411160714285714</v>
      </c>
      <c r="O63">
        <f t="shared" si="16"/>
        <v>2.119553108808244</v>
      </c>
    </row>
    <row r="64" spans="1:23" x14ac:dyDescent="0.75">
      <c r="A64" s="1">
        <v>24</v>
      </c>
      <c r="B64">
        <v>50</v>
      </c>
      <c r="C64">
        <v>0.85</v>
      </c>
      <c r="D64">
        <f>(SUM(SUMIF('PARITY Accuracy'!D64,"&lt;&gt;0"), SUMIF('Pattern_Matching Accuracy'!D64,"&lt;&gt;0"), SUMIF('Reversal Accuracy'!D64,"&lt;&gt;0"), SUMIF('Stack Accuracy'!D64,"&lt;&gt;0"), SUMIF('Vending_Machine Accuracy'!D64,"&lt;&gt;0"), SUMIF('MazeComplete Accuracy'!D64,"&lt;&gt;0"), SUMIF('MazeSolve Accuracy'!D64,"&lt;&gt;0"), SUMIF('Hamiltonian Accuracy'!D64,"&lt;&gt;0")))/SUM(IF('PARITY Accuracy'!D64&lt;&gt;0,1,0), IF('Pattern_Matching Accuracy'!D64&lt;&gt;0,1,0), IF('Reversal Accuracy'!D64&lt;&gt;0,1,0), IF('Stack Accuracy'!D64&lt;&gt;0,1,0), IF('Vending_Machine Accuracy'!D64&lt;&gt;0,1,0), IF('MazeComplete Accuracy'!D64&lt;&gt;0,1,0), IF('MazeSolve Accuracy'!D64&lt;&gt;0,1,0), IF('Hamiltonian Accuracy'!D64&lt;&gt;0,1,0))</f>
        <v>68.287499999999994</v>
      </c>
      <c r="E64">
        <f>(SUM(SUMIF('PARITY Accuracy'!E64,"&lt;&gt;0"), SUMIF('Pattern_Matching Accuracy'!E64,"&lt;&gt;0"), SUMIF('Reversal Accuracy'!E64,"&lt;&gt;0"), SUMIF('Stack Accuracy'!E64,"&lt;&gt;0"), SUMIF('Vending_Machine Accuracy'!E64,"&lt;&gt;0"), SUMIF('MazeComplete Accuracy'!E64,"&lt;&gt;0"), SUMIF('MazeSolve Accuracy'!E64,"&lt;&gt;0"), SUMIF('Hamiltonian Accuracy'!E64,"&lt;&gt;0")))/SUM(IF('PARITY Accuracy'!E64&lt;&gt;0,1,0), IF('Pattern_Matching Accuracy'!E64&lt;&gt;0,1,0), IF('Reversal Accuracy'!E64&lt;&gt;0,1,0), IF('Stack Accuracy'!E64&lt;&gt;0,1,0), IF('Vending_Machine Accuracy'!E64&lt;&gt;0,1,0), IF('MazeComplete Accuracy'!E64&lt;&gt;0,1,0), IF('MazeSolve Accuracy'!E64&lt;&gt;0,1,0), IF('Hamiltonian Accuracy'!E64&lt;&gt;0,1,0))</f>
        <v>62.137500000000003</v>
      </c>
      <c r="F64">
        <f>(SUM(SUMIF('PARITY Accuracy'!F64,"&lt;&gt;0"), SUMIF('Pattern_Matching Accuracy'!F64,"&lt;&gt;0"), SUMIF('Reversal Accuracy'!F64,"&lt;&gt;0"), SUMIF('Stack Accuracy'!F64,"&lt;&gt;0"), SUMIF('Vending_Machine Accuracy'!F64,"&lt;&gt;0"), SUMIF('MazeComplete Accuracy'!F64,"&lt;&gt;0"), SUMIF('MazeSolve Accuracy'!F64,"&lt;&gt;0"), SUMIF('Hamiltonian Accuracy'!F64,"&lt;&gt;0")))/SUM(IF('PARITY Accuracy'!F64&lt;&gt;0,1,0), IF('Pattern_Matching Accuracy'!F64&lt;&gt;0,1,0), IF('Reversal Accuracy'!F64&lt;&gt;0,1,0), IF('Stack Accuracy'!F64&lt;&gt;0,1,0), IF('Vending_Machine Accuracy'!F64&lt;&gt;0,1,0), IF('MazeComplete Accuracy'!F64&lt;&gt;0,1,0), IF('MazeSolve Accuracy'!F64&lt;&gt;0,1,0), IF('Hamiltonian Accuracy'!F64&lt;&gt;0,1,0))</f>
        <v>65.8125</v>
      </c>
      <c r="G64">
        <f>(SUM(SUMIF('PARITY Accuracy'!G64,"&lt;&gt;0"), SUMIF('Pattern_Matching Accuracy'!G64,"&lt;&gt;0"), SUMIF('Reversal Accuracy'!G64,"&lt;&gt;0"), SUMIF('Stack Accuracy'!G64,"&lt;&gt;0"), SUMIF('Vending_Machine Accuracy'!G64,"&lt;&gt;0"), SUMIF('MazeComplete Accuracy'!G64,"&lt;&gt;0"), SUMIF('MazeSolve Accuracy'!G64,"&lt;&gt;0"), SUMIF('Hamiltonian Accuracy'!G64,"&lt;&gt;0")))/SUM(IF('PARITY Accuracy'!G64&lt;&gt;0,1,0), IF('Pattern_Matching Accuracy'!G64&lt;&gt;0,1,0), IF('Reversal Accuracy'!G64&lt;&gt;0,1,0), IF('Stack Accuracy'!G64&lt;&gt;0,1,0), IF('Vending_Machine Accuracy'!G64&lt;&gt;0,1,0), IF('MazeComplete Accuracy'!G64&lt;&gt;0,1,0), IF('MazeSolve Accuracy'!G64&lt;&gt;0,1,0), IF('Hamiltonian Accuracy'!G64&lt;&gt;0,1,0))</f>
        <v>65.614285714285714</v>
      </c>
      <c r="H64" t="str">
        <f t="shared" si="14"/>
        <v>50 (δ=0.85)</v>
      </c>
      <c r="N64">
        <f t="shared" si="15"/>
        <v>65.462946428571428</v>
      </c>
      <c r="O64">
        <f t="shared" si="16"/>
        <v>2.1898509142101026</v>
      </c>
    </row>
    <row r="65" spans="1:23" x14ac:dyDescent="0.75">
      <c r="A65" s="1">
        <v>25</v>
      </c>
      <c r="B65">
        <v>100</v>
      </c>
      <c r="C65">
        <v>0</v>
      </c>
      <c r="D65">
        <f>(SUM(SUMIF('PARITY Accuracy'!D65,"&lt;&gt;0"), SUMIF('Pattern_Matching Accuracy'!D65,"&lt;&gt;0"), SUMIF('Reversal Accuracy'!D65,"&lt;&gt;0"), SUMIF('Stack Accuracy'!D65,"&lt;&gt;0"), SUMIF('Vending_Machine Accuracy'!D65,"&lt;&gt;0"), SUMIF('MazeComplete Accuracy'!D65,"&lt;&gt;0"), SUMIF('MazeSolve Accuracy'!D65,"&lt;&gt;0"), SUMIF('Hamiltonian Accuracy'!D65,"&lt;&gt;0")))/SUM(IF('PARITY Accuracy'!D65&lt;&gt;0,1,0), IF('Pattern_Matching Accuracy'!D65&lt;&gt;0,1,0), IF('Reversal Accuracy'!D65&lt;&gt;0,1,0), IF('Stack Accuracy'!D65&lt;&gt;0,1,0), IF('Vending_Machine Accuracy'!D65&lt;&gt;0,1,0), IF('MazeComplete Accuracy'!D65&lt;&gt;0,1,0), IF('MazeSolve Accuracy'!D65&lt;&gt;0,1,0), IF('Hamiltonian Accuracy'!D65&lt;&gt;0,1,0))</f>
        <v>74.202500000000001</v>
      </c>
      <c r="E65">
        <f>(SUM(SUMIF('PARITY Accuracy'!E65,"&lt;&gt;0"), SUMIF('Pattern_Matching Accuracy'!E65,"&lt;&gt;0"), SUMIF('Reversal Accuracy'!E65,"&lt;&gt;0"), SUMIF('Stack Accuracy'!E65,"&lt;&gt;0"), SUMIF('Vending_Machine Accuracy'!E65,"&lt;&gt;0"), SUMIF('MazeComplete Accuracy'!E65,"&lt;&gt;0"), SUMIF('MazeSolve Accuracy'!E65,"&lt;&gt;0"), SUMIF('Hamiltonian Accuracy'!E65,"&lt;&gt;0")))/SUM(IF('PARITY Accuracy'!E65&lt;&gt;0,1,0), IF('Pattern_Matching Accuracy'!E65&lt;&gt;0,1,0), IF('Reversal Accuracy'!E65&lt;&gt;0,1,0), IF('Stack Accuracy'!E65&lt;&gt;0,1,0), IF('Vending_Machine Accuracy'!E65&lt;&gt;0,1,0), IF('MazeComplete Accuracy'!E65&lt;&gt;0,1,0), IF('MazeSolve Accuracy'!E65&lt;&gt;0,1,0), IF('Hamiltonian Accuracy'!E65&lt;&gt;0,1,0))</f>
        <v>69.224999999999994</v>
      </c>
      <c r="F65">
        <f>(SUM(SUMIF('PARITY Accuracy'!F65,"&lt;&gt;0"), SUMIF('Pattern_Matching Accuracy'!F65,"&lt;&gt;0"), SUMIF('Reversal Accuracy'!F65,"&lt;&gt;0"), SUMIF('Stack Accuracy'!F65,"&lt;&gt;0"), SUMIF('Vending_Machine Accuracy'!F65,"&lt;&gt;0"), SUMIF('MazeComplete Accuracy'!F65,"&lt;&gt;0"), SUMIF('MazeSolve Accuracy'!F65,"&lt;&gt;0"), SUMIF('Hamiltonian Accuracy'!F65,"&lt;&gt;0")))/SUM(IF('PARITY Accuracy'!F65&lt;&gt;0,1,0), IF('Pattern_Matching Accuracy'!F65&lt;&gt;0,1,0), IF('Reversal Accuracy'!F65&lt;&gt;0,1,0), IF('Stack Accuracy'!F65&lt;&gt;0,1,0), IF('Vending_Machine Accuracy'!F65&lt;&gt;0,1,0), IF('MazeComplete Accuracy'!F65&lt;&gt;0,1,0), IF('MazeSolve Accuracy'!F65&lt;&gt;0,1,0), IF('Hamiltonian Accuracy'!F65&lt;&gt;0,1,0))</f>
        <v>72.362500000000011</v>
      </c>
      <c r="G65">
        <f>(SUM(SUMIF('PARITY Accuracy'!G65,"&lt;&gt;0"), SUMIF('Pattern_Matching Accuracy'!G65,"&lt;&gt;0"), SUMIF('Reversal Accuracy'!G65,"&lt;&gt;0"), SUMIF('Stack Accuracy'!G65,"&lt;&gt;0"), SUMIF('Vending_Machine Accuracy'!G65,"&lt;&gt;0"), SUMIF('MazeComplete Accuracy'!G65,"&lt;&gt;0"), SUMIF('MazeSolve Accuracy'!G65,"&lt;&gt;0"), SUMIF('Hamiltonian Accuracy'!G65,"&lt;&gt;0")))/SUM(IF('PARITY Accuracy'!G65&lt;&gt;0,1,0), IF('Pattern_Matching Accuracy'!G65&lt;&gt;0,1,0), IF('Reversal Accuracy'!G65&lt;&gt;0,1,0), IF('Stack Accuracy'!G65&lt;&gt;0,1,0), IF('Vending_Machine Accuracy'!G65&lt;&gt;0,1,0), IF('MazeComplete Accuracy'!G65&lt;&gt;0,1,0), IF('MazeSolve Accuracy'!G65&lt;&gt;0,1,0), IF('Hamiltonian Accuracy'!G65&lt;&gt;0,1,0))</f>
        <v>65.785714285714292</v>
      </c>
      <c r="H65" t="str">
        <f t="shared" si="14"/>
        <v>100 (δ=0)</v>
      </c>
      <c r="N65">
        <f t="shared" si="15"/>
        <v>70.393928571428575</v>
      </c>
      <c r="O65">
        <f t="shared" si="16"/>
        <v>3.2008796722183122</v>
      </c>
    </row>
    <row r="66" spans="1:23" x14ac:dyDescent="0.75">
      <c r="A66" s="1">
        <v>26</v>
      </c>
      <c r="B66">
        <v>100</v>
      </c>
      <c r="C66">
        <v>0.2</v>
      </c>
      <c r="D66">
        <f>(SUM(SUMIF('PARITY Accuracy'!D66,"&lt;&gt;0"), SUMIF('Pattern_Matching Accuracy'!D66,"&lt;&gt;0"), SUMIF('Reversal Accuracy'!D66,"&lt;&gt;0"), SUMIF('Stack Accuracy'!D66,"&lt;&gt;0"), SUMIF('Vending_Machine Accuracy'!D66,"&lt;&gt;0"), SUMIF('MazeComplete Accuracy'!D66,"&lt;&gt;0"), SUMIF('MazeSolve Accuracy'!D66,"&lt;&gt;0"), SUMIF('Hamiltonian Accuracy'!D66,"&lt;&gt;0")))/SUM(IF('PARITY Accuracy'!D66&lt;&gt;0,1,0), IF('Pattern_Matching Accuracy'!D66&lt;&gt;0,1,0), IF('Reversal Accuracy'!D66&lt;&gt;0,1,0), IF('Stack Accuracy'!D66&lt;&gt;0,1,0), IF('Vending_Machine Accuracy'!D66&lt;&gt;0,1,0), IF('MazeComplete Accuracy'!D66&lt;&gt;0,1,0), IF('MazeSolve Accuracy'!D66&lt;&gt;0,1,0), IF('Hamiltonian Accuracy'!D66&lt;&gt;0,1,0))</f>
        <v>72.712500000000006</v>
      </c>
      <c r="E66">
        <f>(SUM(SUMIF('PARITY Accuracy'!E66,"&lt;&gt;0"), SUMIF('Pattern_Matching Accuracy'!E66,"&lt;&gt;0"), SUMIF('Reversal Accuracy'!E66,"&lt;&gt;0"), SUMIF('Stack Accuracy'!E66,"&lt;&gt;0"), SUMIF('Vending_Machine Accuracy'!E66,"&lt;&gt;0"), SUMIF('MazeComplete Accuracy'!E66,"&lt;&gt;0"), SUMIF('MazeSolve Accuracy'!E66,"&lt;&gt;0"), SUMIF('Hamiltonian Accuracy'!E66,"&lt;&gt;0")))/SUM(IF('PARITY Accuracy'!E66&lt;&gt;0,1,0), IF('Pattern_Matching Accuracy'!E66&lt;&gt;0,1,0), IF('Reversal Accuracy'!E66&lt;&gt;0,1,0), IF('Stack Accuracy'!E66&lt;&gt;0,1,0), IF('Vending_Machine Accuracy'!E66&lt;&gt;0,1,0), IF('MazeComplete Accuracy'!E66&lt;&gt;0,1,0), IF('MazeSolve Accuracy'!E66&lt;&gt;0,1,0), IF('Hamiltonian Accuracy'!E66&lt;&gt;0,1,0))</f>
        <v>68</v>
      </c>
      <c r="F66">
        <f>(SUM(SUMIF('PARITY Accuracy'!F66,"&lt;&gt;0"), SUMIF('Pattern_Matching Accuracy'!F66,"&lt;&gt;0"), SUMIF('Reversal Accuracy'!F66,"&lt;&gt;0"), SUMIF('Stack Accuracy'!F66,"&lt;&gt;0"), SUMIF('Vending_Machine Accuracy'!F66,"&lt;&gt;0"), SUMIF('MazeComplete Accuracy'!F66,"&lt;&gt;0"), SUMIF('MazeSolve Accuracy'!F66,"&lt;&gt;0"), SUMIF('Hamiltonian Accuracy'!F66,"&lt;&gt;0")))/SUM(IF('PARITY Accuracy'!F66&lt;&gt;0,1,0), IF('Pattern_Matching Accuracy'!F66&lt;&gt;0,1,0), IF('Reversal Accuracy'!F66&lt;&gt;0,1,0), IF('Stack Accuracy'!F66&lt;&gt;0,1,0), IF('Vending_Machine Accuracy'!F66&lt;&gt;0,1,0), IF('MazeComplete Accuracy'!F66&lt;&gt;0,1,0), IF('MazeSolve Accuracy'!F66&lt;&gt;0,1,0), IF('Hamiltonian Accuracy'!F66&lt;&gt;0,1,0))</f>
        <v>73.637499999999989</v>
      </c>
      <c r="G66">
        <f>(SUM(SUMIF('PARITY Accuracy'!G66,"&lt;&gt;0"), SUMIF('Pattern_Matching Accuracy'!G66,"&lt;&gt;0"), SUMIF('Reversal Accuracy'!G66,"&lt;&gt;0"), SUMIF('Stack Accuracy'!G66,"&lt;&gt;0"), SUMIF('Vending_Machine Accuracy'!G66,"&lt;&gt;0"), SUMIF('MazeComplete Accuracy'!G66,"&lt;&gt;0"), SUMIF('MazeSolve Accuracy'!G66,"&lt;&gt;0"), SUMIF('Hamiltonian Accuracy'!G66,"&lt;&gt;0")))/SUM(IF('PARITY Accuracy'!G66&lt;&gt;0,1,0), IF('Pattern_Matching Accuracy'!G66&lt;&gt;0,1,0), IF('Reversal Accuracy'!G66&lt;&gt;0,1,0), IF('Stack Accuracy'!G66&lt;&gt;0,1,0), IF('Vending_Machine Accuracy'!G66&lt;&gt;0,1,0), IF('MazeComplete Accuracy'!G66&lt;&gt;0,1,0), IF('MazeSolve Accuracy'!G66&lt;&gt;0,1,0), IF('Hamiltonian Accuracy'!G66&lt;&gt;0,1,0))</f>
        <v>67.385714285714286</v>
      </c>
      <c r="H66" t="str">
        <f t="shared" si="14"/>
        <v>100 (δ=0.2)</v>
      </c>
      <c r="N66">
        <f t="shared" si="15"/>
        <v>70.433928571428567</v>
      </c>
      <c r="O66">
        <f t="shared" si="16"/>
        <v>2.769042085067964</v>
      </c>
    </row>
    <row r="67" spans="1:23" x14ac:dyDescent="0.75">
      <c r="A67" s="1">
        <v>27</v>
      </c>
      <c r="B67">
        <v>100</v>
      </c>
      <c r="C67">
        <v>0.45</v>
      </c>
      <c r="D67">
        <f>(SUM(SUMIF('PARITY Accuracy'!D67,"&lt;&gt;0"), SUMIF('Pattern_Matching Accuracy'!D67,"&lt;&gt;0"), SUMIF('Reversal Accuracy'!D67,"&lt;&gt;0"), SUMIF('Stack Accuracy'!D67,"&lt;&gt;0"), SUMIF('Vending_Machine Accuracy'!D67,"&lt;&gt;0"), SUMIF('MazeComplete Accuracy'!D67,"&lt;&gt;0"), SUMIF('MazeSolve Accuracy'!D67,"&lt;&gt;0"), SUMIF('Hamiltonian Accuracy'!D67,"&lt;&gt;0")))/SUM(IF('PARITY Accuracy'!D67&lt;&gt;0,1,0), IF('Pattern_Matching Accuracy'!D67&lt;&gt;0,1,0), IF('Reversal Accuracy'!D67&lt;&gt;0,1,0), IF('Stack Accuracy'!D67&lt;&gt;0,1,0), IF('Vending_Machine Accuracy'!D67&lt;&gt;0,1,0), IF('MazeComplete Accuracy'!D67&lt;&gt;0,1,0), IF('MazeSolve Accuracy'!D67&lt;&gt;0,1,0), IF('Hamiltonian Accuracy'!D67&lt;&gt;0,1,0))</f>
        <v>71.362499999999997</v>
      </c>
      <c r="E67">
        <f>(SUM(SUMIF('PARITY Accuracy'!E67,"&lt;&gt;0"), SUMIF('Pattern_Matching Accuracy'!E67,"&lt;&gt;0"), SUMIF('Reversal Accuracy'!E67,"&lt;&gt;0"), SUMIF('Stack Accuracy'!E67,"&lt;&gt;0"), SUMIF('Vending_Machine Accuracy'!E67,"&lt;&gt;0"), SUMIF('MazeComplete Accuracy'!E67,"&lt;&gt;0"), SUMIF('MazeSolve Accuracy'!E67,"&lt;&gt;0"), SUMIF('Hamiltonian Accuracy'!E67,"&lt;&gt;0")))/SUM(IF('PARITY Accuracy'!E67&lt;&gt;0,1,0), IF('Pattern_Matching Accuracy'!E67&lt;&gt;0,1,0), IF('Reversal Accuracy'!E67&lt;&gt;0,1,0), IF('Stack Accuracy'!E67&lt;&gt;0,1,0), IF('Vending_Machine Accuracy'!E67&lt;&gt;0,1,0), IF('MazeComplete Accuracy'!E67&lt;&gt;0,1,0), IF('MazeSolve Accuracy'!E67&lt;&gt;0,1,0), IF('Hamiltonian Accuracy'!E67&lt;&gt;0,1,0))</f>
        <v>66.600000000000009</v>
      </c>
      <c r="F67">
        <f>(SUM(SUMIF('PARITY Accuracy'!F67,"&lt;&gt;0"), SUMIF('Pattern_Matching Accuracy'!F67,"&lt;&gt;0"), SUMIF('Reversal Accuracy'!F67,"&lt;&gt;0"), SUMIF('Stack Accuracy'!F67,"&lt;&gt;0"), SUMIF('Vending_Machine Accuracy'!F67,"&lt;&gt;0"), SUMIF('MazeComplete Accuracy'!F67,"&lt;&gt;0"), SUMIF('MazeSolve Accuracy'!F67,"&lt;&gt;0"), SUMIF('Hamiltonian Accuracy'!F67,"&lt;&gt;0")))/SUM(IF('PARITY Accuracy'!F67&lt;&gt;0,1,0), IF('Pattern_Matching Accuracy'!F67&lt;&gt;0,1,0), IF('Reversal Accuracy'!F67&lt;&gt;0,1,0), IF('Stack Accuracy'!F67&lt;&gt;0,1,0), IF('Vending_Machine Accuracy'!F67&lt;&gt;0,1,0), IF('MazeComplete Accuracy'!F67&lt;&gt;0,1,0), IF('MazeSolve Accuracy'!F67&lt;&gt;0,1,0), IF('Hamiltonian Accuracy'!F67&lt;&gt;0,1,0))</f>
        <v>73.3125</v>
      </c>
      <c r="G67">
        <f>(SUM(SUMIF('PARITY Accuracy'!G67,"&lt;&gt;0"), SUMIF('Pattern_Matching Accuracy'!G67,"&lt;&gt;0"), SUMIF('Reversal Accuracy'!G67,"&lt;&gt;0"), SUMIF('Stack Accuracy'!G67,"&lt;&gt;0"), SUMIF('Vending_Machine Accuracy'!G67,"&lt;&gt;0"), SUMIF('MazeComplete Accuracy'!G67,"&lt;&gt;0"), SUMIF('MazeSolve Accuracy'!G67,"&lt;&gt;0"), SUMIF('Hamiltonian Accuracy'!G67,"&lt;&gt;0")))/SUM(IF('PARITY Accuracy'!G67&lt;&gt;0,1,0), IF('Pattern_Matching Accuracy'!G67&lt;&gt;0,1,0), IF('Reversal Accuracy'!G67&lt;&gt;0,1,0), IF('Stack Accuracy'!G67&lt;&gt;0,1,0), IF('Vending_Machine Accuracy'!G67&lt;&gt;0,1,0), IF('MazeComplete Accuracy'!G67&lt;&gt;0,1,0), IF('MazeSolve Accuracy'!G67&lt;&gt;0,1,0), IF('Hamiltonian Accuracy'!G67&lt;&gt;0,1,0))</f>
        <v>67.614285714285714</v>
      </c>
      <c r="H67" t="str">
        <f t="shared" si="14"/>
        <v>100 (δ=0.45)</v>
      </c>
      <c r="N67">
        <f t="shared" si="15"/>
        <v>69.722321428571433</v>
      </c>
      <c r="O67">
        <f t="shared" si="16"/>
        <v>2.7281987462856661</v>
      </c>
    </row>
    <row r="68" spans="1:23" x14ac:dyDescent="0.75">
      <c r="A68" s="1">
        <v>28</v>
      </c>
      <c r="B68">
        <v>100</v>
      </c>
      <c r="C68">
        <v>0.65</v>
      </c>
      <c r="D68">
        <f>(SUM(SUMIF('PARITY Accuracy'!D68,"&lt;&gt;0"), SUMIF('Pattern_Matching Accuracy'!D68,"&lt;&gt;0"), SUMIF('Reversal Accuracy'!D68,"&lt;&gt;0"), SUMIF('Stack Accuracy'!D68,"&lt;&gt;0"), SUMIF('Vending_Machine Accuracy'!D68,"&lt;&gt;0"), SUMIF('MazeComplete Accuracy'!D68,"&lt;&gt;0"), SUMIF('MazeSolve Accuracy'!D68,"&lt;&gt;0"), SUMIF('Hamiltonian Accuracy'!D68,"&lt;&gt;0")))/SUM(IF('PARITY Accuracy'!D68&lt;&gt;0,1,0), IF('Pattern_Matching Accuracy'!D68&lt;&gt;0,1,0), IF('Reversal Accuracy'!D68&lt;&gt;0,1,0), IF('Stack Accuracy'!D68&lt;&gt;0,1,0), IF('Vending_Machine Accuracy'!D68&lt;&gt;0,1,0), IF('MazeComplete Accuracy'!D68&lt;&gt;0,1,0), IF('MazeSolve Accuracy'!D68&lt;&gt;0,1,0), IF('Hamiltonian Accuracy'!D68&lt;&gt;0,1,0))</f>
        <v>71.849999999999994</v>
      </c>
      <c r="E68">
        <f>(SUM(SUMIF('PARITY Accuracy'!E68,"&lt;&gt;0"), SUMIF('Pattern_Matching Accuracy'!E68,"&lt;&gt;0"), SUMIF('Reversal Accuracy'!E68,"&lt;&gt;0"), SUMIF('Stack Accuracy'!E68,"&lt;&gt;0"), SUMIF('Vending_Machine Accuracy'!E68,"&lt;&gt;0"), SUMIF('MazeComplete Accuracy'!E68,"&lt;&gt;0"), SUMIF('MazeSolve Accuracy'!E68,"&lt;&gt;0"), SUMIF('Hamiltonian Accuracy'!E68,"&lt;&gt;0")))/SUM(IF('PARITY Accuracy'!E68&lt;&gt;0,1,0), IF('Pattern_Matching Accuracy'!E68&lt;&gt;0,1,0), IF('Reversal Accuracy'!E68&lt;&gt;0,1,0), IF('Stack Accuracy'!E68&lt;&gt;0,1,0), IF('Vending_Machine Accuracy'!E68&lt;&gt;0,1,0), IF('MazeComplete Accuracy'!E68&lt;&gt;0,1,0), IF('MazeSolve Accuracy'!E68&lt;&gt;0,1,0), IF('Hamiltonian Accuracy'!E68&lt;&gt;0,1,0))</f>
        <v>66.474999999999994</v>
      </c>
      <c r="F68">
        <f>(SUM(SUMIF('PARITY Accuracy'!F68,"&lt;&gt;0"), SUMIF('Pattern_Matching Accuracy'!F68,"&lt;&gt;0"), SUMIF('Reversal Accuracy'!F68,"&lt;&gt;0"), SUMIF('Stack Accuracy'!F68,"&lt;&gt;0"), SUMIF('Vending_Machine Accuracy'!F68,"&lt;&gt;0"), SUMIF('MazeComplete Accuracy'!F68,"&lt;&gt;0"), SUMIF('MazeSolve Accuracy'!F68,"&lt;&gt;0"), SUMIF('Hamiltonian Accuracy'!F68,"&lt;&gt;0")))/SUM(IF('PARITY Accuracy'!F68&lt;&gt;0,1,0), IF('Pattern_Matching Accuracy'!F68&lt;&gt;0,1,0), IF('Reversal Accuracy'!F68&lt;&gt;0,1,0), IF('Stack Accuracy'!F68&lt;&gt;0,1,0), IF('Vending_Machine Accuracy'!F68&lt;&gt;0,1,0), IF('MazeComplete Accuracy'!F68&lt;&gt;0,1,0), IF('MazeSolve Accuracy'!F68&lt;&gt;0,1,0), IF('Hamiltonian Accuracy'!F68&lt;&gt;0,1,0))</f>
        <v>72.4375</v>
      </c>
      <c r="G68">
        <f>(SUM(SUMIF('PARITY Accuracy'!G68,"&lt;&gt;0"), SUMIF('Pattern_Matching Accuracy'!G68,"&lt;&gt;0"), SUMIF('Reversal Accuracy'!G68,"&lt;&gt;0"), SUMIF('Stack Accuracy'!G68,"&lt;&gt;0"), SUMIF('Vending_Machine Accuracy'!G68,"&lt;&gt;0"), SUMIF('MazeComplete Accuracy'!G68,"&lt;&gt;0"), SUMIF('MazeSolve Accuracy'!G68,"&lt;&gt;0"), SUMIF('Hamiltonian Accuracy'!G68,"&lt;&gt;0")))/SUM(IF('PARITY Accuracy'!G68&lt;&gt;0,1,0), IF('Pattern_Matching Accuracy'!G68&lt;&gt;0,1,0), IF('Reversal Accuracy'!G68&lt;&gt;0,1,0), IF('Stack Accuracy'!G68&lt;&gt;0,1,0), IF('Vending_Machine Accuracy'!G68&lt;&gt;0,1,0), IF('MazeComplete Accuracy'!G68&lt;&gt;0,1,0), IF('MazeSolve Accuracy'!G68&lt;&gt;0,1,0), IF('Hamiltonian Accuracy'!G68&lt;&gt;0,1,0))</f>
        <v>66.242857142857147</v>
      </c>
      <c r="H68" t="str">
        <f t="shared" si="14"/>
        <v>100 (δ=0.65)</v>
      </c>
      <c r="N68">
        <f t="shared" si="15"/>
        <v>69.25133928571428</v>
      </c>
      <c r="O68">
        <f t="shared" si="16"/>
        <v>2.9010206065504076</v>
      </c>
    </row>
    <row r="69" spans="1:23" x14ac:dyDescent="0.75">
      <c r="A69" s="1">
        <v>29</v>
      </c>
      <c r="B69">
        <v>100</v>
      </c>
      <c r="C69">
        <v>0.85</v>
      </c>
      <c r="D69">
        <f>(SUM(SUMIF('PARITY Accuracy'!D69,"&lt;&gt;0"), SUMIF('Pattern_Matching Accuracy'!D69,"&lt;&gt;0"), SUMIF('Reversal Accuracy'!D69,"&lt;&gt;0"), SUMIF('Stack Accuracy'!D69,"&lt;&gt;0"), SUMIF('Vending_Machine Accuracy'!D69,"&lt;&gt;0"), SUMIF('MazeComplete Accuracy'!D69,"&lt;&gt;0"), SUMIF('MazeSolve Accuracy'!D69,"&lt;&gt;0"), SUMIF('Hamiltonian Accuracy'!D69,"&lt;&gt;0")))/SUM(IF('PARITY Accuracy'!D69&lt;&gt;0,1,0), IF('Pattern_Matching Accuracy'!D69&lt;&gt;0,1,0), IF('Reversal Accuracy'!D69&lt;&gt;0,1,0), IF('Stack Accuracy'!D69&lt;&gt;0,1,0), IF('Vending_Machine Accuracy'!D69&lt;&gt;0,1,0), IF('MazeComplete Accuracy'!D69&lt;&gt;0,1,0), IF('MazeSolve Accuracy'!D69&lt;&gt;0,1,0), IF('Hamiltonian Accuracy'!D69&lt;&gt;0,1,0))</f>
        <v>69.25</v>
      </c>
      <c r="E69">
        <f>(SUM(SUMIF('PARITY Accuracy'!E69,"&lt;&gt;0"), SUMIF('Pattern_Matching Accuracy'!E69,"&lt;&gt;0"), SUMIF('Reversal Accuracy'!E69,"&lt;&gt;0"), SUMIF('Stack Accuracy'!E69,"&lt;&gt;0"), SUMIF('Vending_Machine Accuracy'!E69,"&lt;&gt;0"), SUMIF('MazeComplete Accuracy'!E69,"&lt;&gt;0"), SUMIF('MazeSolve Accuracy'!E69,"&lt;&gt;0"), SUMIF('Hamiltonian Accuracy'!E69,"&lt;&gt;0")))/SUM(IF('PARITY Accuracy'!E69&lt;&gt;0,1,0), IF('Pattern_Matching Accuracy'!E69&lt;&gt;0,1,0), IF('Reversal Accuracy'!E69&lt;&gt;0,1,0), IF('Stack Accuracy'!E69&lt;&gt;0,1,0), IF('Vending_Machine Accuracy'!E69&lt;&gt;0,1,0), IF('MazeComplete Accuracy'!E69&lt;&gt;0,1,0), IF('MazeSolve Accuracy'!E69&lt;&gt;0,1,0), IF('Hamiltonian Accuracy'!E69&lt;&gt;0,1,0))</f>
        <v>65.462500000000006</v>
      </c>
      <c r="F69">
        <f>(SUM(SUMIF('PARITY Accuracy'!F69,"&lt;&gt;0"), SUMIF('Pattern_Matching Accuracy'!F69,"&lt;&gt;0"), SUMIF('Reversal Accuracy'!F69,"&lt;&gt;0"), SUMIF('Stack Accuracy'!F69,"&lt;&gt;0"), SUMIF('Vending_Machine Accuracy'!F69,"&lt;&gt;0"), SUMIF('MazeComplete Accuracy'!F69,"&lt;&gt;0"), SUMIF('MazeSolve Accuracy'!F69,"&lt;&gt;0"), SUMIF('Hamiltonian Accuracy'!F69,"&lt;&gt;0")))/SUM(IF('PARITY Accuracy'!F69&lt;&gt;0,1,0), IF('Pattern_Matching Accuracy'!F69&lt;&gt;0,1,0), IF('Reversal Accuracy'!F69&lt;&gt;0,1,0), IF('Stack Accuracy'!F69&lt;&gt;0,1,0), IF('Vending_Machine Accuracy'!F69&lt;&gt;0,1,0), IF('MazeComplete Accuracy'!F69&lt;&gt;0,1,0), IF('MazeSolve Accuracy'!F69&lt;&gt;0,1,0), IF('Hamiltonian Accuracy'!F69&lt;&gt;0,1,0))</f>
        <v>70.125</v>
      </c>
      <c r="G69">
        <f>(SUM(SUMIF('PARITY Accuracy'!G69,"&lt;&gt;0"), SUMIF('Pattern_Matching Accuracy'!G69,"&lt;&gt;0"), SUMIF('Reversal Accuracy'!G69,"&lt;&gt;0"), SUMIF('Stack Accuracy'!G69,"&lt;&gt;0"), SUMIF('Vending_Machine Accuracy'!G69,"&lt;&gt;0"), SUMIF('MazeComplete Accuracy'!G69,"&lt;&gt;0"), SUMIF('MazeSolve Accuracy'!G69,"&lt;&gt;0"), SUMIF('Hamiltonian Accuracy'!G69,"&lt;&gt;0")))/SUM(IF('PARITY Accuracy'!G69&lt;&gt;0,1,0), IF('Pattern_Matching Accuracy'!G69&lt;&gt;0,1,0), IF('Reversal Accuracy'!G69&lt;&gt;0,1,0), IF('Stack Accuracy'!G69&lt;&gt;0,1,0), IF('Vending_Machine Accuracy'!G69&lt;&gt;0,1,0), IF('MazeComplete Accuracy'!G69&lt;&gt;0,1,0), IF('MazeSolve Accuracy'!G69&lt;&gt;0,1,0), IF('Hamiltonian Accuracy'!G69&lt;&gt;0,1,0))</f>
        <v>64.285714285714292</v>
      </c>
      <c r="H69" t="str">
        <f t="shared" si="14"/>
        <v>100 (δ=0.85)</v>
      </c>
      <c r="N69">
        <f t="shared" si="15"/>
        <v>67.280803571428578</v>
      </c>
      <c r="O69">
        <f t="shared" si="16"/>
        <v>2.4619085891776775</v>
      </c>
    </row>
    <row r="70" spans="1:23" x14ac:dyDescent="0.75">
      <c r="O70">
        <f>AVERAGE(O40:O69)</f>
        <v>7.4033918182419676</v>
      </c>
    </row>
    <row r="73" spans="1:23" x14ac:dyDescent="0.75">
      <c r="A73" s="1">
        <v>0</v>
      </c>
      <c r="B73" t="s">
        <v>16</v>
      </c>
    </row>
    <row r="75" spans="1:23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  <c r="J75" s="2"/>
      <c r="K75" s="2" t="s">
        <v>26</v>
      </c>
      <c r="L75" s="2" t="s">
        <v>27</v>
      </c>
      <c r="N75" s="3" t="s">
        <v>28</v>
      </c>
      <c r="O75" s="3" t="s">
        <v>29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</row>
    <row r="76" spans="1:23" x14ac:dyDescent="0.7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'MazeComplete Accuracy'!D76, 'MazeSolve Accuracy'!D76, 'Hamiltonian Accuracy'!D76)</f>
        <v>55.637500000000003</v>
      </c>
      <c r="E76">
        <f>AVERAGE('PARITY Accuracy'!E76, 'Pattern_Matching Accuracy'!E76, 'Reversal Accuracy'!E76, 'Stack Accuracy'!E76, 'Vending_Machine Accuracy'!E76, 'MazeComplete Accuracy'!E76, 'MazeSolve Accuracy'!E76, 'Hamiltonian Accuracy'!E76)</f>
        <v>63.524999999999999</v>
      </c>
      <c r="F76">
        <f>AVERAGE('PARITY Accuracy'!F76, 'Pattern_Matching Accuracy'!F76, 'Reversal Accuracy'!F76, 'Stack Accuracy'!F76, 'Vending_Machine Accuracy'!F76, 'MazeComplete Accuracy'!F76, 'MazeSolve Accuracy'!F76, 'Hamiltonian Accuracy'!F76)</f>
        <v>49.125000000000014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3.7555555555555551</v>
      </c>
      <c r="H76" t="str">
        <f t="shared" ref="H76:H105" si="27">B76&amp;" (δ="&amp;C76&amp;")"</f>
        <v>0 (δ=0)</v>
      </c>
      <c r="J76">
        <v>2</v>
      </c>
      <c r="K76">
        <f>_xlfn.STDEV.P(D76:G80)</f>
        <v>22.067143234181703</v>
      </c>
      <c r="L76">
        <f>_xlfn.STDEV.P(D76:G76,D81:G81,D86:G86,D91:G91,D96:G96,D101:G101)</f>
        <v>13.809494624685899</v>
      </c>
      <c r="M76">
        <v>0</v>
      </c>
      <c r="N76">
        <f>AVERAGE(D76:G76)</f>
        <v>43.010763888888896</v>
      </c>
      <c r="O76">
        <f>_xlfn.STDEV.P(D76:G76)</f>
        <v>23.230495111802227</v>
      </c>
      <c r="P76" s="5">
        <f>_xlfn.STDEV.P(D76:D80)</f>
        <v>0.77755803641914889</v>
      </c>
      <c r="Q76">
        <f>_xlfn.STDEV.P(D76,D81,D86,D91,D96,D101)</f>
        <v>5.8370646548348466</v>
      </c>
      <c r="R76" s="5">
        <f>_xlfn.STDEV.P(E76:E80)</f>
        <v>1.7745844584014585</v>
      </c>
      <c r="S76">
        <f>_xlfn.STDEV.P(E76,E81,E86,E91,E96,E101)</f>
        <v>2.9254607008982396</v>
      </c>
      <c r="T76" s="5">
        <f>_xlfn.STDEV.P(F76:F80)</f>
        <v>2.7994419086668003</v>
      </c>
      <c r="U76">
        <f>_xlfn.STDEV.P(F76,F81,F86,F91,F96,F101)</f>
        <v>10.558062841839059</v>
      </c>
      <c r="V76" s="5">
        <f>_xlfn.STDEV.P(G76:G80)</f>
        <v>0.24363502353183572</v>
      </c>
      <c r="W76">
        <f>_xlfn.STDEV.P(G76,G81,G86,G91,G96,G101)</f>
        <v>22.03073226093824</v>
      </c>
    </row>
    <row r="77" spans="1:23" x14ac:dyDescent="0.7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'MazeComplete Accuracy'!D77, 'MazeSolve Accuracy'!D77, 'Hamiltonian Accuracy'!D77)</f>
        <v>53.926250000000003</v>
      </c>
      <c r="E77">
        <f>AVERAGE('PARITY Accuracy'!E77, 'Pattern_Matching Accuracy'!E77, 'Reversal Accuracy'!E77, 'Stack Accuracy'!E77, 'Vending_Machine Accuracy'!E77, 'MazeComplete Accuracy'!E77, 'MazeSolve Accuracy'!E77, 'Hamiltonian Accuracy'!E77)</f>
        <v>60.987499999999997</v>
      </c>
      <c r="F77">
        <f>AVERAGE('PARITY Accuracy'!F77, 'Pattern_Matching Accuracy'!F77, 'Reversal Accuracy'!F77, 'Stack Accuracy'!F77, 'Vending_Machine Accuracy'!F77, 'MazeComplete Accuracy'!F77, 'MazeSolve Accuracy'!F77, 'Hamiltonian Accuracy'!F77)</f>
        <v>45.287499999999994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4.344444444444445</v>
      </c>
      <c r="H77" t="str">
        <f t="shared" si="27"/>
        <v>0 (δ=0.2)</v>
      </c>
      <c r="J77">
        <v>5</v>
      </c>
      <c r="K77">
        <f>_xlfn.STDEV.P(D81:G85)</f>
        <v>6.1153106384125904</v>
      </c>
      <c r="L77">
        <f>_xlfn.STDEV.P(D77:G77,D82:G82,D87:G87,D92:G92,D97:G97,D102:G102)</f>
        <v>13.708405630411088</v>
      </c>
      <c r="M77">
        <v>0.2</v>
      </c>
      <c r="N77">
        <f t="shared" ref="N77:N105" si="28">AVERAGE(D77:G77)</f>
        <v>41.136423611111105</v>
      </c>
      <c r="O77">
        <f t="shared" ref="O77:O105" si="29">_xlfn.STDEV.P(D77:G77)</f>
        <v>21.957493362416432</v>
      </c>
      <c r="P77" s="5">
        <f>_xlfn.STDEV.P(D81:D85)</f>
        <v>1.329605204562615</v>
      </c>
      <c r="Q77">
        <f t="shared" ref="Q77:Q80" si="30">_xlfn.STDEV.P(D77,D82,D87,D92,D97,D102)</f>
        <v>6.2475716289355772</v>
      </c>
      <c r="R77" s="5">
        <f>_xlfn.STDEV.P(E81:E85)</f>
        <v>1.7276682262517911</v>
      </c>
      <c r="S77">
        <f t="shared" ref="S77:S80" si="31">_xlfn.STDEV.P(E77,E82,E87,E92,E97,E102)</f>
        <v>3.0552351473422705</v>
      </c>
      <c r="T77" s="5">
        <f>_xlfn.STDEV.P(F81:F85)</f>
        <v>0.41445747670900757</v>
      </c>
      <c r="U77">
        <f t="shared" ref="U77:U80" si="32">_xlfn.STDEV.P(F77,F82,F87,F92,F97,F102)</f>
        <v>11.544198165516892</v>
      </c>
      <c r="V77" s="5">
        <f>_xlfn.STDEV.P(G81:G85)</f>
        <v>0.47503606100933027</v>
      </c>
      <c r="W77">
        <f t="shared" ref="W77:W80" si="33">_xlfn.STDEV.P(G77,G82,G87,G92,G97,G102)</f>
        <v>21.764859197550336</v>
      </c>
    </row>
    <row r="78" spans="1:23" x14ac:dyDescent="0.7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'MazeComplete Accuracy'!D78, 'MazeSolve Accuracy'!D78, 'Hamiltonian Accuracy'!D78)</f>
        <v>54.55</v>
      </c>
      <c r="E78">
        <f>AVERAGE('PARITY Accuracy'!E78, 'Pattern_Matching Accuracy'!E78, 'Reversal Accuracy'!E78, 'Stack Accuracy'!E78, 'Vending_Machine Accuracy'!E78, 'MazeComplete Accuracy'!E78, 'MazeSolve Accuracy'!E78, 'Hamiltonian Accuracy'!E78)</f>
        <v>60.774999999999999</v>
      </c>
      <c r="F78">
        <f>AVERAGE('PARITY Accuracy'!F78, 'Pattern_Matching Accuracy'!F78, 'Reversal Accuracy'!F78, 'Stack Accuracy'!F78, 'Vending_Machine Accuracy'!F78, 'MazeComplete Accuracy'!F78, 'MazeSolve Accuracy'!F78, 'Hamiltonian Accuracy'!F78)</f>
        <v>43.7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4.4111111111111105</v>
      </c>
      <c r="H78" t="str">
        <f t="shared" si="27"/>
        <v>0 (δ=0.45)</v>
      </c>
      <c r="J78">
        <v>10</v>
      </c>
      <c r="K78">
        <f>_xlfn.STDEV.P(D86:G90)</f>
        <v>5.1681345076496354</v>
      </c>
      <c r="L78">
        <f t="shared" ref="L78:L80" si="34">_xlfn.STDEV.P(D78:G78,D83:G83,D88:G88,D93:G93,D98:G98,D103:G103)</f>
        <v>13.551644218246421</v>
      </c>
      <c r="M78">
        <v>0.45</v>
      </c>
      <c r="N78">
        <f t="shared" si="28"/>
        <v>40.859027777777769</v>
      </c>
      <c r="O78">
        <f t="shared" si="29"/>
        <v>21.912384754139083</v>
      </c>
      <c r="P78" s="5">
        <f>_xlfn.STDEV.P(D86:D90)</f>
        <v>0.58461525809714898</v>
      </c>
      <c r="Q78">
        <f t="shared" si="30"/>
        <v>6.0127913419827124</v>
      </c>
      <c r="R78" s="5">
        <f>_xlfn.STDEV.P(E86:E90)</f>
        <v>1.7224074721157037</v>
      </c>
      <c r="S78">
        <f t="shared" si="31"/>
        <v>3.083504499753484</v>
      </c>
      <c r="T78" s="5">
        <f>_xlfn.STDEV.P(F86:F90)</f>
        <v>0.91301013137861564</v>
      </c>
      <c r="U78">
        <f t="shared" si="32"/>
        <v>11.497041625819788</v>
      </c>
      <c r="V78" s="5">
        <f>_xlfn.STDEV.P(G86:G90)</f>
        <v>0.46712147149943778</v>
      </c>
      <c r="W78">
        <f t="shared" si="33"/>
        <v>21.697773454744059</v>
      </c>
    </row>
    <row r="79" spans="1:23" x14ac:dyDescent="0.7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'MazeComplete Accuracy'!D79, 'MazeSolve Accuracy'!D79, 'Hamiltonian Accuracy'!D79)</f>
        <v>55.162500000000001</v>
      </c>
      <c r="E79">
        <f>AVERAGE('PARITY Accuracy'!E79, 'Pattern_Matching Accuracy'!E79, 'Reversal Accuracy'!E79, 'Stack Accuracy'!E79, 'Vending_Machine Accuracy'!E79, 'MazeComplete Accuracy'!E79, 'MazeSolve Accuracy'!E79, 'Hamiltonian Accuracy'!E79)</f>
        <v>60.075000000000003</v>
      </c>
      <c r="F79">
        <f>AVERAGE('PARITY Accuracy'!F79, 'Pattern_Matching Accuracy'!F79, 'Reversal Accuracy'!F79, 'Stack Accuracy'!F79, 'Vending_Machine Accuracy'!F79, 'MazeComplete Accuracy'!F79, 'MazeSolve Accuracy'!F79, 'Hamiltonian Accuracy'!F79)</f>
        <v>42.774999999999999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4.1222222222222218</v>
      </c>
      <c r="H79" t="str">
        <f t="shared" si="27"/>
        <v>0 (δ=0.65)</v>
      </c>
      <c r="J79">
        <v>20</v>
      </c>
      <c r="K79">
        <f>_xlfn.STDEV.P(D91:G95)</f>
        <v>3.9319561542848791</v>
      </c>
      <c r="L79">
        <f t="shared" si="34"/>
        <v>13.377380611723355</v>
      </c>
      <c r="M79">
        <v>0.65</v>
      </c>
      <c r="N79">
        <f t="shared" si="28"/>
        <v>40.533680555555563</v>
      </c>
      <c r="O79">
        <f t="shared" si="29"/>
        <v>21.947000562605876</v>
      </c>
      <c r="P79" s="5">
        <f>_xlfn.STDEV.P(D91:D95)</f>
        <v>0.8147699061698318</v>
      </c>
      <c r="Q79">
        <f t="shared" si="30"/>
        <v>5.7987019807417521</v>
      </c>
      <c r="R79" s="5">
        <f>_xlfn.STDEV.P(E91:E95)</f>
        <v>1.4089135885496995</v>
      </c>
      <c r="S79">
        <f t="shared" si="31"/>
        <v>2.816994094627582</v>
      </c>
      <c r="T79" s="5">
        <f>_xlfn.STDEV.P(F91:F95)</f>
        <v>1.2073369455127296</v>
      </c>
      <c r="U79">
        <f t="shared" si="32"/>
        <v>10.97628282808993</v>
      </c>
      <c r="V79" s="5">
        <f>_xlfn.STDEV.P(G91:G95)</f>
        <v>0.54711744625811476</v>
      </c>
      <c r="W79">
        <f t="shared" si="33"/>
        <v>21.544772388792357</v>
      </c>
    </row>
    <row r="80" spans="1:23" x14ac:dyDescent="0.7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'MazeComplete Accuracy'!D80, 'MazeSolve Accuracy'!D80, 'Hamiltonian Accuracy'!D80)</f>
        <v>53.512499999999996</v>
      </c>
      <c r="E80">
        <f>AVERAGE('PARITY Accuracy'!E80, 'Pattern_Matching Accuracy'!E80, 'Reversal Accuracy'!E80, 'Stack Accuracy'!E80, 'Vending_Machine Accuracy'!E80, 'MazeComplete Accuracy'!E80, 'MazeSolve Accuracy'!E80, 'Hamiltonian Accuracy'!E80)</f>
        <v>58</v>
      </c>
      <c r="F80">
        <f>AVERAGE('PARITY Accuracy'!F80, 'Pattern_Matching Accuracy'!F80, 'Reversal Accuracy'!F80, 'Stack Accuracy'!F80, 'Vending_Machine Accuracy'!F80, 'MazeComplete Accuracy'!F80, 'MazeSolve Accuracy'!F80, 'Hamiltonian Accuracy'!F80)</f>
        <v>40.800000000000004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4.3666666666666671</v>
      </c>
      <c r="H80" t="str">
        <f t="shared" si="27"/>
        <v>0 (δ=0.85)</v>
      </c>
      <c r="J80">
        <v>50</v>
      </c>
      <c r="K80">
        <f>_xlfn.STDEV.P(D97:G100)</f>
        <v>1.7245510480594339</v>
      </c>
      <c r="L80">
        <f t="shared" si="34"/>
        <v>13.152472500854024</v>
      </c>
      <c r="M80">
        <v>0.85</v>
      </c>
      <c r="N80">
        <f t="shared" si="28"/>
        <v>39.169791666666669</v>
      </c>
      <c r="O80">
        <f t="shared" si="29"/>
        <v>21.060657143044583</v>
      </c>
      <c r="P80" s="5">
        <f>_xlfn.STDEV.P(D96:D100)</f>
        <v>1.5804926051709351</v>
      </c>
      <c r="Q80">
        <f t="shared" si="30"/>
        <v>5.7555684879768085</v>
      </c>
      <c r="R80" s="5">
        <f>_xlfn.STDEV.P(E96:E100)</f>
        <v>1.5301266287467854</v>
      </c>
      <c r="S80">
        <f t="shared" si="31"/>
        <v>3.2690845909061466</v>
      </c>
      <c r="T80" s="5">
        <f>_xlfn.STDEV.P(F96:F100)</f>
        <v>0.59009533128131286</v>
      </c>
      <c r="U80">
        <f t="shared" si="32"/>
        <v>11.144969008543228</v>
      </c>
      <c r="V80" s="5">
        <f>_xlfn.STDEV.P(G96:G100)</f>
        <v>0.7327554928111466</v>
      </c>
      <c r="W80">
        <f t="shared" si="33"/>
        <v>21.340249875112288</v>
      </c>
    </row>
    <row r="81" spans="1:23" x14ac:dyDescent="0.7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'MazeComplete Accuracy'!D81, 'MazeSolve Accuracy'!D81, 'Hamiltonian Accuracy'!D81)</f>
        <v>57.45</v>
      </c>
      <c r="E81">
        <f>AVERAGE('PARITY Accuracy'!E81, 'Pattern_Matching Accuracy'!E81, 'Reversal Accuracy'!E81, 'Stack Accuracy'!E81, 'Vending_Machine Accuracy'!E81, 'MazeComplete Accuracy'!E81, 'MazeSolve Accuracy'!E81, 'Hamiltonian Accuracy'!E81)</f>
        <v>64.95</v>
      </c>
      <c r="F81">
        <f>AVERAGE('PARITY Accuracy'!F81, 'Pattern_Matching Accuracy'!F81, 'Reversal Accuracy'!F81, 'Stack Accuracy'!F81, 'Vending_Machine Accuracy'!F81, 'MazeComplete Accuracy'!F81, 'MazeSolve Accuracy'!F81, 'Hamiltonian Accuracy'!F81)</f>
        <v>45.4375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27"/>
        <v>5 (δ=0)</v>
      </c>
      <c r="J81">
        <v>100</v>
      </c>
      <c r="K81">
        <f>_xlfn.STDEV.P(D101:G105)</f>
        <v>3.9591285258138096</v>
      </c>
      <c r="L81">
        <f>AVERAGE((L80-L79), (L79-L78), (L78-L77), (L77-L76))</f>
        <v>-0.16425553095796852</v>
      </c>
      <c r="N81">
        <f t="shared" si="28"/>
        <v>54.937152777777776</v>
      </c>
      <c r="O81">
        <f t="shared" si="29"/>
        <v>7.1758595604383615</v>
      </c>
      <c r="P81" s="5">
        <f>_xlfn.STDEV.P(D101:D105)</f>
        <v>0.99683060245961541</v>
      </c>
      <c r="R81" s="5">
        <f>_xlfn.STDEV.P(E101:E105)</f>
        <v>1.3818914573873027</v>
      </c>
      <c r="T81" s="5">
        <f>_xlfn.STDEV.P(F101:F105)</f>
        <v>1.2100000000000002</v>
      </c>
      <c r="V81" s="5">
        <f>_xlfn.STDEV.P(G101:G105)</f>
        <v>0.91566859703270076</v>
      </c>
    </row>
    <row r="82" spans="1:23" x14ac:dyDescent="0.7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'MazeComplete Accuracy'!D82, 'MazeSolve Accuracy'!D82, 'Hamiltonian Accuracy'!D82)</f>
        <v>57.287500000000001</v>
      </c>
      <c r="E82">
        <f>AVERAGE('PARITY Accuracy'!E82, 'Pattern_Matching Accuracy'!E82, 'Reversal Accuracy'!E82, 'Stack Accuracy'!E82, 'Vending_Machine Accuracy'!E82, 'MazeComplete Accuracy'!E82, 'MazeSolve Accuracy'!E82, 'Hamiltonian Accuracy'!E82)</f>
        <v>63.1</v>
      </c>
      <c r="F82">
        <f>AVERAGE('PARITY Accuracy'!F82, 'Pattern_Matching Accuracy'!F82, 'Reversal Accuracy'!F82, 'Stack Accuracy'!F82, 'Vending_Machine Accuracy'!F82, 'MazeComplete Accuracy'!F82, 'MazeSolve Accuracy'!F82, 'Hamiltonian Accuracy'!F82)</f>
        <v>45.45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27"/>
        <v>5 (δ=0.2)</v>
      </c>
      <c r="K82">
        <f>_xlfn.STDEV.P(K75:K80)</f>
        <v>7.2827069606030301</v>
      </c>
      <c r="N82">
        <f t="shared" si="28"/>
        <v>54.781597222222224</v>
      </c>
      <c r="O82">
        <f t="shared" si="29"/>
        <v>6.4183770999997671</v>
      </c>
      <c r="P82" s="5">
        <f>AVERAGE(P76:P81)</f>
        <v>1.0139786021465491</v>
      </c>
      <c r="Q82">
        <f>AVERAGE(Q76:Q80)</f>
        <v>5.9303396188943394</v>
      </c>
      <c r="R82" s="5">
        <f>AVERAGE(R76:R81)</f>
        <v>1.5909319719087902</v>
      </c>
      <c r="S82">
        <f>AVERAGE(S76:S80)</f>
        <v>3.0300558067055445</v>
      </c>
      <c r="T82" s="5">
        <f>AVERAGE(T76:T81)</f>
        <v>1.1890569655914109</v>
      </c>
      <c r="U82">
        <f>AVERAGE(U76:U80)</f>
        <v>11.144110893961779</v>
      </c>
      <c r="V82" s="5">
        <f>AVERAGE(V76:V81)</f>
        <v>0.56355568202376094</v>
      </c>
      <c r="W82">
        <f>AVERAGE(W76:W80)</f>
        <v>21.675677435427453</v>
      </c>
    </row>
    <row r="83" spans="1:23" ht="15.5" thickBot="1" x14ac:dyDescent="0.9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'MazeComplete Accuracy'!D83, 'MazeSolve Accuracy'!D83, 'Hamiltonian Accuracy'!D83)</f>
        <v>56.3125</v>
      </c>
      <c r="E83">
        <f>AVERAGE('PARITY Accuracy'!E83, 'Pattern_Matching Accuracy'!E83, 'Reversal Accuracy'!E83, 'Stack Accuracy'!E83, 'Vending_Machine Accuracy'!E83, 'MazeComplete Accuracy'!E83, 'MazeSolve Accuracy'!E83, 'Hamiltonian Accuracy'!E83)</f>
        <v>63.174999999999997</v>
      </c>
      <c r="F83">
        <f>AVERAGE('PARITY Accuracy'!F83, 'Pattern_Matching Accuracy'!F83, 'Reversal Accuracy'!F83, 'Stack Accuracy'!F83, 'Vending_Machine Accuracy'!F83, 'MazeComplete Accuracy'!F83, 'MazeSolve Accuracy'!F83, 'Hamiltonian Accuracy'!F83)</f>
        <v>46.174999999999997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27"/>
        <v>5 (δ=0.45)</v>
      </c>
      <c r="N83">
        <f t="shared" si="28"/>
        <v>54.604513888888889</v>
      </c>
      <c r="O83">
        <f t="shared" si="29"/>
        <v>6.1409649090731682</v>
      </c>
      <c r="P83" s="5">
        <f>_xlfn.STDEV.P(P76:P81)</f>
        <v>0.34175624630565249</v>
      </c>
      <c r="Q83">
        <f>_xlfn.STDEV.P(Q76:Q80)</f>
        <v>0.181112158474206</v>
      </c>
      <c r="R83" s="5">
        <f>_xlfn.STDEV.P(R76:R81)</f>
        <v>0.15823861968056657</v>
      </c>
      <c r="S83">
        <f>_xlfn.STDEV.P(S76:S80)</f>
        <v>0.1529450561295036</v>
      </c>
      <c r="T83" s="5">
        <f>_xlfn.STDEV.P(T76:T81)</f>
        <v>0.7777182111226939</v>
      </c>
      <c r="U83">
        <f>_xlfn.STDEV.P(U76:U80)</f>
        <v>0.36228420937214489</v>
      </c>
      <c r="V83" s="5">
        <f>_xlfn.STDEV.P(V76:V81)</f>
        <v>0.21305977427143222</v>
      </c>
      <c r="W83">
        <f>_xlfn.STDEV.P(W76:W80)</f>
        <v>0.22984922420447634</v>
      </c>
    </row>
    <row r="84" spans="1:23" x14ac:dyDescent="0.7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'MazeComplete Accuracy'!D84, 'MazeSolve Accuracy'!D84, 'Hamiltonian Accuracy'!D84)</f>
        <v>55.637500000000003</v>
      </c>
      <c r="E84">
        <f>AVERAGE('PARITY Accuracy'!E84, 'Pattern_Matching Accuracy'!E84, 'Reversal Accuracy'!E84, 'Stack Accuracy'!E84, 'Vending_Machine Accuracy'!E84, 'MazeComplete Accuracy'!E84, 'MazeSolve Accuracy'!E84, 'Hamiltonian Accuracy'!E84)</f>
        <v>61.712499999999991</v>
      </c>
      <c r="F84">
        <f>AVERAGE('PARITY Accuracy'!F84, 'Pattern_Matching Accuracy'!F84, 'Reversal Accuracy'!F84, 'Stack Accuracy'!F84, 'Vending_Machine Accuracy'!F84, 'MazeComplete Accuracy'!F84, 'MazeSolve Accuracy'!F84, 'Hamiltonian Accuracy'!F84)</f>
        <v>46.474999999999994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27"/>
        <v>5 (δ=0.65)</v>
      </c>
      <c r="K84" s="9" cm="1">
        <f t="array" ref="K84">INDEX(LINEST(K76:K81),1)</f>
        <v>-2.998529447607535</v>
      </c>
      <c r="L84" s="10" cm="1">
        <f t="array" ref="L84">INDEX(LINEST(L76:L80),1)</f>
        <v>-0.16450692663514802</v>
      </c>
      <c r="N84">
        <f t="shared" si="28"/>
        <v>54.02569444444444</v>
      </c>
      <c r="O84">
        <f t="shared" si="29"/>
        <v>5.5170892702768644</v>
      </c>
      <c r="P84" s="5"/>
      <c r="R84" s="5"/>
      <c r="T84" s="5"/>
      <c r="V84" s="5"/>
    </row>
    <row r="85" spans="1:23" x14ac:dyDescent="0.7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'MazeComplete Accuracy'!D85, 'MazeSolve Accuracy'!D85, 'Hamiltonian Accuracy'!D85)</f>
        <v>53.787500000000009</v>
      </c>
      <c r="E85">
        <f>AVERAGE('PARITY Accuracy'!E85, 'Pattern_Matching Accuracy'!E85, 'Reversal Accuracy'!E85, 'Stack Accuracy'!E85, 'Vending_Machine Accuracy'!E85, 'MazeComplete Accuracy'!E85, 'MazeSolve Accuracy'!E85, 'Hamiltonian Accuracy'!E85)</f>
        <v>59.762499999999996</v>
      </c>
      <c r="F85">
        <f>AVERAGE('PARITY Accuracy'!F85, 'Pattern_Matching Accuracy'!F85, 'Reversal Accuracy'!F85, 'Stack Accuracy'!F85, 'Vending_Machine Accuracy'!F85, 'MazeComplete Accuracy'!F85, 'MazeSolve Accuracy'!F85, 'Hamiltonian Accuracy'!F85)</f>
        <v>46.099999999999994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27"/>
        <v>5 (δ=0.85)</v>
      </c>
      <c r="K85" s="11">
        <f>AVERAGE('Hamiltonian Accuracy'!K84, 'MazeSolve Accuracy'!K84, 'MazeComplete Accuracy'!K84, 'Vending_Machine Accuracy'!K84, 'Stack Accuracy'!K84, 'Reversal Accuracy'!K84, 'Pattern_Matching Accuracy'!K84, 'PARITY Accuracy'!K84)</f>
        <v>-2.6072635211928916</v>
      </c>
      <c r="L85" s="11">
        <f>AVERAGE('Hamiltonian Accuracy'!L84, 'MazeSolve Accuracy'!L84, 'MazeComplete Accuracy'!L84,  'Vending_Machine Accuracy'!L84, 'Stack Accuracy'!L84, 'Reversal Accuracy'!L84, 'Pattern_Matching Accuracy'!L84, 'PARITY Accuracy'!L84)</f>
        <v>-0.19832766589603656</v>
      </c>
      <c r="N85">
        <f t="shared" si="28"/>
        <v>52.984722222222224</v>
      </c>
      <c r="O85">
        <f t="shared" si="29"/>
        <v>4.8596889784833559</v>
      </c>
      <c r="P85" s="5"/>
      <c r="R85" s="5"/>
      <c r="T85" s="5"/>
      <c r="V85" s="5"/>
    </row>
    <row r="86" spans="1:23" ht="15.5" thickBot="1" x14ac:dyDescent="0.9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'MazeComplete Accuracy'!D86, 'MazeSolve Accuracy'!D86, 'Hamiltonian Accuracy'!D86)</f>
        <v>58.024999999999999</v>
      </c>
      <c r="E86">
        <f>AVERAGE('PARITY Accuracy'!E86, 'Pattern_Matching Accuracy'!E86, 'Reversal Accuracy'!E86, 'Stack Accuracy'!E86, 'Vending_Machine Accuracy'!E86, 'MazeComplete Accuracy'!E86, 'MazeSolve Accuracy'!E86, 'Hamiltonian Accuracy'!E86)</f>
        <v>64.487499999999997</v>
      </c>
      <c r="F86">
        <f>AVERAGE('PARITY Accuracy'!F86, 'Pattern_Matching Accuracy'!F86, 'Reversal Accuracy'!F86, 'Stack Accuracy'!F86, 'Vending_Machine Accuracy'!F86, 'MazeComplete Accuracy'!F86, 'MazeSolve Accuracy'!F86, 'Hamiltonian Accuracy'!F86)</f>
        <v>46.6875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27"/>
        <v>10 (δ=0)</v>
      </c>
      <c r="K86" s="12">
        <f>_xlfn.STDEV.P('Hamiltonian Accuracy'!K84, 'MazeSolve Accuracy'!K84, 'MazeComplete Accuracy'!K84, 'Vending_Machine Accuracy'!K84, 'Stack Accuracy'!K84, 'Reversal Accuracy'!K84, 'Pattern_Matching Accuracy'!K84, 'PARITY Accuracy'!K84)</f>
        <v>1.0646813217620392</v>
      </c>
      <c r="L86" s="13" t="s">
        <v>29</v>
      </c>
      <c r="N86">
        <f t="shared" si="28"/>
        <v>56.147222222222219</v>
      </c>
      <c r="O86">
        <f t="shared" si="29"/>
        <v>6.3864641383018181</v>
      </c>
      <c r="P86" s="5"/>
      <c r="R86" s="5"/>
      <c r="T86" s="5"/>
      <c r="V86" s="5"/>
    </row>
    <row r="87" spans="1:23" x14ac:dyDescent="0.7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'MazeComplete Accuracy'!D87, 'MazeSolve Accuracy'!D87, 'Hamiltonian Accuracy'!D87)</f>
        <v>58.024999999999991</v>
      </c>
      <c r="E87">
        <f>AVERAGE('PARITY Accuracy'!E87, 'Pattern_Matching Accuracy'!E87, 'Reversal Accuracy'!E87, 'Stack Accuracy'!E87, 'Vending_Machine Accuracy'!E87, 'MazeComplete Accuracy'!E87, 'MazeSolve Accuracy'!E87, 'Hamiltonian Accuracy'!E87)</f>
        <v>62.650000000000006</v>
      </c>
      <c r="F87">
        <f>AVERAGE('PARITY Accuracy'!F87, 'Pattern_Matching Accuracy'!F87, 'Reversal Accuracy'!F87, 'Stack Accuracy'!F87, 'Vending_Machine Accuracy'!F87, 'MazeComplete Accuracy'!F87, 'MazeSolve Accuracy'!F87, 'Hamiltonian Accuracy'!F87)</f>
        <v>47.712499999999999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27"/>
        <v>10 (δ=0.2)</v>
      </c>
      <c r="J87" s="2"/>
      <c r="K87" s="2" t="s">
        <v>26</v>
      </c>
      <c r="L87" s="2" t="s">
        <v>27</v>
      </c>
      <c r="N87">
        <f t="shared" si="28"/>
        <v>55.941319444444439</v>
      </c>
      <c r="O87">
        <f t="shared" si="29"/>
        <v>5.4170833506931109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</row>
    <row r="88" spans="1:23" x14ac:dyDescent="0.7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'MazeComplete Accuracy'!D88, 'MazeSolve Accuracy'!D88, 'Hamiltonian Accuracy'!D88)</f>
        <v>57.474999999999994</v>
      </c>
      <c r="E88">
        <f>AVERAGE('PARITY Accuracy'!E88, 'Pattern_Matching Accuracy'!E88, 'Reversal Accuracy'!E88, 'Stack Accuracy'!E88, 'Vending_Machine Accuracy'!E88, 'MazeComplete Accuracy'!E88, 'MazeSolve Accuracy'!E88, 'Hamiltonian Accuracy'!E88)</f>
        <v>61.55</v>
      </c>
      <c r="F88">
        <f>AVERAGE('PARITY Accuracy'!F88, 'Pattern_Matching Accuracy'!F88, 'Reversal Accuracy'!F88, 'Stack Accuracy'!F88, 'Vending_Machine Accuracy'!F88, 'MazeComplete Accuracy'!F88, 'MazeSolve Accuracy'!F88, 'Hamiltonian Accuracy'!F88)</f>
        <v>47.774999999999999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27"/>
        <v>10 (δ=0.45)</v>
      </c>
      <c r="J88">
        <v>2</v>
      </c>
      <c r="K88">
        <f>AVERAGE(D76:G80)</f>
        <v>40.941937500000002</v>
      </c>
      <c r="L88">
        <f>AVERAGE(D76:G76,D81:G81,D86:G86,D91:G91,D96:G96,D101:G101)</f>
        <v>58.882002314814805</v>
      </c>
      <c r="M88">
        <v>0</v>
      </c>
      <c r="N88">
        <f t="shared" si="28"/>
        <v>55.811111111111103</v>
      </c>
      <c r="O88">
        <f t="shared" si="29"/>
        <v>5.017060015955928</v>
      </c>
      <c r="P88" s="5">
        <f>AVERAGE(D76:D80)</f>
        <v>54.557749999999999</v>
      </c>
      <c r="Q88">
        <f>AVERAGE(D76,D81,D86,D91,D96,D101)</f>
        <v>61.810416666666676</v>
      </c>
      <c r="R88" s="5">
        <f>AVERAGE(E76:E80)</f>
        <v>60.672499999999999</v>
      </c>
      <c r="S88">
        <f>AVERAGE(E76,E81,E86,E91,E96,E101)</f>
        <v>66.068750000000009</v>
      </c>
      <c r="T88" s="5">
        <f>AVERAGE(F76:F80)</f>
        <v>44.337500000000006</v>
      </c>
      <c r="U88">
        <f>AVERAGE(F76,F81,F86,F91,F96,F101)</f>
        <v>56.270833333333336</v>
      </c>
      <c r="V88" s="5">
        <f>AVERAGE(G76:G80)</f>
        <v>4.2</v>
      </c>
      <c r="W88">
        <f>AVERAGE(G76,G81,G86,G91,G96,G101)</f>
        <v>51.378009259259265</v>
      </c>
    </row>
    <row r="89" spans="1:23" x14ac:dyDescent="0.7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'MazeComplete Accuracy'!D89, 'MazeSolve Accuracy'!D89, 'Hamiltonian Accuracy'!D89)</f>
        <v>57.537499999999994</v>
      </c>
      <c r="E89">
        <f>AVERAGE('PARITY Accuracy'!E89, 'Pattern_Matching Accuracy'!E89, 'Reversal Accuracy'!E89, 'Stack Accuracy'!E89, 'Vending_Machine Accuracy'!E89, 'MazeComplete Accuracy'!E89, 'MazeSolve Accuracy'!E89, 'Hamiltonian Accuracy'!E89)</f>
        <v>61.412499999999994</v>
      </c>
      <c r="F89">
        <f>AVERAGE('PARITY Accuracy'!F89, 'Pattern_Matching Accuracy'!F89, 'Reversal Accuracy'!F89, 'Stack Accuracy'!F89, 'Vending_Machine Accuracy'!F89, 'MazeComplete Accuracy'!F89, 'MazeSolve Accuracy'!F89, 'Hamiltonian Accuracy'!F89)</f>
        <v>49.512499999999996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27"/>
        <v>10 (δ=0.65)</v>
      </c>
      <c r="J89">
        <v>5</v>
      </c>
      <c r="K89">
        <f>AVERAGE(D81:G85)</f>
        <v>54.266736111111108</v>
      </c>
      <c r="L89">
        <f t="shared" ref="L89:L92" si="35">AVERAGE(D77:G77,D82:G82,D87:G87,D92:G92,D97:G97,D102:G102)</f>
        <v>58.599547784391518</v>
      </c>
      <c r="M89">
        <v>0.2</v>
      </c>
      <c r="N89">
        <f t="shared" si="28"/>
        <v>56.023958333333326</v>
      </c>
      <c r="O89">
        <f t="shared" si="29"/>
        <v>4.2976408408422166</v>
      </c>
      <c r="P89" s="5">
        <f>AVERAGE(D81:D85)</f>
        <v>56.095000000000006</v>
      </c>
      <c r="Q89">
        <f t="shared" ref="Q89:Q92" si="36">AVERAGE(D77,D82,D87,D92,D97,D102)</f>
        <v>61.856458333333329</v>
      </c>
      <c r="R89" s="5">
        <f>AVERAGE(E81:E85)</f>
        <v>62.54</v>
      </c>
      <c r="S89">
        <f t="shared" ref="S89:S92" si="37">AVERAGE(E77,E82,E87,E92,E97,E102)</f>
        <v>64.333333333333329</v>
      </c>
      <c r="T89" s="5">
        <f>AVERAGE(F81:F85)</f>
        <v>45.927499999999995</v>
      </c>
      <c r="U89">
        <f t="shared" ref="U89:U92" si="38">AVERAGE(F77,F82,F87,F92,F97,F102)</f>
        <v>56.597916666666663</v>
      </c>
      <c r="V89" s="5">
        <f>AVERAGE(G81:G85)</f>
        <v>52.504444444444438</v>
      </c>
      <c r="W89">
        <f t="shared" ref="W89:W92" si="39">AVERAGE(G77,G82,G87,G92,G97,G102)</f>
        <v>51.610482804232795</v>
      </c>
    </row>
    <row r="90" spans="1:23" x14ac:dyDescent="0.7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'MazeComplete Accuracy'!D90, 'MazeSolve Accuracy'!D90, 'Hamiltonian Accuracy'!D90)</f>
        <v>56.425000000000004</v>
      </c>
      <c r="E90">
        <f>AVERAGE('PARITY Accuracy'!E90, 'Pattern_Matching Accuracy'!E90, 'Reversal Accuracy'!E90, 'Stack Accuracy'!E90, 'Vending_Machine Accuracy'!E90, 'MazeComplete Accuracy'!E90, 'MazeSolve Accuracy'!E90, 'Hamiltonian Accuracy'!E90)</f>
        <v>59.212499999999991</v>
      </c>
      <c r="F90">
        <f>AVERAGE('PARITY Accuracy'!F90, 'Pattern_Matching Accuracy'!F90, 'Reversal Accuracy'!F90, 'Stack Accuracy'!F90, 'Vending_Machine Accuracy'!F90, 'MazeComplete Accuracy'!F90, 'MazeSolve Accuracy'!F90, 'Hamiltonian Accuracy'!F90)</f>
        <v>47.675000000000004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27"/>
        <v>10 (δ=0.85)</v>
      </c>
      <c r="J90">
        <v>10</v>
      </c>
      <c r="K90">
        <f>AVERAGE(D86:G90)</f>
        <v>55.768124999999998</v>
      </c>
      <c r="L90">
        <f t="shared" si="35"/>
        <v>58.205641534391525</v>
      </c>
      <c r="M90">
        <v>0.45</v>
      </c>
      <c r="N90">
        <f t="shared" si="28"/>
        <v>54.917013888888889</v>
      </c>
      <c r="O90">
        <f t="shared" si="29"/>
        <v>4.3370897597250631</v>
      </c>
      <c r="P90" s="5">
        <f>AVERAGE(D86:D90)</f>
        <v>57.497499999999988</v>
      </c>
      <c r="Q90">
        <f t="shared" si="36"/>
        <v>61.352916666666665</v>
      </c>
      <c r="R90" s="5">
        <f>AVERAGE(E86:E90)</f>
        <v>61.862499999999997</v>
      </c>
      <c r="S90">
        <f t="shared" si="37"/>
        <v>63.567500000000003</v>
      </c>
      <c r="T90" s="5">
        <f>AVERAGE(F86:F90)</f>
        <v>47.872500000000002</v>
      </c>
      <c r="U90">
        <f t="shared" si="38"/>
        <v>56.306250000000006</v>
      </c>
      <c r="V90" s="5">
        <f>AVERAGE(G86:G90)</f>
        <v>55.839999999999996</v>
      </c>
      <c r="W90">
        <f t="shared" si="39"/>
        <v>51.595899470899468</v>
      </c>
    </row>
    <row r="91" spans="1:23" x14ac:dyDescent="0.75">
      <c r="A91" s="1">
        <v>15</v>
      </c>
      <c r="B91">
        <v>20</v>
      </c>
      <c r="C91">
        <v>0</v>
      </c>
      <c r="D91">
        <f>(SUM(SUMIF('PARITY Accuracy'!D91,"&lt;&gt;0"), SUMIF('Pattern_Matching Accuracy'!D91,"&lt;&gt;0"), SUMIF('Reversal Accuracy'!D91,"&lt;&gt;0"), SUMIF('Stack Accuracy'!D91,"&lt;&gt;0"), SUMIF('Vending_Machine Accuracy'!D91,"&lt;&gt;0"), SUMIF('MazeComplete Accuracy'!D91,"&lt;&gt;0"), SUMIF('MazeSolve Accuracy'!D91,"&lt;&gt;0"), SUMIF('Hamiltonian Accuracy'!D91,"&lt;&gt;0")))/SUM(IF('PARITY Accuracy'!D91&lt;&gt;0,1,0), IF('Pattern_Matching Accuracy'!D91&lt;&gt;0,1,0), IF('Reversal Accuracy'!D91&lt;&gt;0,1,0), IF('Stack Accuracy'!D91&lt;&gt;0,1,0), IF('Vending_Machine Accuracy'!D91&lt;&gt;0,1,0), IF('MazeComplete Accuracy'!D91&lt;&gt;0,1,0), IF('MazeSolve Accuracy'!D91&lt;&gt;0,1,0), IF('Hamiltonian Accuracy'!D91&lt;&gt;0,1,0))</f>
        <v>60.3125</v>
      </c>
      <c r="E91">
        <f>(SUM(SUMIF('PARITY Accuracy'!E91,"&lt;&gt;0"), SUMIF('Pattern_Matching Accuracy'!E91,"&lt;&gt;0"), SUMIF('Reversal Accuracy'!E91,"&lt;&gt;0"), SUMIF('Stack Accuracy'!E91,"&lt;&gt;0"), SUMIF('Vending_Machine Accuracy'!E91,"&lt;&gt;0"), SUMIF('MazeComplete Accuracy'!E91,"&lt;&gt;0"), SUMIF('MazeSolve Accuracy'!E91,"&lt;&gt;0"), SUMIF('Hamiltonian Accuracy'!E91,"&lt;&gt;0")))/SUM(IF('PARITY Accuracy'!E91&lt;&gt;0,1,0), IF('Pattern_Matching Accuracy'!E91&lt;&gt;0,1,0), IF('Reversal Accuracy'!E91&lt;&gt;0,1,0), IF('Stack Accuracy'!E91&lt;&gt;0,1,0), IF('Vending_Machine Accuracy'!E91&lt;&gt;0,1,0), IF('MazeComplete Accuracy'!E91&lt;&gt;0,1,0), IF('MazeSolve Accuracy'!E91&lt;&gt;0,1,0), IF('Hamiltonian Accuracy'!E91&lt;&gt;0,1,0))</f>
        <v>63.29999999999999</v>
      </c>
      <c r="F91">
        <f>(SUM(SUMIF('PARITY Accuracy'!F91,"&lt;&gt;0"), SUMIF('Pattern_Matching Accuracy'!F91,"&lt;&gt;0"), SUMIF('Reversal Accuracy'!F91,"&lt;&gt;0"), SUMIF('Stack Accuracy'!F91,"&lt;&gt;0"), SUMIF('Vending_Machine Accuracy'!F91,"&lt;&gt;0"), SUMIF('MazeComplete Accuracy'!F91,"&lt;&gt;0"), SUMIF('MazeSolve Accuracy'!F91,"&lt;&gt;0"), SUMIF('Hamiltonian Accuracy'!F91,"&lt;&gt;0")))/SUM(IF('PARITY Accuracy'!F91&lt;&gt;0,1,0), IF('Pattern_Matching Accuracy'!F91&lt;&gt;0,1,0), IF('Reversal Accuracy'!F91&lt;&gt;0,1,0), IF('Stack Accuracy'!F91&lt;&gt;0,1,0), IF('Vending_Machine Accuracy'!F91&lt;&gt;0,1,0), IF('MazeComplete Accuracy'!F91&lt;&gt;0,1,0), IF('MazeSolve Accuracy'!F91&lt;&gt;0,1,0), IF('Hamiltonian Accuracy'!F91&lt;&gt;0,1,0))</f>
        <v>55.587500000000013</v>
      </c>
      <c r="G91">
        <f>(SUM(SUMIF('PARITY Accuracy'!G91,"&lt;&gt;0"), SUMIF('Pattern_Matching Accuracy'!G91,"&lt;&gt;0"), SUMIF('Reversal Accuracy'!G91,"&lt;&gt;0"), SUMIF('Stack Accuracy'!G91,"&lt;&gt;0"), SUMIF('Vending_Machine Accuracy'!G91,"&lt;&gt;0"), SUMIF('MazeComplete Accuracy'!G91,"&lt;&gt;0"), SUMIF('MazeSolve Accuracy'!G91,"&lt;&gt;0"), SUMIF('Hamiltonian Accuracy'!G91,"&lt;&gt;0")))/SUM(IF('PARITY Accuracy'!G91&lt;&gt;0,1,0), IF('Pattern_Matching Accuracy'!G91&lt;&gt;0,1,0), IF('Reversal Accuracy'!G91&lt;&gt;0,1,0), IF('Stack Accuracy'!G91&lt;&gt;0,1,0), IF('Vending_Machine Accuracy'!G91&lt;&gt;0,1,0), IF('MazeComplete Accuracy'!G91&lt;&gt;0,1,0), IF('MazeSolve Accuracy'!G91&lt;&gt;0,1,0), IF('Hamiltonian Accuracy'!G91&lt;&gt;0,1,0))</f>
        <v>67.112499999999997</v>
      </c>
      <c r="H91" t="str">
        <f t="shared" si="27"/>
        <v>20 (δ=0)</v>
      </c>
      <c r="J91">
        <v>20</v>
      </c>
      <c r="K91">
        <f>AVERAGE(D91:G95)</f>
        <v>61.594062499999986</v>
      </c>
      <c r="L91">
        <f t="shared" si="35"/>
        <v>57.747601686507942</v>
      </c>
      <c r="M91">
        <v>0.65</v>
      </c>
      <c r="N91">
        <f t="shared" si="28"/>
        <v>61.578125</v>
      </c>
      <c r="O91">
        <f t="shared" si="29"/>
        <v>4.215553186934657</v>
      </c>
      <c r="P91" s="5">
        <f>AVERAGE(D91:D95)</f>
        <v>61.823749999999997</v>
      </c>
      <c r="Q91">
        <f t="shared" si="36"/>
        <v>61.119374999999991</v>
      </c>
      <c r="R91" s="5">
        <f>AVERAGE(E91:E95)</f>
        <v>61.354999999999997</v>
      </c>
      <c r="S91">
        <f t="shared" si="37"/>
        <v>63.081250000000004</v>
      </c>
      <c r="T91" s="5">
        <f>AVERAGE(F91:F95)</f>
        <v>56.245000000000005</v>
      </c>
      <c r="U91">
        <f t="shared" si="38"/>
        <v>55.833333333333336</v>
      </c>
      <c r="V91" s="5">
        <f>AVERAGE(G91:G95)</f>
        <v>66.952500000000015</v>
      </c>
      <c r="W91">
        <f t="shared" si="39"/>
        <v>50.956448412698414</v>
      </c>
    </row>
    <row r="92" spans="1:23" x14ac:dyDescent="0.75">
      <c r="A92" s="1">
        <v>16</v>
      </c>
      <c r="B92">
        <v>20</v>
      </c>
      <c r="C92">
        <v>0.2</v>
      </c>
      <c r="D92">
        <f>(SUM(SUMIF('PARITY Accuracy'!D92,"&lt;&gt;0"), SUMIF('Pattern_Matching Accuracy'!D92,"&lt;&gt;0"), SUMIF('Reversal Accuracy'!D92,"&lt;&gt;0"), SUMIF('Stack Accuracy'!D92,"&lt;&gt;0"), SUMIF('Vending_Machine Accuracy'!D92,"&lt;&gt;0"), SUMIF('MazeComplete Accuracy'!D92,"&lt;&gt;0"), SUMIF('MazeSolve Accuracy'!D92,"&lt;&gt;0"), SUMIF('Hamiltonian Accuracy'!D92,"&lt;&gt;0")))/SUM(IF('PARITY Accuracy'!D92&lt;&gt;0,1,0), IF('Pattern_Matching Accuracy'!D92&lt;&gt;0,1,0), IF('Reversal Accuracy'!D92&lt;&gt;0,1,0), IF('Stack Accuracy'!D92&lt;&gt;0,1,0), IF('Vending_Machine Accuracy'!D92&lt;&gt;0,1,0), IF('MazeComplete Accuracy'!D92&lt;&gt;0,1,0), IF('MazeSolve Accuracy'!D92&lt;&gt;0,1,0), IF('Hamiltonian Accuracy'!D92&lt;&gt;0,1,0))</f>
        <v>62.637499999999989</v>
      </c>
      <c r="E92">
        <f>(SUM(SUMIF('PARITY Accuracy'!E92,"&lt;&gt;0"), SUMIF('Pattern_Matching Accuracy'!E92,"&lt;&gt;0"), SUMIF('Reversal Accuracy'!E92,"&lt;&gt;0"), SUMIF('Stack Accuracy'!E92,"&lt;&gt;0"), SUMIF('Vending_Machine Accuracy'!E92,"&lt;&gt;0"), SUMIF('MazeComplete Accuracy'!E92,"&lt;&gt;0"), SUMIF('MazeSolve Accuracy'!E92,"&lt;&gt;0"), SUMIF('Hamiltonian Accuracy'!E92,"&lt;&gt;0")))/SUM(IF('PARITY Accuracy'!E92&lt;&gt;0,1,0), IF('Pattern_Matching Accuracy'!E92&lt;&gt;0,1,0), IF('Reversal Accuracy'!E92&lt;&gt;0,1,0), IF('Stack Accuracy'!E92&lt;&gt;0,1,0), IF('Vending_Machine Accuracy'!E92&lt;&gt;0,1,0), IF('MazeComplete Accuracy'!E92&lt;&gt;0,1,0), IF('MazeSolve Accuracy'!E92&lt;&gt;0,1,0), IF('Hamiltonian Accuracy'!E92&lt;&gt;0,1,0))</f>
        <v>62.287500000000001</v>
      </c>
      <c r="F92">
        <f>(SUM(SUMIF('PARITY Accuracy'!F92,"&lt;&gt;0"), SUMIF('Pattern_Matching Accuracy'!F92,"&lt;&gt;0"), SUMIF('Reversal Accuracy'!F92,"&lt;&gt;0"), SUMIF('Stack Accuracy'!F92,"&lt;&gt;0"), SUMIF('Vending_Machine Accuracy'!F92,"&lt;&gt;0"), SUMIF('MazeComplete Accuracy'!F92,"&lt;&gt;0"), SUMIF('MazeSolve Accuracy'!F92,"&lt;&gt;0"), SUMIF('Hamiltonian Accuracy'!F92,"&lt;&gt;0")))/SUM(IF('PARITY Accuracy'!F92&lt;&gt;0,1,0), IF('Pattern_Matching Accuracy'!F92&lt;&gt;0,1,0), IF('Reversal Accuracy'!F92&lt;&gt;0,1,0), IF('Stack Accuracy'!F92&lt;&gt;0,1,0), IF('Vending_Machine Accuracy'!F92&lt;&gt;0,1,0), IF('MazeComplete Accuracy'!F92&lt;&gt;0,1,0), IF('MazeSolve Accuracy'!F92&lt;&gt;0,1,0), IF('Hamiltonian Accuracy'!F92&lt;&gt;0,1,0))</f>
        <v>57.650000000000006</v>
      </c>
      <c r="G92">
        <f>(SUM(SUMIF('PARITY Accuracy'!G92,"&lt;&gt;0"), SUMIF('Pattern_Matching Accuracy'!G92,"&lt;&gt;0"), SUMIF('Reversal Accuracy'!G92,"&lt;&gt;0"), SUMIF('Stack Accuracy'!G92,"&lt;&gt;0"), SUMIF('Vending_Machine Accuracy'!G92,"&lt;&gt;0"), SUMIF('MazeComplete Accuracy'!G92,"&lt;&gt;0"), SUMIF('MazeSolve Accuracy'!G92,"&lt;&gt;0"), SUMIF('Hamiltonian Accuracy'!G92,"&lt;&gt;0")))/SUM(IF('PARITY Accuracy'!G92&lt;&gt;0,1,0), IF('Pattern_Matching Accuracy'!G92&lt;&gt;0,1,0), IF('Reversal Accuracy'!G92&lt;&gt;0,1,0), IF('Stack Accuracy'!G92&lt;&gt;0,1,0), IF('Vending_Machine Accuracy'!G92&lt;&gt;0,1,0), IF('MazeComplete Accuracy'!G92&lt;&gt;0,1,0), IF('MazeSolve Accuracy'!G92&lt;&gt;0,1,0), IF('Hamiltonian Accuracy'!G92&lt;&gt;0,1,0))</f>
        <v>67.4375</v>
      </c>
      <c r="H92" t="str">
        <f t="shared" si="27"/>
        <v>20 (δ=0.2)</v>
      </c>
      <c r="J92">
        <v>50</v>
      </c>
      <c r="K92">
        <f>AVERAGE(D96:G100)</f>
        <v>66.729553571428568</v>
      </c>
      <c r="L92">
        <f t="shared" si="35"/>
        <v>56.644964451058208</v>
      </c>
      <c r="M92">
        <v>0.85</v>
      </c>
      <c r="N92">
        <f t="shared" si="28"/>
        <v>62.503124999999997</v>
      </c>
      <c r="O92">
        <f t="shared" si="29"/>
        <v>3.462853941747325</v>
      </c>
      <c r="P92" s="5">
        <f>AVERAGE(D96:D100)</f>
        <v>65.782499999999999</v>
      </c>
      <c r="Q92">
        <f t="shared" si="36"/>
        <v>59.763125000000002</v>
      </c>
      <c r="R92" s="5">
        <f>AVERAGE(E96:E100)</f>
        <v>66.88</v>
      </c>
      <c r="S92">
        <f t="shared" si="37"/>
        <v>61.293749999999996</v>
      </c>
      <c r="T92" s="5">
        <f>AVERAGE(F96:F100)</f>
        <v>68.710000000000008</v>
      </c>
      <c r="U92">
        <f t="shared" si="38"/>
        <v>54.635416666666664</v>
      </c>
      <c r="V92" s="5">
        <f>AVERAGE(G96:G100)</f>
        <v>65.545714285714283</v>
      </c>
      <c r="W92">
        <f t="shared" si="39"/>
        <v>50.887566137566132</v>
      </c>
    </row>
    <row r="93" spans="1:23" x14ac:dyDescent="0.75">
      <c r="A93" s="1">
        <v>17</v>
      </c>
      <c r="B93">
        <v>20</v>
      </c>
      <c r="C93">
        <v>0.45</v>
      </c>
      <c r="D93">
        <f>(SUM(SUMIF('PARITY Accuracy'!D93,"&lt;&gt;0"), SUMIF('Pattern_Matching Accuracy'!D93,"&lt;&gt;0"), SUMIF('Reversal Accuracy'!D93,"&lt;&gt;0"), SUMIF('Stack Accuracy'!D93,"&lt;&gt;0"), SUMIF('Vending_Machine Accuracy'!D93,"&lt;&gt;0"), SUMIF('MazeComplete Accuracy'!D93,"&lt;&gt;0"), SUMIF('MazeSolve Accuracy'!D93,"&lt;&gt;0"), SUMIF('Hamiltonian Accuracy'!D93,"&lt;&gt;0")))/SUM(IF('PARITY Accuracy'!D93&lt;&gt;0,1,0), IF('Pattern_Matching Accuracy'!D93&lt;&gt;0,1,0), IF('Reversal Accuracy'!D93&lt;&gt;0,1,0), IF('Stack Accuracy'!D93&lt;&gt;0,1,0), IF('Vending_Machine Accuracy'!D93&lt;&gt;0,1,0), IF('MazeComplete Accuracy'!D93&lt;&gt;0,1,0), IF('MazeSolve Accuracy'!D93&lt;&gt;0,1,0), IF('Hamiltonian Accuracy'!D93&lt;&gt;0,1,0))</f>
        <v>62.181250000000006</v>
      </c>
      <c r="E93">
        <f>(SUM(SUMIF('PARITY Accuracy'!E93,"&lt;&gt;0"), SUMIF('Pattern_Matching Accuracy'!E93,"&lt;&gt;0"), SUMIF('Reversal Accuracy'!E93,"&lt;&gt;0"), SUMIF('Stack Accuracy'!E93,"&lt;&gt;0"), SUMIF('Vending_Machine Accuracy'!E93,"&lt;&gt;0"), SUMIF('MazeComplete Accuracy'!E93,"&lt;&gt;0"), SUMIF('MazeSolve Accuracy'!E93,"&lt;&gt;0"), SUMIF('Hamiltonian Accuracy'!E93,"&lt;&gt;0")))/SUM(IF('PARITY Accuracy'!E93&lt;&gt;0,1,0), IF('Pattern_Matching Accuracy'!E93&lt;&gt;0,1,0), IF('Reversal Accuracy'!E93&lt;&gt;0,1,0), IF('Stack Accuracy'!E93&lt;&gt;0,1,0), IF('Vending_Machine Accuracy'!E93&lt;&gt;0,1,0), IF('MazeComplete Accuracy'!E93&lt;&gt;0,1,0), IF('MazeSolve Accuracy'!E93&lt;&gt;0,1,0), IF('Hamiltonian Accuracy'!E93&lt;&gt;0,1,0))</f>
        <v>60.475000000000009</v>
      </c>
      <c r="F93">
        <f>(SUM(SUMIF('PARITY Accuracy'!F93,"&lt;&gt;0"), SUMIF('Pattern_Matching Accuracy'!F93,"&lt;&gt;0"), SUMIF('Reversal Accuracy'!F93,"&lt;&gt;0"), SUMIF('Stack Accuracy'!F93,"&lt;&gt;0"), SUMIF('Vending_Machine Accuracy'!F93,"&lt;&gt;0"), SUMIF('MazeComplete Accuracy'!F93,"&lt;&gt;0"), SUMIF('MazeSolve Accuracy'!F93,"&lt;&gt;0"), SUMIF('Hamiltonian Accuracy'!F93,"&lt;&gt;0")))/SUM(IF('PARITY Accuracy'!F93&lt;&gt;0,1,0), IF('Pattern_Matching Accuracy'!F93&lt;&gt;0,1,0), IF('Reversal Accuracy'!F93&lt;&gt;0,1,0), IF('Stack Accuracy'!F93&lt;&gt;0,1,0), IF('Vending_Machine Accuracy'!F93&lt;&gt;0,1,0), IF('MazeComplete Accuracy'!F93&lt;&gt;0,1,0), IF('MazeSolve Accuracy'!F93&lt;&gt;0,1,0), IF('Hamiltonian Accuracy'!F93&lt;&gt;0,1,0))</f>
        <v>57.650000000000006</v>
      </c>
      <c r="G93">
        <f>(SUM(SUMIF('PARITY Accuracy'!G93,"&lt;&gt;0"), SUMIF('Pattern_Matching Accuracy'!G93,"&lt;&gt;0"), SUMIF('Reversal Accuracy'!G93,"&lt;&gt;0"), SUMIF('Stack Accuracy'!G93,"&lt;&gt;0"), SUMIF('Vending_Machine Accuracy'!G93,"&lt;&gt;0"), SUMIF('MazeComplete Accuracy'!G93,"&lt;&gt;0"), SUMIF('MazeSolve Accuracy'!G93,"&lt;&gt;0"), SUMIF('Hamiltonian Accuracy'!G93,"&lt;&gt;0")))/SUM(IF('PARITY Accuracy'!G93&lt;&gt;0,1,0), IF('Pattern_Matching Accuracy'!G93&lt;&gt;0,1,0), IF('Reversal Accuracy'!G93&lt;&gt;0,1,0), IF('Stack Accuracy'!G93&lt;&gt;0,1,0), IF('Vending_Machine Accuracy'!G93&lt;&gt;0,1,0), IF('MazeComplete Accuracy'!G93&lt;&gt;0,1,0), IF('MazeSolve Accuracy'!G93&lt;&gt;0,1,0), IF('Hamiltonian Accuracy'!G93&lt;&gt;0,1,0))</f>
        <v>67.55</v>
      </c>
      <c r="H93" t="str">
        <f t="shared" si="27"/>
        <v>20 (δ=0.45)</v>
      </c>
      <c r="J93">
        <v>100</v>
      </c>
      <c r="K93">
        <f>AVERAGE(D101:G105)</f>
        <v>68.795294642857158</v>
      </c>
      <c r="N93">
        <f t="shared" si="28"/>
        <v>61.964062500000011</v>
      </c>
      <c r="O93">
        <f t="shared" si="29"/>
        <v>3.6082651838132298</v>
      </c>
      <c r="P93" s="5">
        <f>AVERAGE(D101:D105)</f>
        <v>71.326250000000002</v>
      </c>
      <c r="R93" s="5">
        <f>AVERAGE(E101:E105)</f>
        <v>68.703499999999991</v>
      </c>
      <c r="T93" s="5">
        <f>AVERAGE(F101:F105)</f>
        <v>72.47999999999999</v>
      </c>
      <c r="V93" s="5">
        <f>AVERAGE(G101:G105)</f>
        <v>62.671428571428578</v>
      </c>
    </row>
    <row r="94" spans="1:23" x14ac:dyDescent="0.75">
      <c r="A94" s="1">
        <v>18</v>
      </c>
      <c r="B94">
        <v>20</v>
      </c>
      <c r="C94">
        <v>0.65</v>
      </c>
      <c r="D94">
        <f>(SUM(SUMIF('PARITY Accuracy'!D94,"&lt;&gt;0"), SUMIF('Pattern_Matching Accuracy'!D94,"&lt;&gt;0"), SUMIF('Reversal Accuracy'!D94,"&lt;&gt;0"), SUMIF('Stack Accuracy'!D94,"&lt;&gt;0"), SUMIF('Vending_Machine Accuracy'!D94,"&lt;&gt;0"), SUMIF('MazeComplete Accuracy'!D94,"&lt;&gt;0"), SUMIF('MazeSolve Accuracy'!D94,"&lt;&gt;0"), SUMIF('Hamiltonian Accuracy'!D94,"&lt;&gt;0")))/SUM(IF('PARITY Accuracy'!D94&lt;&gt;0,1,0), IF('Pattern_Matching Accuracy'!D94&lt;&gt;0,1,0), IF('Reversal Accuracy'!D94&lt;&gt;0,1,0), IF('Stack Accuracy'!D94&lt;&gt;0,1,0), IF('Vending_Machine Accuracy'!D94&lt;&gt;0,1,0), IF('MazeComplete Accuracy'!D94&lt;&gt;0,1,0), IF('MazeSolve Accuracy'!D94&lt;&gt;0,1,0), IF('Hamiltonian Accuracy'!D94&lt;&gt;0,1,0))</f>
        <v>62.3</v>
      </c>
      <c r="E94">
        <f>(SUM(SUMIF('PARITY Accuracy'!E94,"&lt;&gt;0"), SUMIF('Pattern_Matching Accuracy'!E94,"&lt;&gt;0"), SUMIF('Reversal Accuracy'!E94,"&lt;&gt;0"), SUMIF('Stack Accuracy'!E94,"&lt;&gt;0"), SUMIF('Vending_Machine Accuracy'!E94,"&lt;&gt;0"), SUMIF('MazeComplete Accuracy'!E94,"&lt;&gt;0"), SUMIF('MazeSolve Accuracy'!E94,"&lt;&gt;0"), SUMIF('Hamiltonian Accuracy'!E94,"&lt;&gt;0")))/SUM(IF('PARITY Accuracy'!E94&lt;&gt;0,1,0), IF('Pattern_Matching Accuracy'!E94&lt;&gt;0,1,0), IF('Reversal Accuracy'!E94&lt;&gt;0,1,0), IF('Stack Accuracy'!E94&lt;&gt;0,1,0), IF('Vending_Machine Accuracy'!E94&lt;&gt;0,1,0), IF('MazeComplete Accuracy'!E94&lt;&gt;0,1,0), IF('MazeSolve Accuracy'!E94&lt;&gt;0,1,0), IF('Hamiltonian Accuracy'!E94&lt;&gt;0,1,0))</f>
        <v>61.475000000000001</v>
      </c>
      <c r="F94">
        <f>(SUM(SUMIF('PARITY Accuracy'!F94,"&lt;&gt;0"), SUMIF('Pattern_Matching Accuracy'!F94,"&lt;&gt;0"), SUMIF('Reversal Accuracy'!F94,"&lt;&gt;0"), SUMIF('Stack Accuracy'!F94,"&lt;&gt;0"), SUMIF('Vending_Machine Accuracy'!F94,"&lt;&gt;0"), SUMIF('MazeComplete Accuracy'!F94,"&lt;&gt;0"), SUMIF('MazeSolve Accuracy'!F94,"&lt;&gt;0"), SUMIF('Hamiltonian Accuracy'!F94,"&lt;&gt;0")))/SUM(IF('PARITY Accuracy'!F94&lt;&gt;0,1,0), IF('Pattern_Matching Accuracy'!F94&lt;&gt;0,1,0), IF('Reversal Accuracy'!F94&lt;&gt;0,1,0), IF('Stack Accuracy'!F94&lt;&gt;0,1,0), IF('Vending_Machine Accuracy'!F94&lt;&gt;0,1,0), IF('MazeComplete Accuracy'!F94&lt;&gt;0,1,0), IF('MazeSolve Accuracy'!F94&lt;&gt;0,1,0), IF('Hamiltonian Accuracy'!F94&lt;&gt;0,1,0))</f>
        <v>55.712499999999999</v>
      </c>
      <c r="G94">
        <f>(SUM(SUMIF('PARITY Accuracy'!G94,"&lt;&gt;0"), SUMIF('Pattern_Matching Accuracy'!G94,"&lt;&gt;0"), SUMIF('Reversal Accuracy'!G94,"&lt;&gt;0"), SUMIF('Stack Accuracy'!G94,"&lt;&gt;0"), SUMIF('Vending_Machine Accuracy'!G94,"&lt;&gt;0"), SUMIF('MazeComplete Accuracy'!G94,"&lt;&gt;0"), SUMIF('MazeSolve Accuracy'!G94,"&lt;&gt;0"), SUMIF('Hamiltonian Accuracy'!G94,"&lt;&gt;0")))/SUM(IF('PARITY Accuracy'!G94&lt;&gt;0,1,0), IF('Pattern_Matching Accuracy'!G94&lt;&gt;0,1,0), IF('Reversal Accuracy'!G94&lt;&gt;0,1,0), IF('Stack Accuracy'!G94&lt;&gt;0,1,0), IF('Vending_Machine Accuracy'!G94&lt;&gt;0,1,0), IF('MazeComplete Accuracy'!G94&lt;&gt;0,1,0), IF('MazeSolve Accuracy'!G94&lt;&gt;0,1,0), IF('Hamiltonian Accuracy'!G94&lt;&gt;0,1,0))</f>
        <v>66.5625</v>
      </c>
      <c r="H94" t="str">
        <f t="shared" si="27"/>
        <v>20 (δ=0.65)</v>
      </c>
      <c r="K94">
        <f>AVERAGE(K88:K93)</f>
        <v>58.015951554232799</v>
      </c>
      <c r="L94">
        <f>AVERAGE(L88:L92)</f>
        <v>58.015951554232799</v>
      </c>
      <c r="N94">
        <f t="shared" si="28"/>
        <v>61.512500000000003</v>
      </c>
      <c r="O94">
        <f t="shared" si="29"/>
        <v>3.8653609954310868</v>
      </c>
      <c r="P94" s="5">
        <f>AVERAGE(P88:P93)</f>
        <v>61.180458333333327</v>
      </c>
      <c r="Q94">
        <f>AVERAGE(Q88:Q92)</f>
        <v>61.180458333333334</v>
      </c>
      <c r="R94" s="5">
        <f>AVERAGE(R88:R93)</f>
        <v>63.668916666666654</v>
      </c>
      <c r="S94">
        <f>AVERAGE(S88:S92)</f>
        <v>63.668916666666668</v>
      </c>
      <c r="T94" s="5">
        <f>AVERAGE(T88:T93)</f>
        <v>55.928750000000001</v>
      </c>
      <c r="U94">
        <f>AVERAGE(U88:U92)</f>
        <v>55.928750000000001</v>
      </c>
      <c r="V94" s="5">
        <f>AVERAGE(V88:V93)</f>
        <v>51.285681216931216</v>
      </c>
      <c r="W94">
        <f>AVERAGE(W88:W92)</f>
        <v>51.285681216931224</v>
      </c>
    </row>
    <row r="95" spans="1:23" x14ac:dyDescent="0.75">
      <c r="A95" s="1">
        <v>19</v>
      </c>
      <c r="B95">
        <v>20</v>
      </c>
      <c r="C95">
        <v>0.85</v>
      </c>
      <c r="D95">
        <f>(SUM(SUMIF('PARITY Accuracy'!D95,"&lt;&gt;0"), SUMIF('Pattern_Matching Accuracy'!D95,"&lt;&gt;0"), SUMIF('Reversal Accuracy'!D95,"&lt;&gt;0"), SUMIF('Stack Accuracy'!D95,"&lt;&gt;0"), SUMIF('Vending_Machine Accuracy'!D95,"&lt;&gt;0"), SUMIF('MazeComplete Accuracy'!D95,"&lt;&gt;0"), SUMIF('MazeSolve Accuracy'!D95,"&lt;&gt;0"), SUMIF('Hamiltonian Accuracy'!D95,"&lt;&gt;0")))/SUM(IF('PARITY Accuracy'!D95&lt;&gt;0,1,0), IF('Pattern_Matching Accuracy'!D95&lt;&gt;0,1,0), IF('Reversal Accuracy'!D95&lt;&gt;0,1,0), IF('Stack Accuracy'!D95&lt;&gt;0,1,0), IF('Vending_Machine Accuracy'!D95&lt;&gt;0,1,0), IF('MazeComplete Accuracy'!D95&lt;&gt;0,1,0), IF('MazeSolve Accuracy'!D95&lt;&gt;0,1,0), IF('Hamiltonian Accuracy'!D95&lt;&gt;0,1,0))</f>
        <v>61.6875</v>
      </c>
      <c r="E95">
        <f>(SUM(SUMIF('PARITY Accuracy'!E95,"&lt;&gt;0"), SUMIF('Pattern_Matching Accuracy'!E95,"&lt;&gt;0"), SUMIF('Reversal Accuracy'!E95,"&lt;&gt;0"), SUMIF('Stack Accuracy'!E95,"&lt;&gt;0"), SUMIF('Vending_Machine Accuracy'!E95,"&lt;&gt;0"), SUMIF('MazeComplete Accuracy'!E95,"&lt;&gt;0"), SUMIF('MazeSolve Accuracy'!E95,"&lt;&gt;0"), SUMIF('Hamiltonian Accuracy'!E95,"&lt;&gt;0")))/SUM(IF('PARITY Accuracy'!E95&lt;&gt;0,1,0), IF('Pattern_Matching Accuracy'!E95&lt;&gt;0,1,0), IF('Reversal Accuracy'!E95&lt;&gt;0,1,0), IF('Stack Accuracy'!E95&lt;&gt;0,1,0), IF('Vending_Machine Accuracy'!E95&lt;&gt;0,1,0), IF('MazeComplete Accuracy'!E95&lt;&gt;0,1,0), IF('MazeSolve Accuracy'!E95&lt;&gt;0,1,0), IF('Hamiltonian Accuracy'!E95&lt;&gt;0,1,0))</f>
        <v>59.237499999999997</v>
      </c>
      <c r="F95">
        <f>(SUM(SUMIF('PARITY Accuracy'!F95,"&lt;&gt;0"), SUMIF('Pattern_Matching Accuracy'!F95,"&lt;&gt;0"), SUMIF('Reversal Accuracy'!F95,"&lt;&gt;0"), SUMIF('Stack Accuracy'!F95,"&lt;&gt;0"), SUMIF('Vending_Machine Accuracy'!F95,"&lt;&gt;0"), SUMIF('MazeComplete Accuracy'!F95,"&lt;&gt;0"), SUMIF('MazeSolve Accuracy'!F95,"&lt;&gt;0"), SUMIF('Hamiltonian Accuracy'!F95,"&lt;&gt;0")))/SUM(IF('PARITY Accuracy'!F95&lt;&gt;0,1,0), IF('Pattern_Matching Accuracy'!F95&lt;&gt;0,1,0), IF('Reversal Accuracy'!F95&lt;&gt;0,1,0), IF('Stack Accuracy'!F95&lt;&gt;0,1,0), IF('Vending_Machine Accuracy'!F95&lt;&gt;0,1,0), IF('MazeComplete Accuracy'!F95&lt;&gt;0,1,0), IF('MazeSolve Accuracy'!F95&lt;&gt;0,1,0), IF('Hamiltonian Accuracy'!F95&lt;&gt;0,1,0))</f>
        <v>54.624999999999993</v>
      </c>
      <c r="G95">
        <f>(SUM(SUMIF('PARITY Accuracy'!G95,"&lt;&gt;0"), SUMIF('Pattern_Matching Accuracy'!G95,"&lt;&gt;0"), SUMIF('Reversal Accuracy'!G95,"&lt;&gt;0"), SUMIF('Stack Accuracy'!G95,"&lt;&gt;0"), SUMIF('Vending_Machine Accuracy'!G95,"&lt;&gt;0"), SUMIF('MazeComplete Accuracy'!G95,"&lt;&gt;0"), SUMIF('MazeSolve Accuracy'!G95,"&lt;&gt;0"), SUMIF('Hamiltonian Accuracy'!G95,"&lt;&gt;0")))/SUM(IF('PARITY Accuracy'!G95&lt;&gt;0,1,0), IF('Pattern_Matching Accuracy'!G95&lt;&gt;0,1,0), IF('Reversal Accuracy'!G95&lt;&gt;0,1,0), IF('Stack Accuracy'!G95&lt;&gt;0,1,0), IF('Vending_Machine Accuracy'!G95&lt;&gt;0,1,0), IF('MazeComplete Accuracy'!G95&lt;&gt;0,1,0), IF('MazeSolve Accuracy'!G95&lt;&gt;0,1,0), IF('Hamiltonian Accuracy'!G95&lt;&gt;0,1,0))</f>
        <v>66.099999999999994</v>
      </c>
      <c r="H95" t="str">
        <f t="shared" si="27"/>
        <v>20 (δ=0.85)</v>
      </c>
      <c r="K95">
        <f>_xlfn.STDEV.P(K88:K93)</f>
        <v>9.2696212800880531</v>
      </c>
      <c r="L95">
        <f>_xlfn.STDEV.P(L88:L92)</f>
        <v>0.78463087587881275</v>
      </c>
      <c r="N95">
        <f t="shared" si="28"/>
        <v>60.412499999999994</v>
      </c>
      <c r="O95">
        <f t="shared" si="29"/>
        <v>4.1487667595322844</v>
      </c>
      <c r="P95" s="5">
        <f>_xlfn.STDEV.P(P88:P93)</f>
        <v>5.8852362516595065</v>
      </c>
      <c r="Q95">
        <f>_xlfn.STDEV.P(Q88:Q92)</f>
        <v>0.76106902838850443</v>
      </c>
      <c r="R95" s="5">
        <f>_xlfn.STDEV.P(R88:R93)</f>
        <v>3.0146421210577454</v>
      </c>
      <c r="S95">
        <f>_xlfn.STDEV.P(S88:S92)</f>
        <v>1.5619029214746738</v>
      </c>
      <c r="T95" s="5">
        <f>_xlfn.STDEV.P(T88:T93)</f>
        <v>11.080685029778921</v>
      </c>
      <c r="U95">
        <f>_xlfn.STDEV.P(U88:U92)</f>
        <v>0.69124912095584146</v>
      </c>
      <c r="V95" s="5">
        <f>_xlfn.STDEV.P(V88:V93)</f>
        <v>21.67072362954903</v>
      </c>
      <c r="W95">
        <f>_xlfn.STDEV.P(W88:W92)</f>
        <v>0.30891609197635778</v>
      </c>
    </row>
    <row r="96" spans="1:23" ht="15.5" thickBot="1" x14ac:dyDescent="0.9">
      <c r="A96" s="1">
        <v>20</v>
      </c>
      <c r="B96">
        <v>50</v>
      </c>
      <c r="C96">
        <v>0</v>
      </c>
      <c r="D96">
        <f>(SUM(SUMIF('PARITY Accuracy'!D96,"&lt;&gt;0"), SUMIF('Pattern_Matching Accuracy'!D96,"&lt;&gt;0"), SUMIF('Reversal Accuracy'!D96,"&lt;&gt;0"), SUMIF('Stack Accuracy'!D96,"&lt;&gt;0"), SUMIF('Vending_Machine Accuracy'!D96,"&lt;&gt;0"), SUMIF('MazeComplete Accuracy'!D96,"&lt;&gt;0"), SUMIF('MazeSolve Accuracy'!D96,"&lt;&gt;0"), SUMIF('Hamiltonian Accuracy'!D96,"&lt;&gt;0")))/SUM(IF('PARITY Accuracy'!D96&lt;&gt;0,1,0), IF('Pattern_Matching Accuracy'!D96&lt;&gt;0,1,0), IF('Reversal Accuracy'!D96&lt;&gt;0,1,0), IF('Stack Accuracy'!D96&lt;&gt;0,1,0), IF('Vending_Machine Accuracy'!D96&lt;&gt;0,1,0), IF('MazeComplete Accuracy'!D96&lt;&gt;0,1,0), IF('MazeSolve Accuracy'!D96&lt;&gt;0,1,0), IF('Hamiltonian Accuracy'!D96&lt;&gt;0,1,0))</f>
        <v>68.037500000000009</v>
      </c>
      <c r="E96">
        <f>(SUM(SUMIF('PARITY Accuracy'!E96,"&lt;&gt;0"), SUMIF('Pattern_Matching Accuracy'!E96,"&lt;&gt;0"), SUMIF('Reversal Accuracy'!E96,"&lt;&gt;0"), SUMIF('Stack Accuracy'!E96,"&lt;&gt;0"), SUMIF('Vending_Machine Accuracy'!E96,"&lt;&gt;0"), SUMIF('MazeComplete Accuracy'!E96,"&lt;&gt;0"), SUMIF('MazeSolve Accuracy'!E96,"&lt;&gt;0"), SUMIF('Hamiltonian Accuracy'!E96,"&lt;&gt;0")))/SUM(IF('PARITY Accuracy'!E96&lt;&gt;0,1,0), IF('Pattern_Matching Accuracy'!E96&lt;&gt;0,1,0), IF('Reversal Accuracy'!E96&lt;&gt;0,1,0), IF('Stack Accuracy'!E96&lt;&gt;0,1,0), IF('Vending_Machine Accuracy'!E96&lt;&gt;0,1,0), IF('MazeComplete Accuracy'!E96&lt;&gt;0,1,0), IF('MazeSolve Accuracy'!E96&lt;&gt;0,1,0), IF('Hamiltonian Accuracy'!E96&lt;&gt;0,1,0))</f>
        <v>69.25</v>
      </c>
      <c r="F96">
        <f>(SUM(SUMIF('PARITY Accuracy'!F96,"&lt;&gt;0"), SUMIF('Pattern_Matching Accuracy'!F96,"&lt;&gt;0"), SUMIF('Reversal Accuracy'!F96,"&lt;&gt;0"), SUMIF('Stack Accuracy'!F96,"&lt;&gt;0"), SUMIF('Vending_Machine Accuracy'!F96,"&lt;&gt;0"), SUMIF('MazeComplete Accuracy'!F96,"&lt;&gt;0"), SUMIF('MazeSolve Accuracy'!F96,"&lt;&gt;0"), SUMIF('Hamiltonian Accuracy'!F96,"&lt;&gt;0")))/SUM(IF('PARITY Accuracy'!F96&lt;&gt;0,1,0), IF('Pattern_Matching Accuracy'!F96&lt;&gt;0,1,0), IF('Reversal Accuracy'!F96&lt;&gt;0,1,0), IF('Stack Accuracy'!F96&lt;&gt;0,1,0), IF('Vending_Machine Accuracy'!F96&lt;&gt;0,1,0), IF('MazeComplete Accuracy'!F96&lt;&gt;0,1,0), IF('MazeSolve Accuracy'!F96&lt;&gt;0,1,0), IF('Hamiltonian Accuracy'!F96&lt;&gt;0,1,0))</f>
        <v>68.25</v>
      </c>
      <c r="G96">
        <f>(SUM(SUMIF('PARITY Accuracy'!G96,"&lt;&gt;0"), SUMIF('Pattern_Matching Accuracy'!G96,"&lt;&gt;0"), SUMIF('Reversal Accuracy'!G96,"&lt;&gt;0"), SUMIF('Stack Accuracy'!G96,"&lt;&gt;0"), SUMIF('Vending_Machine Accuracy'!G96,"&lt;&gt;0"), SUMIF('MazeComplete Accuracy'!G96,"&lt;&gt;0"), SUMIF('MazeSolve Accuracy'!G96,"&lt;&gt;0"), SUMIF('Hamiltonian Accuracy'!G96,"&lt;&gt;0")))/SUM(IF('PARITY Accuracy'!G96&lt;&gt;0,1,0), IF('Pattern_Matching Accuracy'!G96&lt;&gt;0,1,0), IF('Reversal Accuracy'!G96&lt;&gt;0,1,0), IF('Stack Accuracy'!G96&lt;&gt;0,1,0), IF('Vending_Machine Accuracy'!G96&lt;&gt;0,1,0), IF('MazeComplete Accuracy'!G96&lt;&gt;0,1,0), IF('MazeSolve Accuracy'!G96&lt;&gt;0,1,0), IF('Hamiltonian Accuracy'!G96&lt;&gt;0,1,0))</f>
        <v>66.842857142857142</v>
      </c>
      <c r="H96" t="str">
        <f t="shared" si="27"/>
        <v>50 (δ=0)</v>
      </c>
      <c r="N96">
        <f t="shared" si="28"/>
        <v>68.095089285714295</v>
      </c>
      <c r="O96">
        <f t="shared" si="29"/>
        <v>0.85574791159635966</v>
      </c>
      <c r="P96" s="5"/>
      <c r="R96" s="5"/>
      <c r="T96" s="5"/>
      <c r="V96" s="5"/>
    </row>
    <row r="97" spans="1:23" x14ac:dyDescent="0.75">
      <c r="A97" s="1">
        <v>21</v>
      </c>
      <c r="B97">
        <v>50</v>
      </c>
      <c r="C97">
        <v>0.2</v>
      </c>
      <c r="D97">
        <f>(SUM(SUMIF('PARITY Accuracy'!D97,"&lt;&gt;0"), SUMIF('Pattern_Matching Accuracy'!D97,"&lt;&gt;0"), SUMIF('Reversal Accuracy'!D97,"&lt;&gt;0"), SUMIF('Stack Accuracy'!D97,"&lt;&gt;0"), SUMIF('Vending_Machine Accuracy'!D97,"&lt;&gt;0"), SUMIF('MazeComplete Accuracy'!D97,"&lt;&gt;0"), SUMIF('MazeSolve Accuracy'!D97,"&lt;&gt;0"), SUMIF('Hamiltonian Accuracy'!D97,"&lt;&gt;0")))/SUM(IF('PARITY Accuracy'!D97&lt;&gt;0,1,0), IF('Pattern_Matching Accuracy'!D97&lt;&gt;0,1,0), IF('Reversal Accuracy'!D97&lt;&gt;0,1,0), IF('Stack Accuracy'!D97&lt;&gt;0,1,0), IF('Vending_Machine Accuracy'!D97&lt;&gt;0,1,0), IF('MazeComplete Accuracy'!D97&lt;&gt;0,1,0), IF('MazeSolve Accuracy'!D97&lt;&gt;0,1,0), IF('Hamiltonian Accuracy'!D97&lt;&gt;0,1,0))</f>
        <v>66.962499999999991</v>
      </c>
      <c r="E97">
        <f>(SUM(SUMIF('PARITY Accuracy'!E97,"&lt;&gt;0"), SUMIF('Pattern_Matching Accuracy'!E97,"&lt;&gt;0"), SUMIF('Reversal Accuracy'!E97,"&lt;&gt;0"), SUMIF('Stack Accuracy'!E97,"&lt;&gt;0"), SUMIF('Vending_Machine Accuracy'!E97,"&lt;&gt;0"), SUMIF('MazeComplete Accuracy'!E97,"&lt;&gt;0"), SUMIF('MazeSolve Accuracy'!E97,"&lt;&gt;0"), SUMIF('Hamiltonian Accuracy'!E97,"&lt;&gt;0")))/SUM(IF('PARITY Accuracy'!E97&lt;&gt;0,1,0), IF('Pattern_Matching Accuracy'!E97&lt;&gt;0,1,0), IF('Reversal Accuracy'!E97&lt;&gt;0,1,0), IF('Stack Accuracy'!E97&lt;&gt;0,1,0), IF('Vending_Machine Accuracy'!E97&lt;&gt;0,1,0), IF('MazeComplete Accuracy'!E97&lt;&gt;0,1,0), IF('MazeSolve Accuracy'!E97&lt;&gt;0,1,0), IF('Hamiltonian Accuracy'!E97&lt;&gt;0,1,0))</f>
        <v>67.55</v>
      </c>
      <c r="F97">
        <f>(SUM(SUMIF('PARITY Accuracy'!F97,"&lt;&gt;0"), SUMIF('Pattern_Matching Accuracy'!F97,"&lt;&gt;0"), SUMIF('Reversal Accuracy'!F97,"&lt;&gt;0"), SUMIF('Stack Accuracy'!F97,"&lt;&gt;0"), SUMIF('Vending_Machine Accuracy'!F97,"&lt;&gt;0"), SUMIF('MazeComplete Accuracy'!F97,"&lt;&gt;0"), SUMIF('MazeSolve Accuracy'!F97,"&lt;&gt;0"), SUMIF('Hamiltonian Accuracy'!F97,"&lt;&gt;0")))/SUM(IF('PARITY Accuracy'!F97&lt;&gt;0,1,0), IF('Pattern_Matching Accuracy'!F97&lt;&gt;0,1,0), IF('Reversal Accuracy'!F97&lt;&gt;0,1,0), IF('Stack Accuracy'!F97&lt;&gt;0,1,0), IF('Vending_Machine Accuracy'!F97&lt;&gt;0,1,0), IF('MazeComplete Accuracy'!F97&lt;&gt;0,1,0), IF('MazeSolve Accuracy'!F97&lt;&gt;0,1,0), IF('Hamiltonian Accuracy'!F97&lt;&gt;0,1,0))</f>
        <v>69.675000000000011</v>
      </c>
      <c r="G97">
        <f>(SUM(SUMIF('PARITY Accuracy'!G97,"&lt;&gt;0"), SUMIF('Pattern_Matching Accuracy'!G97,"&lt;&gt;0"), SUMIF('Reversal Accuracy'!G97,"&lt;&gt;0"), SUMIF('Stack Accuracy'!G97,"&lt;&gt;0"), SUMIF('Vending_Machine Accuracy'!G97,"&lt;&gt;0"), SUMIF('MazeComplete Accuracy'!G97,"&lt;&gt;0"), SUMIF('MazeSolve Accuracy'!G97,"&lt;&gt;0"), SUMIF('Hamiltonian Accuracy'!G97,"&lt;&gt;0")))/SUM(IF('PARITY Accuracy'!G97&lt;&gt;0,1,0), IF('Pattern_Matching Accuracy'!G97&lt;&gt;0,1,0), IF('Reversal Accuracy'!G97&lt;&gt;0,1,0), IF('Stack Accuracy'!G97&lt;&gt;0,1,0), IF('Vending_Machine Accuracy'!G97&lt;&gt;0,1,0), IF('MazeComplete Accuracy'!G97&lt;&gt;0,1,0), IF('MazeSolve Accuracy'!G97&lt;&gt;0,1,0), IF('Hamiltonian Accuracy'!G97&lt;&gt;0,1,0))</f>
        <v>65.8</v>
      </c>
      <c r="H97" t="str">
        <f t="shared" si="27"/>
        <v>50 (δ=0.2)</v>
      </c>
      <c r="K97" s="9" cm="1">
        <f t="array" ref="K97">INDEX(LINEST(K88:K93), 1)</f>
        <v>5.2137478741496617</v>
      </c>
      <c r="L97" s="10" cm="1">
        <f t="array" ref="L97">INDEX(LINEST(L88:L92), 1)</f>
        <v>-0.53260218253967706</v>
      </c>
      <c r="N97">
        <f t="shared" si="28"/>
        <v>67.496875000000003</v>
      </c>
      <c r="O97">
        <f t="shared" si="29"/>
        <v>1.406413184976242</v>
      </c>
      <c r="P97" s="5" cm="1">
        <f t="array" ref="P97">INDEX(LINEST(P88:P93), 1)</f>
        <v>3.3494642857142853</v>
      </c>
      <c r="Q97" s="5" cm="1">
        <f t="array" ref="Q97">INDEX(LINEST(Q88:Q92), 1)</f>
        <v>-0.48316666666666835</v>
      </c>
      <c r="R97" s="5" cm="1">
        <f t="array" ref="R97">INDEX(LINEST(R88:R93), 1)</f>
        <v>1.5047857142857133</v>
      </c>
      <c r="S97" s="5" cm="1">
        <f t="array" ref="S97">INDEX(LINEST(S88:S92), 1)</f>
        <v>-1.0802083333333348</v>
      </c>
      <c r="T97" s="5" cm="1">
        <f t="array" ref="T97">INDEX(LINEST(T88:T93), 1)</f>
        <v>6.2123571428571411</v>
      </c>
      <c r="U97" s="5" cm="1">
        <f t="array" ref="U97">INDEX(LINEST(U88:U92), 1)</f>
        <v>-0.40354166666666691</v>
      </c>
      <c r="V97" s="5" cm="1">
        <f t="array" ref="V97">INDEX(LINEST(V88:V93), 1)</f>
        <v>9.788384353741499</v>
      </c>
      <c r="W97" s="5" cm="1">
        <f t="array" ref="W97">INDEX(LINEST(W88:W92), 1)</f>
        <v>-0.1634920634920646</v>
      </c>
    </row>
    <row r="98" spans="1:23" x14ac:dyDescent="0.75">
      <c r="A98" s="1">
        <v>22</v>
      </c>
      <c r="B98">
        <v>50</v>
      </c>
      <c r="C98">
        <v>0.45</v>
      </c>
      <c r="D98">
        <f>(SUM(SUMIF('PARITY Accuracy'!D98,"&lt;&gt;0"), SUMIF('Pattern_Matching Accuracy'!D98,"&lt;&gt;0"), SUMIF('Reversal Accuracy'!D98,"&lt;&gt;0"), SUMIF('Stack Accuracy'!D98,"&lt;&gt;0"), SUMIF('Vending_Machine Accuracy'!D98,"&lt;&gt;0"), SUMIF('MazeComplete Accuracy'!D98,"&lt;&gt;0"), SUMIF('MazeSolve Accuracy'!D98,"&lt;&gt;0"), SUMIF('Hamiltonian Accuracy'!D98,"&lt;&gt;0")))/SUM(IF('PARITY Accuracy'!D98&lt;&gt;0,1,0), IF('Pattern_Matching Accuracy'!D98&lt;&gt;0,1,0), IF('Reversal Accuracy'!D98&lt;&gt;0,1,0), IF('Stack Accuracy'!D98&lt;&gt;0,1,0), IF('Vending_Machine Accuracy'!D98&lt;&gt;0,1,0), IF('MazeComplete Accuracy'!D98&lt;&gt;0,1,0), IF('MazeSolve Accuracy'!D98&lt;&gt;0,1,0), IF('Hamiltonian Accuracy'!D98&lt;&gt;0,1,0))</f>
        <v>65.748750000000001</v>
      </c>
      <c r="E98">
        <f>(SUM(SUMIF('PARITY Accuracy'!E98,"&lt;&gt;0"), SUMIF('Pattern_Matching Accuracy'!E98,"&lt;&gt;0"), SUMIF('Reversal Accuracy'!E98,"&lt;&gt;0"), SUMIF('Stack Accuracy'!E98,"&lt;&gt;0"), SUMIF('Vending_Machine Accuracy'!E98,"&lt;&gt;0"), SUMIF('MazeComplete Accuracy'!E98,"&lt;&gt;0"), SUMIF('MazeSolve Accuracy'!E98,"&lt;&gt;0"), SUMIF('Hamiltonian Accuracy'!E98,"&lt;&gt;0")))/SUM(IF('PARITY Accuracy'!E98&lt;&gt;0,1,0), IF('Pattern_Matching Accuracy'!E98&lt;&gt;0,1,0), IF('Reversal Accuracy'!E98&lt;&gt;0,1,0), IF('Stack Accuracy'!E98&lt;&gt;0,1,0), IF('Vending_Machine Accuracy'!E98&lt;&gt;0,1,0), IF('MazeComplete Accuracy'!E98&lt;&gt;0,1,0), IF('MazeSolve Accuracy'!E98&lt;&gt;0,1,0), IF('Hamiltonian Accuracy'!E98&lt;&gt;0,1,0))</f>
        <v>66.987499999999997</v>
      </c>
      <c r="F98">
        <f>(SUM(SUMIF('PARITY Accuracy'!F98,"&lt;&gt;0"), SUMIF('Pattern_Matching Accuracy'!F98,"&lt;&gt;0"), SUMIF('Reversal Accuracy'!F98,"&lt;&gt;0"), SUMIF('Stack Accuracy'!F98,"&lt;&gt;0"), SUMIF('Vending_Machine Accuracy'!F98,"&lt;&gt;0"), SUMIF('MazeComplete Accuracy'!F98,"&lt;&gt;0"), SUMIF('MazeSolve Accuracy'!F98,"&lt;&gt;0"), SUMIF('Hamiltonian Accuracy'!F98,"&lt;&gt;0")))/SUM(IF('PARITY Accuracy'!F98&lt;&gt;0,1,0), IF('Pattern_Matching Accuracy'!F98&lt;&gt;0,1,0), IF('Reversal Accuracy'!F98&lt;&gt;0,1,0), IF('Stack Accuracy'!F98&lt;&gt;0,1,0), IF('Vending_Machine Accuracy'!F98&lt;&gt;0,1,0), IF('MazeComplete Accuracy'!F98&lt;&gt;0,1,0), IF('MazeSolve Accuracy'!F98&lt;&gt;0,1,0), IF('Hamiltonian Accuracy'!F98&lt;&gt;0,1,0))</f>
        <v>69.124999999999986</v>
      </c>
      <c r="G98">
        <f>(SUM(SUMIF('PARITY Accuracy'!G98,"&lt;&gt;0"), SUMIF('Pattern_Matching Accuracy'!G98,"&lt;&gt;0"), SUMIF('Reversal Accuracy'!G98,"&lt;&gt;0"), SUMIF('Stack Accuracy'!G98,"&lt;&gt;0"), SUMIF('Vending_Machine Accuracy'!G98,"&lt;&gt;0"), SUMIF('MazeComplete Accuracy'!G98,"&lt;&gt;0"), SUMIF('MazeSolve Accuracy'!G98,"&lt;&gt;0"), SUMIF('Hamiltonian Accuracy'!G98,"&lt;&gt;0")))/SUM(IF('PARITY Accuracy'!G98&lt;&gt;0,1,0), IF('Pattern_Matching Accuracy'!G98&lt;&gt;0,1,0), IF('Reversal Accuracy'!G98&lt;&gt;0,1,0), IF('Stack Accuracy'!G98&lt;&gt;0,1,0), IF('Vending_Machine Accuracy'!G98&lt;&gt;0,1,0), IF('MazeComplete Accuracy'!G98&lt;&gt;0,1,0), IF('MazeSolve Accuracy'!G98&lt;&gt;0,1,0), IF('Hamiltonian Accuracy'!G98&lt;&gt;0,1,0))</f>
        <v>64.871428571428552</v>
      </c>
      <c r="H98" t="str">
        <f t="shared" si="27"/>
        <v>50 (δ=0.45)</v>
      </c>
      <c r="K98" s="11">
        <f>AVERAGE('Hamiltonian Accuracy'!K98, 'MazeSolve Accuracy'!K98, 'MazeComplete Accuracy'!K98, 'Vending_Machine Accuracy'!K98, 'Stack Accuracy'!K98, 'Reversal Accuracy'!K98, 'Pattern_Matching Accuracy'!K98, 'PARITY Accuracy'!K98)</f>
        <v>5.2116083333333343</v>
      </c>
      <c r="L98" s="11">
        <f>AVERAGE('Hamiltonian Accuracy'!L98, 'MazeSolve Accuracy'!L98, 'MazeComplete Accuracy'!L98,'Vending_Machine Accuracy'!L98, 'Stack Accuracy'!L98, 'Reversal Accuracy'!L98, 'Pattern_Matching Accuracy'!L98, 'PARITY Accuracy'!L98)</f>
        <v>-0.54399005681818158</v>
      </c>
      <c r="N98">
        <f t="shared" si="28"/>
        <v>66.683169642857138</v>
      </c>
      <c r="O98">
        <f t="shared" si="29"/>
        <v>1.5977091598755957</v>
      </c>
    </row>
    <row r="99" spans="1:23" ht="15.5" thickBot="1" x14ac:dyDescent="0.9">
      <c r="A99" s="1">
        <v>23</v>
      </c>
      <c r="B99">
        <v>50</v>
      </c>
      <c r="C99">
        <v>0.65</v>
      </c>
      <c r="D99">
        <f>(SUM(SUMIF('PARITY Accuracy'!D99,"&lt;&gt;0"), SUMIF('Pattern_Matching Accuracy'!D99,"&lt;&gt;0"), SUMIF('Reversal Accuracy'!D99,"&lt;&gt;0"), SUMIF('Stack Accuracy'!D99,"&lt;&gt;0"), SUMIF('Vending_Machine Accuracy'!D99,"&lt;&gt;0"), SUMIF('MazeComplete Accuracy'!D99,"&lt;&gt;0"), SUMIF('MazeSolve Accuracy'!D99,"&lt;&gt;0"), SUMIF('Hamiltonian Accuracy'!D99,"&lt;&gt;0")))/SUM(IF('PARITY Accuracy'!D99&lt;&gt;0,1,0), IF('Pattern_Matching Accuracy'!D99&lt;&gt;0,1,0), IF('Reversal Accuracy'!D99&lt;&gt;0,1,0), IF('Stack Accuracy'!D99&lt;&gt;0,1,0), IF('Vending_Machine Accuracy'!D99&lt;&gt;0,1,0), IF('MazeComplete Accuracy'!D99&lt;&gt;0,1,0), IF('MazeSolve Accuracy'!D99&lt;&gt;0,1,0), IF('Hamiltonian Accuracy'!D99&lt;&gt;0,1,0))</f>
        <v>64.418750000000003</v>
      </c>
      <c r="E99">
        <f>(SUM(SUMIF('PARITY Accuracy'!E99,"&lt;&gt;0"), SUMIF('Pattern_Matching Accuracy'!E99,"&lt;&gt;0"), SUMIF('Reversal Accuracy'!E99,"&lt;&gt;0"), SUMIF('Stack Accuracy'!E99,"&lt;&gt;0"), SUMIF('Vending_Machine Accuracy'!E99,"&lt;&gt;0"), SUMIF('MazeComplete Accuracy'!E99,"&lt;&gt;0"), SUMIF('MazeSolve Accuracy'!E99,"&lt;&gt;0"), SUMIF('Hamiltonian Accuracy'!E99,"&lt;&gt;0")))/SUM(IF('PARITY Accuracy'!E99&lt;&gt;0,1,0), IF('Pattern_Matching Accuracy'!E99&lt;&gt;0,1,0), IF('Reversal Accuracy'!E99&lt;&gt;0,1,0), IF('Stack Accuracy'!E99&lt;&gt;0,1,0), IF('Vending_Machine Accuracy'!E99&lt;&gt;0,1,0), IF('MazeComplete Accuracy'!E99&lt;&gt;0,1,0), IF('MazeSolve Accuracy'!E99&lt;&gt;0,1,0), IF('Hamiltonian Accuracy'!E99&lt;&gt;0,1,0))</f>
        <v>65.887500000000003</v>
      </c>
      <c r="F99">
        <f>(SUM(SUMIF('PARITY Accuracy'!F99,"&lt;&gt;0"), SUMIF('Pattern_Matching Accuracy'!F99,"&lt;&gt;0"), SUMIF('Reversal Accuracy'!F99,"&lt;&gt;0"), SUMIF('Stack Accuracy'!F99,"&lt;&gt;0"), SUMIF('Vending_Machine Accuracy'!F99,"&lt;&gt;0"), SUMIF('MazeComplete Accuracy'!F99,"&lt;&gt;0"), SUMIF('MazeSolve Accuracy'!F99,"&lt;&gt;0"), SUMIF('Hamiltonian Accuracy'!F99,"&lt;&gt;0")))/SUM(IF('PARITY Accuracy'!F99&lt;&gt;0,1,0), IF('Pattern_Matching Accuracy'!F99&lt;&gt;0,1,0), IF('Reversal Accuracy'!F99&lt;&gt;0,1,0), IF('Stack Accuracy'!F99&lt;&gt;0,1,0), IF('Vending_Machine Accuracy'!F99&lt;&gt;0,1,0), IF('MazeComplete Accuracy'!F99&lt;&gt;0,1,0), IF('MazeSolve Accuracy'!F99&lt;&gt;0,1,0), IF('Hamiltonian Accuracy'!F99&lt;&gt;0,1,0))</f>
        <v>68.212499999999991</v>
      </c>
      <c r="G99">
        <f>(SUM(SUMIF('PARITY Accuracy'!G99,"&lt;&gt;0"), SUMIF('Pattern_Matching Accuracy'!G99,"&lt;&gt;0"), SUMIF('Reversal Accuracy'!G99,"&lt;&gt;0"), SUMIF('Stack Accuracy'!G99,"&lt;&gt;0"), SUMIF('Vending_Machine Accuracy'!G99,"&lt;&gt;0"), SUMIF('MazeComplete Accuracy'!G99,"&lt;&gt;0"), SUMIF('MazeSolve Accuracy'!G99,"&lt;&gt;0"), SUMIF('Hamiltonian Accuracy'!G99,"&lt;&gt;0")))/SUM(IF('PARITY Accuracy'!G99&lt;&gt;0,1,0), IF('Pattern_Matching Accuracy'!G99&lt;&gt;0,1,0), IF('Reversal Accuracy'!G99&lt;&gt;0,1,0), IF('Stack Accuracy'!G99&lt;&gt;0,1,0), IF('Vending_Machine Accuracy'!G99&lt;&gt;0,1,0), IF('MazeComplete Accuracy'!G99&lt;&gt;0,1,0), IF('MazeSolve Accuracy'!G99&lt;&gt;0,1,0), IF('Hamiltonian Accuracy'!G99&lt;&gt;0,1,0))</f>
        <v>65.328571428571422</v>
      </c>
      <c r="H99" t="str">
        <f t="shared" si="27"/>
        <v>50 (δ=0.65)</v>
      </c>
      <c r="K99" s="12">
        <f>_xlfn.STDEV.P('Hamiltonian Accuracy'!K98, 'MazeSolve Accuracy'!K98, 'MazeComplete Accuracy'!K98,  'Vending_Machine Accuracy'!K98, 'Stack Accuracy'!K98, 'Reversal Accuracy'!K98, 'Pattern_Matching Accuracy'!K98, 'PARITY Accuracy'!K98)</f>
        <v>1.9061781853834374</v>
      </c>
      <c r="L99" s="13">
        <f>_xlfn.STDEV.P('Hamiltonian Accuracy'!L98, 'MazeSolve Accuracy'!L98, 'MazeComplete Accuracy'!L98,'Vending_Machine Accuracy'!L98, 'Stack Accuracy'!L98, 'Reversal Accuracy'!L98, 'Pattern_Matching Accuracy'!L98, 'PARITY Accuracy'!L98)</f>
        <v>0.63713159114810247</v>
      </c>
      <c r="N99">
        <f t="shared" si="28"/>
        <v>65.961830357142858</v>
      </c>
      <c r="O99">
        <f t="shared" si="29"/>
        <v>1.4011738563154115</v>
      </c>
    </row>
    <row r="100" spans="1:23" x14ac:dyDescent="0.75">
      <c r="A100" s="1">
        <v>24</v>
      </c>
      <c r="B100">
        <v>50</v>
      </c>
      <c r="C100">
        <v>0.85</v>
      </c>
      <c r="D100">
        <f>(SUM(SUMIF('PARITY Accuracy'!D100,"&lt;&gt;0"), SUMIF('Pattern_Matching Accuracy'!D100,"&lt;&gt;0"), SUMIF('Reversal Accuracy'!D100,"&lt;&gt;0"), SUMIF('Stack Accuracy'!D100,"&lt;&gt;0"), SUMIF('Vending_Machine Accuracy'!D100,"&lt;&gt;0"), SUMIF('MazeComplete Accuracy'!D100,"&lt;&gt;0"), SUMIF('MazeSolve Accuracy'!D100,"&lt;&gt;0"), SUMIF('Hamiltonian Accuracy'!D100,"&lt;&gt;0")))/SUM(IF('PARITY Accuracy'!D100&lt;&gt;0,1,0), IF('Pattern_Matching Accuracy'!D100&lt;&gt;0,1,0), IF('Reversal Accuracy'!D100&lt;&gt;0,1,0), IF('Stack Accuracy'!D100&lt;&gt;0,1,0), IF('Vending_Machine Accuracy'!D100&lt;&gt;0,1,0), IF('MazeComplete Accuracy'!D100&lt;&gt;0,1,0), IF('MazeSolve Accuracy'!D100&lt;&gt;0,1,0), IF('Hamiltonian Accuracy'!D100&lt;&gt;0,1,0))</f>
        <v>63.74499999999999</v>
      </c>
      <c r="E100">
        <f>(SUM(SUMIF('PARITY Accuracy'!E100,"&lt;&gt;0"), SUMIF('Pattern_Matching Accuracy'!E100,"&lt;&gt;0"), SUMIF('Reversal Accuracy'!E100,"&lt;&gt;0"), SUMIF('Stack Accuracy'!E100,"&lt;&gt;0"), SUMIF('Vending_Machine Accuracy'!E100,"&lt;&gt;0"), SUMIF('MazeComplete Accuracy'!E100,"&lt;&gt;0"), SUMIF('MazeSolve Accuracy'!E100,"&lt;&gt;0"), SUMIF('Hamiltonian Accuracy'!E100,"&lt;&gt;0")))/SUM(IF('PARITY Accuracy'!E100&lt;&gt;0,1,0), IF('Pattern_Matching Accuracy'!E100&lt;&gt;0,1,0), IF('Reversal Accuracy'!E100&lt;&gt;0,1,0), IF('Stack Accuracy'!E100&lt;&gt;0,1,0), IF('Vending_Machine Accuracy'!E100&lt;&gt;0,1,0), IF('MazeComplete Accuracy'!E100&lt;&gt;0,1,0), IF('MazeSolve Accuracy'!E100&lt;&gt;0,1,0), IF('Hamiltonian Accuracy'!E100&lt;&gt;0,1,0))</f>
        <v>64.724999999999994</v>
      </c>
      <c r="F100">
        <f>(SUM(SUMIF('PARITY Accuracy'!F100,"&lt;&gt;0"), SUMIF('Pattern_Matching Accuracy'!F100,"&lt;&gt;0"), SUMIF('Reversal Accuracy'!F100,"&lt;&gt;0"), SUMIF('Stack Accuracy'!F100,"&lt;&gt;0"), SUMIF('Vending_Machine Accuracy'!F100,"&lt;&gt;0"), SUMIF('MazeComplete Accuracy'!F100,"&lt;&gt;0"), SUMIF('MazeSolve Accuracy'!F100,"&lt;&gt;0"), SUMIF('Hamiltonian Accuracy'!F100,"&lt;&gt;0")))/SUM(IF('PARITY Accuracy'!F100&lt;&gt;0,1,0), IF('Pattern_Matching Accuracy'!F100&lt;&gt;0,1,0), IF('Reversal Accuracy'!F100&lt;&gt;0,1,0), IF('Stack Accuracy'!F100&lt;&gt;0,1,0), IF('Vending_Machine Accuracy'!F100&lt;&gt;0,1,0), IF('MazeComplete Accuracy'!F100&lt;&gt;0,1,0), IF('MazeSolve Accuracy'!F100&lt;&gt;0,1,0), IF('Hamiltonian Accuracy'!F100&lt;&gt;0,1,0))</f>
        <v>68.287500000000009</v>
      </c>
      <c r="G100">
        <f>(SUM(SUMIF('PARITY Accuracy'!G100,"&lt;&gt;0"), SUMIF('Pattern_Matching Accuracy'!G100,"&lt;&gt;0"), SUMIF('Reversal Accuracy'!G100,"&lt;&gt;0"), SUMIF('Stack Accuracy'!G100,"&lt;&gt;0"), SUMIF('Vending_Machine Accuracy'!G100,"&lt;&gt;0"), SUMIF('MazeComplete Accuracy'!G100,"&lt;&gt;0"), SUMIF('MazeSolve Accuracy'!G100,"&lt;&gt;0"), SUMIF('Hamiltonian Accuracy'!G100,"&lt;&gt;0")))/SUM(IF('PARITY Accuracy'!G100&lt;&gt;0,1,0), IF('Pattern_Matching Accuracy'!G100&lt;&gt;0,1,0), IF('Reversal Accuracy'!G100&lt;&gt;0,1,0), IF('Stack Accuracy'!G100&lt;&gt;0,1,0), IF('Vending_Machine Accuracy'!G100&lt;&gt;0,1,0), IF('MazeComplete Accuracy'!G100&lt;&gt;0,1,0), IF('MazeSolve Accuracy'!G100&lt;&gt;0,1,0), IF('Hamiltonian Accuracy'!G100&lt;&gt;0,1,0))</f>
        <v>64.885714285714272</v>
      </c>
      <c r="H100" t="str">
        <f t="shared" si="27"/>
        <v>50 (δ=0.85)</v>
      </c>
      <c r="N100">
        <f t="shared" si="28"/>
        <v>65.410803571428573</v>
      </c>
      <c r="O100">
        <f t="shared" si="29"/>
        <v>1.7172892285005474</v>
      </c>
    </row>
    <row r="101" spans="1:23" x14ac:dyDescent="0.75">
      <c r="A101" s="1">
        <v>25</v>
      </c>
      <c r="B101">
        <v>100</v>
      </c>
      <c r="C101">
        <v>0</v>
      </c>
      <c r="D101">
        <f>(SUM(SUMIF('PARITY Accuracy'!D101,"&lt;&gt;0"), SUMIF('Pattern_Matching Accuracy'!D101,"&lt;&gt;0"), SUMIF('Reversal Accuracy'!D101,"&lt;&gt;0"), SUMIF('Stack Accuracy'!D101,"&lt;&gt;0"), SUMIF('Vending_Machine Accuracy'!D101,"&lt;&gt;0"), SUMIF('MazeComplete Accuracy'!D101,"&lt;&gt;0"), SUMIF('MazeSolve Accuracy'!D101,"&lt;&gt;0"), SUMIF('Hamiltonian Accuracy'!D101,"&lt;&gt;0")))/SUM(IF('PARITY Accuracy'!D101&lt;&gt;0,1,0), IF('Pattern_Matching Accuracy'!D101&lt;&gt;0,1,0), IF('Reversal Accuracy'!D101&lt;&gt;0,1,0), IF('Stack Accuracy'!D101&lt;&gt;0,1,0), IF('Vending_Machine Accuracy'!D101&lt;&gt;0,1,0), IF('MazeComplete Accuracy'!D101&lt;&gt;0,1,0), IF('MazeSolve Accuracy'!D101&lt;&gt;0,1,0), IF('Hamiltonian Accuracy'!D101&lt;&gt;0,1,0))</f>
        <v>71.400000000000006</v>
      </c>
      <c r="E101">
        <f>(SUM(SUMIF('PARITY Accuracy'!E101,"&lt;&gt;0"), SUMIF('Pattern_Matching Accuracy'!E101,"&lt;&gt;0"), SUMIF('Reversal Accuracy'!E101,"&lt;&gt;0"), SUMIF('Stack Accuracy'!E101,"&lt;&gt;0"), SUMIF('Vending_Machine Accuracy'!E101,"&lt;&gt;0"), SUMIF('MazeComplete Accuracy'!E101,"&lt;&gt;0"), SUMIF('MazeSolve Accuracy'!E101,"&lt;&gt;0"), SUMIF('Hamiltonian Accuracy'!E101,"&lt;&gt;0")))/SUM(IF('PARITY Accuracy'!E101&lt;&gt;0,1,0), IF('Pattern_Matching Accuracy'!E101&lt;&gt;0,1,0), IF('Reversal Accuracy'!E101&lt;&gt;0,1,0), IF('Stack Accuracy'!E101&lt;&gt;0,1,0), IF('Vending_Machine Accuracy'!E101&lt;&gt;0,1,0), IF('MazeComplete Accuracy'!E101&lt;&gt;0,1,0), IF('MazeSolve Accuracy'!E101&lt;&gt;0,1,0), IF('Hamiltonian Accuracy'!E101&lt;&gt;0,1,0))</f>
        <v>70.900000000000006</v>
      </c>
      <c r="F101">
        <f>(SUM(SUMIF('PARITY Accuracy'!F101,"&lt;&gt;0"), SUMIF('Pattern_Matching Accuracy'!F101,"&lt;&gt;0"), SUMIF('Reversal Accuracy'!F101,"&lt;&gt;0"), SUMIF('Stack Accuracy'!F101,"&lt;&gt;0"), SUMIF('Vending_Machine Accuracy'!F101,"&lt;&gt;0"), SUMIF('MazeComplete Accuracy'!F101,"&lt;&gt;0"), SUMIF('MazeSolve Accuracy'!F101,"&lt;&gt;0"), SUMIF('Hamiltonian Accuracy'!F101,"&lt;&gt;0")))/SUM(IF('PARITY Accuracy'!F101&lt;&gt;0,1,0), IF('Pattern_Matching Accuracy'!F101&lt;&gt;0,1,0), IF('Reversal Accuracy'!F101&lt;&gt;0,1,0), IF('Stack Accuracy'!F101&lt;&gt;0,1,0), IF('Vending_Machine Accuracy'!F101&lt;&gt;0,1,0), IF('MazeComplete Accuracy'!F101&lt;&gt;0,1,0), IF('MazeSolve Accuracy'!F101&lt;&gt;0,1,0), IF('Hamiltonian Accuracy'!F101&lt;&gt;0,1,0))</f>
        <v>72.537499999999994</v>
      </c>
      <c r="G101">
        <f>(SUM(SUMIF('PARITY Accuracy'!G101,"&lt;&gt;0"), SUMIF('Pattern_Matching Accuracy'!G101,"&lt;&gt;0"), SUMIF('Reversal Accuracy'!G101,"&lt;&gt;0"), SUMIF('Stack Accuracy'!G101,"&lt;&gt;0"), SUMIF('Vending_Machine Accuracy'!G101,"&lt;&gt;0"), SUMIF('MazeComplete Accuracy'!G101,"&lt;&gt;0"), SUMIF('MazeSolve Accuracy'!G101,"&lt;&gt;0"), SUMIF('Hamiltonian Accuracy'!G101,"&lt;&gt;0")))/SUM(IF('PARITY Accuracy'!G101&lt;&gt;0,1,0), IF('Pattern_Matching Accuracy'!G101&lt;&gt;0,1,0), IF('Reversal Accuracy'!G101&lt;&gt;0,1,0), IF('Stack Accuracy'!G101&lt;&gt;0,1,0), IF('Vending_Machine Accuracy'!G101&lt;&gt;0,1,0), IF('MazeComplete Accuracy'!G101&lt;&gt;0,1,0), IF('MazeSolve Accuracy'!G101&lt;&gt;0,1,0), IF('Hamiltonian Accuracy'!G101&lt;&gt;0,1,0))</f>
        <v>63.25714285714286</v>
      </c>
      <c r="H101" t="str">
        <f t="shared" si="27"/>
        <v>100 (δ=0)</v>
      </c>
      <c r="N101">
        <f t="shared" si="28"/>
        <v>69.523660714285711</v>
      </c>
      <c r="O101">
        <f t="shared" si="29"/>
        <v>3.6663139608645214</v>
      </c>
    </row>
    <row r="102" spans="1:23" x14ac:dyDescent="0.75">
      <c r="A102" s="1">
        <v>26</v>
      </c>
      <c r="B102">
        <v>100</v>
      </c>
      <c r="C102">
        <v>0.2</v>
      </c>
      <c r="D102">
        <f>(SUM(SUMIF('PARITY Accuracy'!D102,"&lt;&gt;0"), SUMIF('Pattern_Matching Accuracy'!D102,"&lt;&gt;0"), SUMIF('Reversal Accuracy'!D102,"&lt;&gt;0"), SUMIF('Stack Accuracy'!D102,"&lt;&gt;0"), SUMIF('Vending_Machine Accuracy'!D102,"&lt;&gt;0"), SUMIF('MazeComplete Accuracy'!D102,"&lt;&gt;0"), SUMIF('MazeSolve Accuracy'!D102,"&lt;&gt;0"), SUMIF('Hamiltonian Accuracy'!D102,"&lt;&gt;0")))/SUM(IF('PARITY Accuracy'!D102&lt;&gt;0,1,0), IF('Pattern_Matching Accuracy'!D102&lt;&gt;0,1,0), IF('Reversal Accuracy'!D102&lt;&gt;0,1,0), IF('Stack Accuracy'!D102&lt;&gt;0,1,0), IF('Vending_Machine Accuracy'!D102&lt;&gt;0,1,0), IF('MazeComplete Accuracy'!D102&lt;&gt;0,1,0), IF('MazeSolve Accuracy'!D102&lt;&gt;0,1,0), IF('Hamiltonian Accuracy'!D102&lt;&gt;0,1,0))</f>
        <v>72.3</v>
      </c>
      <c r="E102">
        <f>(SUM(SUMIF('PARITY Accuracy'!E102,"&lt;&gt;0"), SUMIF('Pattern_Matching Accuracy'!E102,"&lt;&gt;0"), SUMIF('Reversal Accuracy'!E102,"&lt;&gt;0"), SUMIF('Stack Accuracy'!E102,"&lt;&gt;0"), SUMIF('Vending_Machine Accuracy'!E102,"&lt;&gt;0"), SUMIF('MazeComplete Accuracy'!E102,"&lt;&gt;0"), SUMIF('MazeSolve Accuracy'!E102,"&lt;&gt;0"), SUMIF('Hamiltonian Accuracy'!E102,"&lt;&gt;0")))/SUM(IF('PARITY Accuracy'!E102&lt;&gt;0,1,0), IF('Pattern_Matching Accuracy'!E102&lt;&gt;0,1,0), IF('Reversal Accuracy'!E102&lt;&gt;0,1,0), IF('Stack Accuracy'!E102&lt;&gt;0,1,0), IF('Vending_Machine Accuracy'!E102&lt;&gt;0,1,0), IF('MazeComplete Accuracy'!E102&lt;&gt;0,1,0), IF('MazeSolve Accuracy'!E102&lt;&gt;0,1,0), IF('Hamiltonian Accuracy'!E102&lt;&gt;0,1,0))</f>
        <v>69.424999999999997</v>
      </c>
      <c r="F102">
        <f>(SUM(SUMIF('PARITY Accuracy'!F102,"&lt;&gt;0"), SUMIF('Pattern_Matching Accuracy'!F102,"&lt;&gt;0"), SUMIF('Reversal Accuracy'!F102,"&lt;&gt;0"), SUMIF('Stack Accuracy'!F102,"&lt;&gt;0"), SUMIF('Vending_Machine Accuracy'!F102,"&lt;&gt;0"), SUMIF('MazeComplete Accuracy'!F102,"&lt;&gt;0"), SUMIF('MazeSolve Accuracy'!F102,"&lt;&gt;0"), SUMIF('Hamiltonian Accuracy'!F102,"&lt;&gt;0")))/SUM(IF('PARITY Accuracy'!F102&lt;&gt;0,1,0), IF('Pattern_Matching Accuracy'!F102&lt;&gt;0,1,0), IF('Reversal Accuracy'!F102&lt;&gt;0,1,0), IF('Stack Accuracy'!F102&lt;&gt;0,1,0), IF('Vending_Machine Accuracy'!F102&lt;&gt;0,1,0), IF('MazeComplete Accuracy'!F102&lt;&gt;0,1,0), IF('MazeSolve Accuracy'!F102&lt;&gt;0,1,0), IF('Hamiltonian Accuracy'!F102&lt;&gt;0,1,0))</f>
        <v>73.8125</v>
      </c>
      <c r="G102">
        <f>(SUM(SUMIF('PARITY Accuracy'!G102,"&lt;&gt;0"), SUMIF('Pattern_Matching Accuracy'!G102,"&lt;&gt;0"), SUMIF('Reversal Accuracy'!G102,"&lt;&gt;0"), SUMIF('Stack Accuracy'!G102,"&lt;&gt;0"), SUMIF('Vending_Machine Accuracy'!G102,"&lt;&gt;0"), SUMIF('MazeComplete Accuracy'!G102,"&lt;&gt;0"), SUMIF('MazeSolve Accuracy'!G102,"&lt;&gt;0"), SUMIF('Hamiltonian Accuracy'!G102,"&lt;&gt;0")))/SUM(IF('PARITY Accuracy'!G102&lt;&gt;0,1,0), IF('Pattern_Matching Accuracy'!G102&lt;&gt;0,1,0), IF('Reversal Accuracy'!G102&lt;&gt;0,1,0), IF('Stack Accuracy'!G102&lt;&gt;0,1,0), IF('Vending_Machine Accuracy'!G102&lt;&gt;0,1,0), IF('MazeComplete Accuracy'!G102&lt;&gt;0,1,0), IF('MazeSolve Accuracy'!G102&lt;&gt;0,1,0), IF('Hamiltonian Accuracy'!G102&lt;&gt;0,1,0))</f>
        <v>63.414285714285711</v>
      </c>
      <c r="H102" t="str">
        <f t="shared" si="27"/>
        <v>100 (δ=0.2)</v>
      </c>
      <c r="N102">
        <f t="shared" si="28"/>
        <v>69.737946428571433</v>
      </c>
      <c r="O102">
        <f t="shared" si="29"/>
        <v>3.9765791079100694</v>
      </c>
    </row>
    <row r="103" spans="1:23" x14ac:dyDescent="0.75">
      <c r="A103" s="1">
        <v>27</v>
      </c>
      <c r="B103">
        <v>100</v>
      </c>
      <c r="C103">
        <v>0.45</v>
      </c>
      <c r="D103">
        <f>(SUM(SUMIF('PARITY Accuracy'!D103,"&lt;&gt;0"), SUMIF('Pattern_Matching Accuracy'!D103,"&lt;&gt;0"), SUMIF('Reversal Accuracy'!D103,"&lt;&gt;0"), SUMIF('Stack Accuracy'!D103,"&lt;&gt;0"), SUMIF('Vending_Machine Accuracy'!D103,"&lt;&gt;0"), SUMIF('MazeComplete Accuracy'!D103,"&lt;&gt;0"), SUMIF('MazeSolve Accuracy'!D103,"&lt;&gt;0"), SUMIF('Hamiltonian Accuracy'!D103,"&lt;&gt;0")))/SUM(IF('PARITY Accuracy'!D103&lt;&gt;0,1,0), IF('Pattern_Matching Accuracy'!D103&lt;&gt;0,1,0), IF('Reversal Accuracy'!D103&lt;&gt;0,1,0), IF('Stack Accuracy'!D103&lt;&gt;0,1,0), IF('Vending_Machine Accuracy'!D103&lt;&gt;0,1,0), IF('MazeComplete Accuracy'!D103&lt;&gt;0,1,0), IF('MazeSolve Accuracy'!D103&lt;&gt;0,1,0), IF('Hamiltonian Accuracy'!D103&lt;&gt;0,1,0))</f>
        <v>71.850000000000009</v>
      </c>
      <c r="E103">
        <f>(SUM(SUMIF('PARITY Accuracy'!E103,"&lt;&gt;0"), SUMIF('Pattern_Matching Accuracy'!E103,"&lt;&gt;0"), SUMIF('Reversal Accuracy'!E103,"&lt;&gt;0"), SUMIF('Stack Accuracy'!E103,"&lt;&gt;0"), SUMIF('Vending_Machine Accuracy'!E103,"&lt;&gt;0"), SUMIF('MazeComplete Accuracy'!E103,"&lt;&gt;0"), SUMIF('MazeSolve Accuracy'!E103,"&lt;&gt;0"), SUMIF('Hamiltonian Accuracy'!E103,"&lt;&gt;0")))/SUM(IF('PARITY Accuracy'!E103&lt;&gt;0,1,0), IF('Pattern_Matching Accuracy'!E103&lt;&gt;0,1,0), IF('Reversal Accuracy'!E103&lt;&gt;0,1,0), IF('Stack Accuracy'!E103&lt;&gt;0,1,0), IF('Vending_Machine Accuracy'!E103&lt;&gt;0,1,0), IF('MazeComplete Accuracy'!E103&lt;&gt;0,1,0), IF('MazeSolve Accuracy'!E103&lt;&gt;0,1,0), IF('Hamiltonian Accuracy'!E103&lt;&gt;0,1,0))</f>
        <v>68.442499999999995</v>
      </c>
      <c r="F103">
        <f>(SUM(SUMIF('PARITY Accuracy'!F103,"&lt;&gt;0"), SUMIF('Pattern_Matching Accuracy'!F103,"&lt;&gt;0"), SUMIF('Reversal Accuracy'!F103,"&lt;&gt;0"), SUMIF('Stack Accuracy'!F103,"&lt;&gt;0"), SUMIF('Vending_Machine Accuracy'!F103,"&lt;&gt;0"), SUMIF('MazeComplete Accuracy'!F103,"&lt;&gt;0"), SUMIF('MazeSolve Accuracy'!F103,"&lt;&gt;0"), SUMIF('Hamiltonian Accuracy'!F103,"&lt;&gt;0")))/SUM(IF('PARITY Accuracy'!F103&lt;&gt;0,1,0), IF('Pattern_Matching Accuracy'!F103&lt;&gt;0,1,0), IF('Reversal Accuracy'!F103&lt;&gt;0,1,0), IF('Stack Accuracy'!F103&lt;&gt;0,1,0), IF('Vending_Machine Accuracy'!F103&lt;&gt;0,1,0), IF('MazeComplete Accuracy'!F103&lt;&gt;0,1,0), IF('MazeSolve Accuracy'!F103&lt;&gt;0,1,0), IF('Hamiltonian Accuracy'!F103&lt;&gt;0,1,0))</f>
        <v>73.412500000000009</v>
      </c>
      <c r="G103">
        <f>(SUM(SUMIF('PARITY Accuracy'!G103,"&lt;&gt;0"), SUMIF('Pattern_Matching Accuracy'!G103,"&lt;&gt;0"), SUMIF('Reversal Accuracy'!G103,"&lt;&gt;0"), SUMIF('Stack Accuracy'!G103,"&lt;&gt;0"), SUMIF('Vending_Machine Accuracy'!G103,"&lt;&gt;0"), SUMIF('MazeComplete Accuracy'!G103,"&lt;&gt;0"), SUMIF('MazeSolve Accuracy'!G103,"&lt;&gt;0"), SUMIF('Hamiltonian Accuracy'!G103,"&lt;&gt;0")))/SUM(IF('PARITY Accuracy'!G103&lt;&gt;0,1,0), IF('Pattern_Matching Accuracy'!G103&lt;&gt;0,1,0), IF('Reversal Accuracy'!G103&lt;&gt;0,1,0), IF('Stack Accuracy'!G103&lt;&gt;0,1,0), IF('Vending_Machine Accuracy'!G103&lt;&gt;0,1,0), IF('MazeComplete Accuracy'!G103&lt;&gt;0,1,0), IF('MazeSolve Accuracy'!G103&lt;&gt;0,1,0), IF('Hamiltonian Accuracy'!G103&lt;&gt;0,1,0))</f>
        <v>63.542857142857144</v>
      </c>
      <c r="H103" t="str">
        <f t="shared" si="27"/>
        <v>100 (δ=0.45)</v>
      </c>
      <c r="N103">
        <f t="shared" si="28"/>
        <v>69.311964285714296</v>
      </c>
      <c r="O103">
        <f t="shared" si="29"/>
        <v>3.7846592911720767</v>
      </c>
    </row>
    <row r="104" spans="1:23" x14ac:dyDescent="0.75">
      <c r="A104" s="1">
        <v>28</v>
      </c>
      <c r="B104">
        <v>100</v>
      </c>
      <c r="C104">
        <v>0.65</v>
      </c>
      <c r="D104">
        <f>(SUM(SUMIF('PARITY Accuracy'!D104,"&lt;&gt;0"), SUMIF('Pattern_Matching Accuracy'!D104,"&lt;&gt;0"), SUMIF('Reversal Accuracy'!D104,"&lt;&gt;0"), SUMIF('Stack Accuracy'!D104,"&lt;&gt;0"), SUMIF('Vending_Machine Accuracy'!D104,"&lt;&gt;0"), SUMIF('MazeComplete Accuracy'!D104,"&lt;&gt;0"), SUMIF('MazeSolve Accuracy'!D104,"&lt;&gt;0"), SUMIF('Hamiltonian Accuracy'!D104,"&lt;&gt;0")))/SUM(IF('PARITY Accuracy'!D104&lt;&gt;0,1,0), IF('Pattern_Matching Accuracy'!D104&lt;&gt;0,1,0), IF('Reversal Accuracy'!D104&lt;&gt;0,1,0), IF('Stack Accuracy'!D104&lt;&gt;0,1,0), IF('Vending_Machine Accuracy'!D104&lt;&gt;0,1,0), IF('MazeComplete Accuracy'!D104&lt;&gt;0,1,0), IF('MazeSolve Accuracy'!D104&lt;&gt;0,1,0), IF('Hamiltonian Accuracy'!D104&lt;&gt;0,1,0))</f>
        <v>71.66</v>
      </c>
      <c r="E104">
        <f>(SUM(SUMIF('PARITY Accuracy'!E104,"&lt;&gt;0"), SUMIF('Pattern_Matching Accuracy'!E104,"&lt;&gt;0"), SUMIF('Reversal Accuracy'!E104,"&lt;&gt;0"), SUMIF('Stack Accuracy'!E104,"&lt;&gt;0"), SUMIF('Vending_Machine Accuracy'!E104,"&lt;&gt;0"), SUMIF('MazeComplete Accuracy'!E104,"&lt;&gt;0"), SUMIF('MazeSolve Accuracy'!E104,"&lt;&gt;0"), SUMIF('Hamiltonian Accuracy'!E104,"&lt;&gt;0")))/SUM(IF('PARITY Accuracy'!E104&lt;&gt;0,1,0), IF('Pattern_Matching Accuracy'!E104&lt;&gt;0,1,0), IF('Reversal Accuracy'!E104&lt;&gt;0,1,0), IF('Stack Accuracy'!E104&lt;&gt;0,1,0), IF('Vending_Machine Accuracy'!E104&lt;&gt;0,1,0), IF('MazeComplete Accuracy'!E104&lt;&gt;0,1,0), IF('MazeSolve Accuracy'!E104&lt;&gt;0,1,0), IF('Hamiltonian Accuracy'!E104&lt;&gt;0,1,0))</f>
        <v>67.924999999999997</v>
      </c>
      <c r="F104">
        <f>(SUM(SUMIF('PARITY Accuracy'!F104,"&lt;&gt;0"), SUMIF('Pattern_Matching Accuracy'!F104,"&lt;&gt;0"), SUMIF('Reversal Accuracy'!F104,"&lt;&gt;0"), SUMIF('Stack Accuracy'!F104,"&lt;&gt;0"), SUMIF('Vending_Machine Accuracy'!F104,"&lt;&gt;0"), SUMIF('MazeComplete Accuracy'!F104,"&lt;&gt;0"), SUMIF('MazeSolve Accuracy'!F104,"&lt;&gt;0"), SUMIF('Hamiltonian Accuracy'!F104,"&lt;&gt;0")))/SUM(IF('PARITY Accuracy'!F104&lt;&gt;0,1,0), IF('Pattern_Matching Accuracy'!F104&lt;&gt;0,1,0), IF('Reversal Accuracy'!F104&lt;&gt;0,1,0), IF('Stack Accuracy'!F104&lt;&gt;0,1,0), IF('Vending_Machine Accuracy'!F104&lt;&gt;0,1,0), IF('MazeComplete Accuracy'!F104&lt;&gt;0,1,0), IF('MazeSolve Accuracy'!F104&lt;&gt;0,1,0), IF('Hamiltonian Accuracy'!F104&lt;&gt;0,1,0))</f>
        <v>72.3125</v>
      </c>
      <c r="G104">
        <f>(SUM(SUMIF('PARITY Accuracy'!G104,"&lt;&gt;0"), SUMIF('Pattern_Matching Accuracy'!G104,"&lt;&gt;0"), SUMIF('Reversal Accuracy'!G104,"&lt;&gt;0"), SUMIF('Stack Accuracy'!G104,"&lt;&gt;0"), SUMIF('Vending_Machine Accuracy'!G104,"&lt;&gt;0"), SUMIF('MazeComplete Accuracy'!G104,"&lt;&gt;0"), SUMIF('MazeSolve Accuracy'!G104,"&lt;&gt;0"), SUMIF('Hamiltonian Accuracy'!G104,"&lt;&gt;0")))/SUM(IF('PARITY Accuracy'!G104&lt;&gt;0,1,0), IF('Pattern_Matching Accuracy'!G104&lt;&gt;0,1,0), IF('Reversal Accuracy'!G104&lt;&gt;0,1,0), IF('Stack Accuracy'!G104&lt;&gt;0,1,0), IF('Vending_Machine Accuracy'!G104&lt;&gt;0,1,0), IF('MazeComplete Accuracy'!G104&lt;&gt;0,1,0), IF('MazeSolve Accuracy'!G104&lt;&gt;0,1,0), IF('Hamiltonian Accuracy'!G104&lt;&gt;0,1,0))</f>
        <v>61.81428571428571</v>
      </c>
      <c r="H104" t="str">
        <f t="shared" si="27"/>
        <v>100 (δ=0.65)</v>
      </c>
      <c r="N104">
        <f t="shared" si="28"/>
        <v>68.427946428571417</v>
      </c>
      <c r="O104">
        <f t="shared" si="29"/>
        <v>4.169214251258313</v>
      </c>
    </row>
    <row r="105" spans="1:23" x14ac:dyDescent="0.75">
      <c r="A105" s="1">
        <v>29</v>
      </c>
      <c r="B105">
        <v>100</v>
      </c>
      <c r="C105">
        <v>0.85</v>
      </c>
      <c r="D105">
        <f>(SUM(SUMIF('PARITY Accuracy'!D105,"&lt;&gt;0"), SUMIF('Pattern_Matching Accuracy'!D105,"&lt;&gt;0"), SUMIF('Reversal Accuracy'!D105,"&lt;&gt;0"), SUMIF('Stack Accuracy'!D105,"&lt;&gt;0"), SUMIF('Vending_Machine Accuracy'!D105,"&lt;&gt;0"), SUMIF('MazeComplete Accuracy'!D105,"&lt;&gt;0"), SUMIF('MazeSolve Accuracy'!D105,"&lt;&gt;0"), SUMIF('Hamiltonian Accuracy'!D105,"&lt;&gt;0")))/SUM(IF('PARITY Accuracy'!D105&lt;&gt;0,1,0), IF('Pattern_Matching Accuracy'!D105&lt;&gt;0,1,0), IF('Reversal Accuracy'!D105&lt;&gt;0,1,0), IF('Stack Accuracy'!D105&lt;&gt;0,1,0), IF('Vending_Machine Accuracy'!D105&lt;&gt;0,1,0), IF('MazeComplete Accuracy'!D105&lt;&gt;0,1,0), IF('MazeSolve Accuracy'!D105&lt;&gt;0,1,0), IF('Hamiltonian Accuracy'!D105&lt;&gt;0,1,0))</f>
        <v>69.421250000000001</v>
      </c>
      <c r="E105">
        <f>(SUM(SUMIF('PARITY Accuracy'!E105,"&lt;&gt;0"), SUMIF('Pattern_Matching Accuracy'!E105,"&lt;&gt;0"), SUMIF('Reversal Accuracy'!E105,"&lt;&gt;0"), SUMIF('Stack Accuracy'!E105,"&lt;&gt;0"), SUMIF('Vending_Machine Accuracy'!E105,"&lt;&gt;0"), SUMIF('MazeComplete Accuracy'!E105,"&lt;&gt;0"), SUMIF('MazeSolve Accuracy'!E105,"&lt;&gt;0"), SUMIF('Hamiltonian Accuracy'!E105,"&lt;&gt;0")))/SUM(IF('PARITY Accuracy'!E105&lt;&gt;0,1,0), IF('Pattern_Matching Accuracy'!E105&lt;&gt;0,1,0), IF('Reversal Accuracy'!E105&lt;&gt;0,1,0), IF('Stack Accuracy'!E105&lt;&gt;0,1,0), IF('Vending_Machine Accuracy'!E105&lt;&gt;0,1,0), IF('MazeComplete Accuracy'!E105&lt;&gt;0,1,0), IF('MazeSolve Accuracy'!E105&lt;&gt;0,1,0), IF('Hamiltonian Accuracy'!E105&lt;&gt;0,1,0))</f>
        <v>66.825000000000003</v>
      </c>
      <c r="F105">
        <f>(SUM(SUMIF('PARITY Accuracy'!F105,"&lt;&gt;0"), SUMIF('Pattern_Matching Accuracy'!F105,"&lt;&gt;0"), SUMIF('Reversal Accuracy'!F105,"&lt;&gt;0"), SUMIF('Stack Accuracy'!F105,"&lt;&gt;0"), SUMIF('Vending_Machine Accuracy'!F105,"&lt;&gt;0"), SUMIF('MazeComplete Accuracy'!F105,"&lt;&gt;0"), SUMIF('MazeSolve Accuracy'!F105,"&lt;&gt;0"), SUMIF('Hamiltonian Accuracy'!F105,"&lt;&gt;0")))/SUM(IF('PARITY Accuracy'!F105&lt;&gt;0,1,0), IF('Pattern_Matching Accuracy'!F105&lt;&gt;0,1,0), IF('Reversal Accuracy'!F105&lt;&gt;0,1,0), IF('Stack Accuracy'!F105&lt;&gt;0,1,0), IF('Vending_Machine Accuracy'!F105&lt;&gt;0,1,0), IF('MazeComplete Accuracy'!F105&lt;&gt;0,1,0), IF('MazeSolve Accuracy'!F105&lt;&gt;0,1,0), IF('Hamiltonian Accuracy'!F105&lt;&gt;0,1,0))</f>
        <v>70.325000000000003</v>
      </c>
      <c r="G105">
        <f>(SUM(SUMIF('PARITY Accuracy'!G105,"&lt;&gt;0"), SUMIF('Pattern_Matching Accuracy'!G105,"&lt;&gt;0"), SUMIF('Reversal Accuracy'!G105,"&lt;&gt;0"), SUMIF('Stack Accuracy'!G105,"&lt;&gt;0"), SUMIF('Vending_Machine Accuracy'!G105,"&lt;&gt;0"), SUMIF('MazeComplete Accuracy'!G105,"&lt;&gt;0"), SUMIF('MazeSolve Accuracy'!G105,"&lt;&gt;0"), SUMIF('Hamiltonian Accuracy'!G105,"&lt;&gt;0")))/SUM(IF('PARITY Accuracy'!G105&lt;&gt;0,1,0), IF('Pattern_Matching Accuracy'!G105&lt;&gt;0,1,0), IF('Reversal Accuracy'!G105&lt;&gt;0,1,0), IF('Stack Accuracy'!G105&lt;&gt;0,1,0), IF('Vending_Machine Accuracy'!G105&lt;&gt;0,1,0), IF('MazeComplete Accuracy'!G105&lt;&gt;0,1,0), IF('MazeSolve Accuracy'!G105&lt;&gt;0,1,0), IF('Hamiltonian Accuracy'!G105&lt;&gt;0,1,0))</f>
        <v>61.328571428571436</v>
      </c>
      <c r="H105" t="str">
        <f t="shared" si="27"/>
        <v>100 (δ=0.85)</v>
      </c>
      <c r="N105">
        <f t="shared" si="28"/>
        <v>66.974955357142861</v>
      </c>
      <c r="O105">
        <f t="shared" si="29"/>
        <v>3.5039725550713468</v>
      </c>
    </row>
    <row r="106" spans="1:23" x14ac:dyDescent="0.75">
      <c r="O106">
        <f>AVERAGE(O76:O105)</f>
        <v>7.0351740477598961</v>
      </c>
    </row>
    <row r="109" spans="1:23" x14ac:dyDescent="0.75">
      <c r="A109" s="1">
        <v>0</v>
      </c>
      <c r="B109" t="s">
        <v>17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  <c r="J111" s="2"/>
      <c r="K111" s="2" t="s">
        <v>26</v>
      </c>
      <c r="L111" s="2" t="s">
        <v>27</v>
      </c>
      <c r="N111" s="3" t="s">
        <v>28</v>
      </c>
      <c r="O111" s="3" t="s">
        <v>29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0.64444444444444438</v>
      </c>
      <c r="H112" t="str">
        <f t="shared" ref="H112:H141" si="40">B112&amp;" (δ="&amp;C112&amp;")"</f>
        <v>0 (δ=0)</v>
      </c>
      <c r="J112">
        <v>2</v>
      </c>
      <c r="K112">
        <f>_xlfn.STDEV.P(D112:G116)</f>
        <v>0.29085654688213142</v>
      </c>
      <c r="L112">
        <f>_xlfn.STDEV.P(D112:G112,D117:G117,D122:G122,D127:G127,D132:G132,D137:G137)</f>
        <v>23.646770467621451</v>
      </c>
      <c r="M112">
        <v>0</v>
      </c>
      <c r="N112">
        <f>AVERAGE(D112:G112)</f>
        <v>0.16111111111111109</v>
      </c>
      <c r="O112">
        <f>_xlfn.STDEV.P(D112:G112)</f>
        <v>0.2790526301083191</v>
      </c>
      <c r="P112" s="5">
        <f>_xlfn.STDEV.P(D112:D116)</f>
        <v>0</v>
      </c>
      <c r="Q112">
        <f>_xlfn.STDEV.P(D112,D117,D122,D127,D132,D137)</f>
        <v>21.790801432465965</v>
      </c>
      <c r="R112" s="5">
        <f>_xlfn.STDEV.P(E112:E116)</f>
        <v>0</v>
      </c>
      <c r="S112">
        <f>_xlfn.STDEV.P(E112,E117,E122,E127,E132,E137)</f>
        <v>24.950274940730726</v>
      </c>
      <c r="T112" s="5">
        <f>_xlfn.STDEV.P(F112:F116)</f>
        <v>0</v>
      </c>
      <c r="U112">
        <f>_xlfn.STDEV.P(F112,F117,F122,F127,F132,F137)</f>
        <v>23.156025077630076</v>
      </c>
      <c r="V112" s="5">
        <f>_xlfn.STDEV.P(G112:G116)</f>
        <v>0.1503247513358911</v>
      </c>
      <c r="W112">
        <f>_xlfn.STDEV.P(G112,G117,G122,G127,G132,G137)</f>
        <v>22.358691686172335</v>
      </c>
    </row>
    <row r="113" spans="1:23" x14ac:dyDescent="0.7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0.92222222222222228</v>
      </c>
      <c r="H113" t="str">
        <f t="shared" si="40"/>
        <v>0 (δ=0.2)</v>
      </c>
      <c r="J113">
        <v>5</v>
      </c>
      <c r="K113">
        <f>_xlfn.STDEV.P(D117:G121)</f>
        <v>10.167616676118945</v>
      </c>
      <c r="L113">
        <f>_xlfn.STDEV.P(D113:G113,D118:G118,D123:G123,D128:G128,D133:G133,D138:G138)</f>
        <v>23.953682466908585</v>
      </c>
      <c r="M113">
        <v>0.2</v>
      </c>
      <c r="N113">
        <f t="shared" ref="N113:N141" si="41">AVERAGE(D113:G113)</f>
        <v>0.23055555555555557</v>
      </c>
      <c r="O113">
        <f t="shared" ref="O113:O141" si="42">_xlfn.STDEV.P(D113:G113)</f>
        <v>0.39933393618949115</v>
      </c>
      <c r="P113" s="5">
        <f>_xlfn.STDEV.P(D117:D121)</f>
        <v>0.53194219610780924</v>
      </c>
      <c r="Q113">
        <f t="shared" ref="Q113:Q116" si="43">_xlfn.STDEV.P(D113,D118,D123,D128,D133,D138)</f>
        <v>21.487392625121029</v>
      </c>
      <c r="R113" s="5">
        <f>_xlfn.STDEV.P(E117:E121)</f>
        <v>0.30563458573924468</v>
      </c>
      <c r="S113">
        <f t="shared" ref="S113:S116" si="44">_xlfn.STDEV.P(E113,E118,E123,E128,E133,E138)</f>
        <v>25.188972678893759</v>
      </c>
      <c r="T113" s="5">
        <f>_xlfn.STDEV.P(F117:F121)</f>
        <v>0.88358644172485978</v>
      </c>
      <c r="U113">
        <f t="shared" ref="U113:U116" si="45">_xlfn.STDEV.P(F113,F118,F123,F128,F133,F138)</f>
        <v>23.343517959578548</v>
      </c>
      <c r="V113" s="5">
        <f>_xlfn.STDEV.P(G117:G121)</f>
        <v>1.0243311578721295</v>
      </c>
      <c r="W113">
        <f t="shared" ref="W113:W116" si="46">_xlfn.STDEV.P(G113,G118,G123,G128,G133,G138)</f>
        <v>23.150632745343199</v>
      </c>
    </row>
    <row r="114" spans="1:23" x14ac:dyDescent="0.7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0.65555555555555556</v>
      </c>
      <c r="H114" t="str">
        <f t="shared" si="40"/>
        <v>0 (δ=0.45)</v>
      </c>
      <c r="J114">
        <v>10</v>
      </c>
      <c r="K114">
        <f>_xlfn.STDEV.P(D122:G126)</f>
        <v>9.1283736608172923</v>
      </c>
      <c r="L114">
        <f t="shared" ref="L114:L116" si="47">_xlfn.STDEV.P(D114:G114,D119:G119,D124:G124,D129:G129,D134:G134,D139:G139)</f>
        <v>23.791065208299422</v>
      </c>
      <c r="M114">
        <v>0.45</v>
      </c>
      <c r="N114">
        <f t="shared" si="41"/>
        <v>0.16388888888888889</v>
      </c>
      <c r="O114">
        <f t="shared" si="42"/>
        <v>0.28386388235156601</v>
      </c>
      <c r="P114" s="5">
        <f>_xlfn.STDEV.P(D122:D126)</f>
        <v>1.1056916387492488</v>
      </c>
      <c r="Q114">
        <f t="shared" si="43"/>
        <v>21.50587670199161</v>
      </c>
      <c r="R114" s="5">
        <f>_xlfn.STDEV.P(E122:E126)</f>
        <v>0.60721701227814606</v>
      </c>
      <c r="S114">
        <f t="shared" si="44"/>
        <v>24.827546864991177</v>
      </c>
      <c r="T114" s="5">
        <f>_xlfn.STDEV.P(F122:F126)</f>
        <v>0.76664855051059722</v>
      </c>
      <c r="U114">
        <f t="shared" si="45"/>
        <v>23.26723422257264</v>
      </c>
      <c r="V114" s="5">
        <f>_xlfn.STDEV.P(G122:G126)</f>
        <v>0.46282012611359236</v>
      </c>
      <c r="W114">
        <f t="shared" si="46"/>
        <v>22.864237749348149</v>
      </c>
    </row>
    <row r="115" spans="1:23" x14ac:dyDescent="0.7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0.5</v>
      </c>
      <c r="H115" t="str">
        <f t="shared" si="40"/>
        <v>0 (δ=0.65)</v>
      </c>
      <c r="J115">
        <v>20</v>
      </c>
      <c r="K115">
        <f>_xlfn.STDEV.P(D127:G131)</f>
        <v>5.7375030810927221</v>
      </c>
      <c r="L115">
        <f t="shared" si="47"/>
        <v>23.776281462391974</v>
      </c>
      <c r="M115">
        <v>0.65</v>
      </c>
      <c r="N115">
        <f t="shared" si="41"/>
        <v>0.125</v>
      </c>
      <c r="O115">
        <f t="shared" si="42"/>
        <v>0.21650635094610965</v>
      </c>
      <c r="P115" s="5">
        <f>_xlfn.STDEV.P(D127:D131)</f>
        <v>0.78781019158118348</v>
      </c>
      <c r="Q115">
        <f t="shared" si="43"/>
        <v>21.329331277197294</v>
      </c>
      <c r="R115" s="5">
        <f>_xlfn.STDEV.P(E127:E131)</f>
        <v>0.70474286090743565</v>
      </c>
      <c r="S115">
        <f t="shared" si="44"/>
        <v>24.972282203920052</v>
      </c>
      <c r="T115" s="5">
        <f>_xlfn.STDEV.P(F127:F131)</f>
        <v>0.6709601329438265</v>
      </c>
      <c r="U115">
        <f t="shared" si="45"/>
        <v>23.219026934941859</v>
      </c>
      <c r="V115" s="5">
        <f>_xlfn.STDEV.P(G127:G131)</f>
        <v>0.82910343142456899</v>
      </c>
      <c r="W115">
        <f t="shared" si="46"/>
        <v>22.746165717597464</v>
      </c>
    </row>
    <row r="116" spans="1:23" x14ac:dyDescent="0.7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0.52222222222222225</v>
      </c>
      <c r="H116" t="str">
        <f t="shared" si="40"/>
        <v>0 (δ=0.85)</v>
      </c>
      <c r="J116">
        <v>50</v>
      </c>
      <c r="K116">
        <f>_xlfn.STDEV.P(D133:G136)</f>
        <v>5.3237762556719073</v>
      </c>
      <c r="L116">
        <f t="shared" si="47"/>
        <v>23.287969309976411</v>
      </c>
      <c r="M116">
        <v>0.85</v>
      </c>
      <c r="N116">
        <f t="shared" si="41"/>
        <v>0.13055555555555556</v>
      </c>
      <c r="O116">
        <f t="shared" si="42"/>
        <v>0.22612885543260344</v>
      </c>
      <c r="P116" s="5">
        <f>_xlfn.STDEV.P(D132:D136)</f>
        <v>0.83167811669895675</v>
      </c>
      <c r="Q116">
        <f t="shared" si="43"/>
        <v>20.569334283895849</v>
      </c>
      <c r="R116" s="5">
        <f>_xlfn.STDEV.P(E132:E136)</f>
        <v>0.67872122406773283</v>
      </c>
      <c r="S116">
        <f t="shared" si="44"/>
        <v>24.428306472575102</v>
      </c>
      <c r="T116" s="5">
        <f>_xlfn.STDEV.P(F132:F136)</f>
        <v>0.48897852713590378</v>
      </c>
      <c r="U116">
        <f t="shared" si="45"/>
        <v>22.916900851076178</v>
      </c>
      <c r="V116" s="5">
        <f>_xlfn.STDEV.P(G132:G136)</f>
        <v>1.1911373402195524</v>
      </c>
      <c r="W116">
        <f t="shared" si="46"/>
        <v>22.207327720179634</v>
      </c>
    </row>
    <row r="117" spans="1:23" x14ac:dyDescent="0.75">
      <c r="A117" s="1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'MazeComplete Accuracy'!D117, 'MazeSolve Accuracy'!D117, 'Hamiltonian Accuracy'!D117)</f>
        <v>16.512499999999999</v>
      </c>
      <c r="E117">
        <f>AVERAGE('PARITY Accuracy'!E117, 'Pattern_Matching Accuracy'!E117, 'Reversal Accuracy'!E117, 'Stack Accuracy'!E117, 'Vending_Machine Accuracy'!E117, 'MazeComplete Accuracy'!E117, 'MazeSolve Accuracy'!E117, 'Hamiltonian Accuracy'!E117)</f>
        <v>32.412500000000001</v>
      </c>
      <c r="F117">
        <f>AVERAGE('PARITY Accuracy'!F117, 'Pattern_Matching Accuracy'!F117, 'Reversal Accuracy'!F117, 'Stack Accuracy'!F117, 'Vending_Machine Accuracy'!F117, 'MazeComplete Accuracy'!F117, 'MazeSolve Accuracy'!F117, 'Hamiltonian Accuracy'!F117)</f>
        <v>36.524999999999999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45.644444444444446</v>
      </c>
      <c r="H117" t="str">
        <f t="shared" si="40"/>
        <v>5 (δ=0)</v>
      </c>
      <c r="J117">
        <v>100</v>
      </c>
      <c r="K117">
        <f>_xlfn.STDEV.P(D137:G141)</f>
        <v>7.6613910715866096</v>
      </c>
      <c r="L117">
        <f>AVERAGE((L116-L115), (L115-L114), (L114-L113), (L113-L112))</f>
        <v>-8.9700289411259959E-2</v>
      </c>
      <c r="N117">
        <f t="shared" si="41"/>
        <v>32.773611111111109</v>
      </c>
      <c r="O117">
        <f t="shared" si="42"/>
        <v>10.539039390435372</v>
      </c>
      <c r="P117" s="5">
        <f>_xlfn.STDEV.P(D137:D141)</f>
        <v>2.3701363777174476</v>
      </c>
      <c r="R117" s="5">
        <f>_xlfn.STDEV.P(E137:E141)</f>
        <v>0.6462874747355114</v>
      </c>
      <c r="T117" s="5">
        <f>_xlfn.STDEV.P(F137:F141)</f>
        <v>0.99037240470441246</v>
      </c>
      <c r="V117" s="5">
        <f>_xlfn.STDEV.P(G137:G141)</f>
        <v>1.3683865070414345</v>
      </c>
    </row>
    <row r="118" spans="1:23" x14ac:dyDescent="0.75">
      <c r="A118" s="1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'MazeComplete Accuracy'!D118, 'MazeSolve Accuracy'!D118, 'Hamiltonian Accuracy'!D118)</f>
        <v>17.237499999999997</v>
      </c>
      <c r="E118">
        <f>AVERAGE('PARITY Accuracy'!E118, 'Pattern_Matching Accuracy'!E118, 'Reversal Accuracy'!E118, 'Stack Accuracy'!E118, 'Vending_Machine Accuracy'!E118, 'MazeComplete Accuracy'!E118, 'MazeSolve Accuracy'!E118, 'Hamiltonian Accuracy'!E118)</f>
        <v>33.050000000000004</v>
      </c>
      <c r="F118">
        <f>AVERAGE('PARITY Accuracy'!F118, 'Pattern_Matching Accuracy'!F118, 'Reversal Accuracy'!F118, 'Stack Accuracy'!F118, 'Vending_Machine Accuracy'!F118, 'MazeComplete Accuracy'!F118, 'MazeSolve Accuracy'!F118, 'Hamiltonian Accuracy'!F118)</f>
        <v>35.462499999999991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45.37777777777778</v>
      </c>
      <c r="H118" t="str">
        <f t="shared" si="40"/>
        <v>5 (δ=0.2)</v>
      </c>
      <c r="K118">
        <f>AVERAGE(K112:K117)</f>
        <v>6.3849195486949339</v>
      </c>
      <c r="N118">
        <f t="shared" si="41"/>
        <v>32.781944444444449</v>
      </c>
      <c r="O118">
        <f t="shared" si="42"/>
        <v>10.093834780632353</v>
      </c>
      <c r="P118" s="5">
        <f>AVERAGE(P112:P117)</f>
        <v>0.93787642014244099</v>
      </c>
      <c r="Q118">
        <f>AVERAGE(Q112:Q116)</f>
        <v>21.336547264134349</v>
      </c>
      <c r="R118" s="5">
        <f>AVERAGE(R112:R117)</f>
        <v>0.49043385962134511</v>
      </c>
      <c r="S118">
        <f>AVERAGE(S112:S116)</f>
        <v>24.873476632222165</v>
      </c>
      <c r="T118" s="5">
        <f>AVERAGE(T112:T117)</f>
        <v>0.63342434283659999</v>
      </c>
      <c r="U118">
        <f>AVERAGE(U112:U116)</f>
        <v>23.18054100915986</v>
      </c>
      <c r="V118" s="5">
        <f>AVERAGE(V112:V117)</f>
        <v>0.83768388566786145</v>
      </c>
      <c r="W118">
        <f>AVERAGE(W112:W116)</f>
        <v>22.665411123728155</v>
      </c>
    </row>
    <row r="119" spans="1:23" ht="15.5" thickBot="1" x14ac:dyDescent="0.9">
      <c r="A119" s="1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'MazeComplete Accuracy'!D119, 'MazeSolve Accuracy'!D119, 'Hamiltonian Accuracy'!D119)</f>
        <v>15.900000000000002</v>
      </c>
      <c r="E119">
        <f>AVERAGE('PARITY Accuracy'!E119, 'Pattern_Matching Accuracy'!E119, 'Reversal Accuracy'!E119, 'Stack Accuracy'!E119, 'Vending_Machine Accuracy'!E119, 'MazeComplete Accuracy'!E119, 'MazeSolve Accuracy'!E119, 'Hamiltonian Accuracy'!E119)</f>
        <v>33.037500000000001</v>
      </c>
      <c r="F119">
        <f>AVERAGE('PARITY Accuracy'!F119, 'Pattern_Matching Accuracy'!F119, 'Reversal Accuracy'!F119, 'Stack Accuracy'!F119, 'Vending_Machine Accuracy'!F119, 'MazeComplete Accuracy'!F119, 'MazeSolve Accuracy'!F119, 'Hamiltonian Accuracy'!F119)</f>
        <v>34.137499999999996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44.388888888888893</v>
      </c>
      <c r="H119" t="str">
        <f t="shared" si="40"/>
        <v>5 (δ=0.45)</v>
      </c>
      <c r="N119">
        <f t="shared" si="41"/>
        <v>31.865972222222219</v>
      </c>
      <c r="O119">
        <f t="shared" si="42"/>
        <v>10.225801027552457</v>
      </c>
      <c r="P119" s="5">
        <f>_xlfn.STDEV.P(P112:P117)</f>
        <v>0.72545655279732679</v>
      </c>
      <c r="Q119">
        <f>_xlfn.STDEV.P(Q112:Q116)</f>
        <v>0.41144658424073072</v>
      </c>
      <c r="R119" s="5">
        <f>_xlfn.STDEV.P(R112:R117)</f>
        <v>0.25625029301494312</v>
      </c>
      <c r="S119">
        <f>_xlfn.STDEV.P(S112:S116)</f>
        <v>0.25119088009392831</v>
      </c>
      <c r="T119" s="5">
        <f>_xlfn.STDEV.P(T112:T117)</f>
        <v>0.32435618575164216</v>
      </c>
      <c r="U119">
        <f>_xlfn.STDEV.P(U112:U116)</f>
        <v>0.14537230132048437</v>
      </c>
      <c r="V119" s="5">
        <f>_xlfn.STDEV.P(V112:V117)</f>
        <v>0.41921968446555119</v>
      </c>
      <c r="W119">
        <f>_xlfn.STDEV.P(W112:W116)</f>
        <v>0.34217263816685223</v>
      </c>
    </row>
    <row r="120" spans="1:23" x14ac:dyDescent="0.75">
      <c r="A120" s="1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'MazeComplete Accuracy'!D120, 'MazeSolve Accuracy'!D120, 'Hamiltonian Accuracy'!D120)</f>
        <v>15.974999999999998</v>
      </c>
      <c r="E120">
        <f>AVERAGE('PARITY Accuracy'!E120, 'Pattern_Matching Accuracy'!E120, 'Reversal Accuracy'!E120, 'Stack Accuracy'!E120, 'Vending_Machine Accuracy'!E120, 'MazeComplete Accuracy'!E120, 'MazeSolve Accuracy'!E120, 'Hamiltonian Accuracy'!E120)</f>
        <v>33.075000000000003</v>
      </c>
      <c r="F120">
        <f>AVERAGE('PARITY Accuracy'!F120, 'Pattern_Matching Accuracy'!F120, 'Reversal Accuracy'!F120, 'Stack Accuracy'!F120, 'Vending_Machine Accuracy'!F120, 'MazeComplete Accuracy'!F120, 'MazeSolve Accuracy'!F120, 'Hamiltonian Accuracy'!F120)</f>
        <v>34.362500000000004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43.966666666666669</v>
      </c>
      <c r="H120" t="str">
        <f t="shared" si="40"/>
        <v>5 (δ=0.65)</v>
      </c>
      <c r="K120" s="9" cm="1">
        <f t="array" ref="K120">INDEX(LINEST(K112:K117),1)</f>
        <v>0.54086516521304906</v>
      </c>
      <c r="L120" s="10" cm="1">
        <f t="array" ref="L120">INDEX(LINEST(L112:L116),1)</f>
        <v>-8.9500331980669021E-2</v>
      </c>
      <c r="N120">
        <f t="shared" si="41"/>
        <v>31.844791666666666</v>
      </c>
      <c r="O120">
        <f t="shared" si="42"/>
        <v>10.082688243397287</v>
      </c>
      <c r="P120" s="5"/>
      <c r="R120" s="5"/>
      <c r="T120" s="5"/>
      <c r="V120" s="5"/>
    </row>
    <row r="121" spans="1:23" x14ac:dyDescent="0.75">
      <c r="A121" s="1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'MazeComplete Accuracy'!D121, 'MazeSolve Accuracy'!D121, 'Hamiltonian Accuracy'!D121)</f>
        <v>15.824999999999999</v>
      </c>
      <c r="E121">
        <f>AVERAGE('PARITY Accuracy'!E121, 'Pattern_Matching Accuracy'!E121, 'Reversal Accuracy'!E121, 'Stack Accuracy'!E121, 'Vending_Machine Accuracy'!E121, 'MazeComplete Accuracy'!E121, 'MazeSolve Accuracy'!E121, 'Hamiltonian Accuracy'!E121)</f>
        <v>33.337499999999999</v>
      </c>
      <c r="F121">
        <f>AVERAGE('PARITY Accuracy'!F121, 'Pattern_Matching Accuracy'!F121, 'Reversal Accuracy'!F121, 'Stack Accuracy'!F121, 'Vending_Machine Accuracy'!F121, 'MazeComplete Accuracy'!F121, 'MazeSolve Accuracy'!F121, 'Hamiltonian Accuracy'!F121)</f>
        <v>34.537499999999994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</v>
      </c>
      <c r="H121" t="str">
        <f t="shared" si="40"/>
        <v>5 (δ=0.85)</v>
      </c>
      <c r="K121" s="11">
        <f>AVERAGE('Hamiltonian Accuracy'!K120, 'MazeSolve Accuracy'!K120, 'MazeComplete Accuracy'!K120, 'Vending_Machine Accuracy'!K120, 'Stack Accuracy'!K120, 'Reversal Accuracy'!K120, 'Pattern_Matching Accuracy'!K120, 'PARITY Accuracy'!K120)</f>
        <v>1.0351595732322261</v>
      </c>
      <c r="L121" s="11">
        <f>AVERAGE('Hamiltonian Accuracy'!L120, 'MazeSolve Accuracy'!L120, 'MazeComplete Accuracy'!L120,  'Vending_Machine Accuracy'!L120, 'Stack Accuracy'!L120, 'Reversal Accuracy'!L120, 'Pattern_Matching Accuracy'!L120, 'PARITY Accuracy'!L120)</f>
        <v>-0.17387388694321784</v>
      </c>
      <c r="N121">
        <f t="shared" si="41"/>
        <v>31.624999999999996</v>
      </c>
      <c r="O121">
        <f t="shared" si="42"/>
        <v>9.8226261445195941</v>
      </c>
      <c r="P121" s="5"/>
      <c r="R121" s="5"/>
      <c r="T121" s="5"/>
      <c r="V121" s="5"/>
    </row>
    <row r="122" spans="1:23" ht="15.5" thickBot="1" x14ac:dyDescent="0.9">
      <c r="A122" s="1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'MazeComplete Accuracy'!D122, 'MazeSolve Accuracy'!D122, 'Hamiltonian Accuracy'!D122)</f>
        <v>28.962500000000002</v>
      </c>
      <c r="E122">
        <f>AVERAGE('PARITY Accuracy'!E122, 'Pattern_Matching Accuracy'!E122, 'Reversal Accuracy'!E122, 'Stack Accuracy'!E122, 'Vending_Machine Accuracy'!E122, 'MazeComplete Accuracy'!E122, 'MazeSolve Accuracy'!E122, 'Hamiltonian Accuracy'!E122)</f>
        <v>51.737499999999997</v>
      </c>
      <c r="F122">
        <f>AVERAGE('PARITY Accuracy'!F122, 'Pattern_Matching Accuracy'!F122, 'Reversal Accuracy'!F122, 'Stack Accuracy'!F122, 'Vending_Machine Accuracy'!F122, 'MazeComplete Accuracy'!F122, 'MazeSolve Accuracy'!F122, 'Hamiltonian Accuracy'!F122)</f>
        <v>42.637499999999996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40"/>
        <v>10 (δ=0)</v>
      </c>
      <c r="K122" s="12">
        <f>_xlfn.STDEV.P('Hamiltonian Accuracy'!K120, 'MazeSolve Accuracy'!K120, 'MazeComplete Accuracy'!K120, 'Vending_Machine Accuracy'!K120, 'Stack Accuracy'!K120, 'Reversal Accuracy'!K120, 'Pattern_Matching Accuracy'!K120, 'PARITY Accuracy'!K120)</f>
        <v>2.4075322375575237</v>
      </c>
      <c r="L122" s="13" t="s">
        <v>29</v>
      </c>
      <c r="N122">
        <f t="shared" si="41"/>
        <v>42.803819444444443</v>
      </c>
      <c r="O122">
        <f t="shared" si="42"/>
        <v>8.619244276006329</v>
      </c>
      <c r="P122" s="5"/>
      <c r="R122" s="5"/>
      <c r="T122" s="5"/>
      <c r="V122" s="5"/>
    </row>
    <row r="123" spans="1:23" x14ac:dyDescent="0.75">
      <c r="A123" s="1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'MazeComplete Accuracy'!D123, 'MazeSolve Accuracy'!D123, 'Hamiltonian Accuracy'!D123)</f>
        <v>28.549999999999997</v>
      </c>
      <c r="E123">
        <f>AVERAGE('PARITY Accuracy'!E123, 'Pattern_Matching Accuracy'!E123, 'Reversal Accuracy'!E123, 'Stack Accuracy'!E123, 'Vending_Machine Accuracy'!E123, 'MazeComplete Accuracy'!E123, 'MazeSolve Accuracy'!E123, 'Hamiltonian Accuracy'!E123)</f>
        <v>50.462499999999999</v>
      </c>
      <c r="F123">
        <f>AVERAGE('PARITY Accuracy'!F123, 'Pattern_Matching Accuracy'!F123, 'Reversal Accuracy'!F123, 'Stack Accuracy'!F123, 'Vending_Machine Accuracy'!F123, 'MazeComplete Accuracy'!F123, 'MazeSolve Accuracy'!F123, 'Hamiltonian Accuracy'!F123)</f>
        <v>42.337500000000006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40"/>
        <v>10 (δ=0.2)</v>
      </c>
      <c r="J123" s="2"/>
      <c r="K123" s="2" t="s">
        <v>26</v>
      </c>
      <c r="L123" s="2" t="s">
        <v>27</v>
      </c>
      <c r="N123">
        <f t="shared" si="41"/>
        <v>42.198611111111106</v>
      </c>
      <c r="O123">
        <f t="shared" si="42"/>
        <v>8.3981322672785019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'MazeComplete Accuracy'!D124, 'MazeSolve Accuracy'!D124, 'Hamiltonian Accuracy'!D124)</f>
        <v>27.623750000000001</v>
      </c>
      <c r="E124">
        <f>AVERAGE('PARITY Accuracy'!E124, 'Pattern_Matching Accuracy'!E124, 'Reversal Accuracy'!E124, 'Stack Accuracy'!E124, 'Vending_Machine Accuracy'!E124, 'MazeComplete Accuracy'!E124, 'MazeSolve Accuracy'!E124, 'Hamiltonian Accuracy'!E124)</f>
        <v>51.574999999999996</v>
      </c>
      <c r="F124">
        <f>AVERAGE('PARITY Accuracy'!F124, 'Pattern_Matching Accuracy'!F124, 'Reversal Accuracy'!F124, 'Stack Accuracy'!F124, 'Vending_Machine Accuracy'!F124, 'MazeComplete Accuracy'!F124, 'MazeSolve Accuracy'!F124, 'Hamiltonian Accuracy'!F124)</f>
        <v>41.862500000000004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40"/>
        <v>10 (δ=0.45)</v>
      </c>
      <c r="J124">
        <v>2</v>
      </c>
      <c r="K124">
        <f>AVERAGE(D112:G116)</f>
        <v>0.16222222222222221</v>
      </c>
      <c r="L124">
        <f>AVERAGE(D112:G112,D117:G117,D122:G122,D127:G127,D132:G132,D137:G137)</f>
        <v>43.693179563492066</v>
      </c>
      <c r="M124">
        <v>0</v>
      </c>
      <c r="N124">
        <f t="shared" si="41"/>
        <v>42.45420138888889</v>
      </c>
      <c r="O124">
        <f t="shared" si="42"/>
        <v>9.2626728130980407</v>
      </c>
      <c r="P124" s="5">
        <f>AVERAGE(D112:D116)</f>
        <v>0</v>
      </c>
      <c r="Q124">
        <f>AVERAGE(D112,D117,D122,D127,D132,D137)</f>
        <v>35.263690476190476</v>
      </c>
      <c r="R124" s="5">
        <f>AVERAGE(E112:E116)</f>
        <v>0</v>
      </c>
      <c r="S124">
        <f>AVERAGE(E112,E117,E122,E127,E132,E137)</f>
        <v>47.814583333333331</v>
      </c>
      <c r="T124" s="5">
        <f>AVERAGE(F112:F116)</f>
        <v>0</v>
      </c>
      <c r="U124">
        <f>AVERAGE(F112,F117,F122,F127,F132,F137)</f>
        <v>44.131250000000001</v>
      </c>
      <c r="V124" s="5">
        <f>AVERAGE(G112:G116)</f>
        <v>0.64888888888888885</v>
      </c>
      <c r="W124">
        <f>AVERAGE(G112,G117,G122,G127,G132,G137)</f>
        <v>47.563194444444456</v>
      </c>
    </row>
    <row r="125" spans="1:23" x14ac:dyDescent="0.75">
      <c r="A125" s="1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'MazeComplete Accuracy'!D125, 'MazeSolve Accuracy'!D125, 'Hamiltonian Accuracy'!D125)</f>
        <v>26.724999999999998</v>
      </c>
      <c r="E125">
        <f>AVERAGE('PARITY Accuracy'!E125, 'Pattern_Matching Accuracy'!E125, 'Reversal Accuracy'!E125, 'Stack Accuracy'!E125, 'Vending_Machine Accuracy'!E125, 'MazeComplete Accuracy'!E125, 'MazeSolve Accuracy'!E125, 'Hamiltonian Accuracy'!E125)</f>
        <v>52.199999999999996</v>
      </c>
      <c r="F125">
        <f>AVERAGE('PARITY Accuracy'!F125, 'Pattern_Matching Accuracy'!F125, 'Reversal Accuracy'!F125, 'Stack Accuracy'!F125, 'Vending_Machine Accuracy'!F125, 'MazeComplete Accuracy'!F125, 'MazeSolve Accuracy'!F125, 'Hamiltonian Accuracy'!F125)</f>
        <v>40.737499999999997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40"/>
        <v>10 (δ=0.65)</v>
      </c>
      <c r="J125">
        <v>5</v>
      </c>
      <c r="K125">
        <f>AVERAGE(D117:G121)</f>
        <v>32.178263888888893</v>
      </c>
      <c r="L125">
        <f t="shared" ref="L125:L128" si="48">AVERAGE(D113:G113,D118:G118,D123:G123,D128:G128,D133:G133,D138:G138)</f>
        <v>43.949396494708999</v>
      </c>
      <c r="M125">
        <v>0.2</v>
      </c>
      <c r="N125">
        <f t="shared" si="41"/>
        <v>41.837847222222223</v>
      </c>
      <c r="O125">
        <f t="shared" si="42"/>
        <v>9.6335068114726372</v>
      </c>
      <c r="P125" s="5">
        <f>AVERAGE(D117:D121)</f>
        <v>16.29</v>
      </c>
      <c r="Q125">
        <f t="shared" ref="Q125:Q128" si="49">AVERAGE(D113,D118,D123,D128,D133,D138)</f>
        <v>35.059821428571432</v>
      </c>
      <c r="R125" s="5">
        <f>AVERAGE(E117:E121)</f>
        <v>32.982500000000002</v>
      </c>
      <c r="S125">
        <f t="shared" ref="S125:S128" si="50">AVERAGE(E113,E118,E123,E128,E133,E138)</f>
        <v>48.110416666666659</v>
      </c>
      <c r="T125" s="5">
        <f>AVERAGE(F117:F121)</f>
        <v>35.004999999999995</v>
      </c>
      <c r="U125">
        <f t="shared" ref="U125:U128" si="51">AVERAGE(F113,F118,F123,F128,F133,F138)</f>
        <v>44.018750000000004</v>
      </c>
      <c r="V125" s="5">
        <f>AVERAGE(G117:G121)</f>
        <v>44.43555555555556</v>
      </c>
      <c r="W125">
        <f t="shared" ref="W125:W128" si="52">AVERAGE(G113,G118,G123,G128,G133,G138)</f>
        <v>48.608597883597874</v>
      </c>
    </row>
    <row r="126" spans="1:23" x14ac:dyDescent="0.75">
      <c r="A126" s="1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'MazeComplete Accuracy'!D126, 'MazeSolve Accuracy'!D126, 'Hamiltonian Accuracy'!D126)</f>
        <v>25.990000000000002</v>
      </c>
      <c r="E126">
        <f>AVERAGE('PARITY Accuracy'!E126, 'Pattern_Matching Accuracy'!E126, 'Reversal Accuracy'!E126, 'Stack Accuracy'!E126, 'Vending_Machine Accuracy'!E126, 'MazeComplete Accuracy'!E126, 'MazeSolve Accuracy'!E126, 'Hamiltonian Accuracy'!E126)</f>
        <v>50.975000000000001</v>
      </c>
      <c r="F126">
        <f>AVERAGE('PARITY Accuracy'!F126, 'Pattern_Matching Accuracy'!F126, 'Reversal Accuracy'!F126, 'Stack Accuracy'!F126, 'Vending_Machine Accuracy'!F126, 'MazeComplete Accuracy'!F126, 'MazeSolve Accuracy'!F126, 'Hamiltonian Accuracy'!F126)</f>
        <v>40.862500000000004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40"/>
        <v>10 (δ=0.85)</v>
      </c>
      <c r="J126">
        <v>10</v>
      </c>
      <c r="K126">
        <f>AVERAGE(D122:G126)</f>
        <v>42.130270833333334</v>
      </c>
      <c r="L126">
        <f t="shared" si="48"/>
        <v>43.434188988095237</v>
      </c>
      <c r="M126">
        <v>0.45</v>
      </c>
      <c r="N126">
        <f t="shared" si="41"/>
        <v>41.356875000000002</v>
      </c>
      <c r="O126">
        <f t="shared" si="42"/>
        <v>9.5899712224216174</v>
      </c>
      <c r="P126" s="5">
        <f>AVERAGE(D122:D126)</f>
        <v>27.570249999999998</v>
      </c>
      <c r="Q126">
        <f t="shared" si="49"/>
        <v>34.456101190476197</v>
      </c>
      <c r="R126" s="5">
        <f>AVERAGE(E122:E126)</f>
        <v>51.39</v>
      </c>
      <c r="S126">
        <f t="shared" si="50"/>
        <v>47.787500000000001</v>
      </c>
      <c r="T126" s="5">
        <f>AVERAGE(F122:F126)</f>
        <v>41.6875</v>
      </c>
      <c r="U126">
        <f t="shared" si="51"/>
        <v>43.427083333333336</v>
      </c>
      <c r="V126" s="5">
        <f>AVERAGE(G122:G126)</f>
        <v>47.873333333333335</v>
      </c>
      <c r="W126">
        <f t="shared" si="52"/>
        <v>48.066071428571433</v>
      </c>
    </row>
    <row r="127" spans="1:23" x14ac:dyDescent="0.75">
      <c r="A127" s="1">
        <v>15</v>
      </c>
      <c r="B127">
        <v>20</v>
      </c>
      <c r="C127">
        <v>0</v>
      </c>
      <c r="D127">
        <f>(SUM(SUMIF('PARITY Accuracy'!D127,"&lt;&gt;0"), SUMIF('Pattern_Matching Accuracy'!D127,"&lt;&gt;0"), SUMIF('Reversal Accuracy'!D127,"&lt;&gt;0"), SUMIF('Stack Accuracy'!D127,"&lt;&gt;0"), SUMIF('Vending_Machine Accuracy'!D127,"&lt;&gt;0"), SUMIF('MazeComplete Accuracy'!D127,"&lt;&gt;0"), SUMIF('MazeSolve Accuracy'!D127,"&lt;&gt;0"), SUMIF('Hamiltonian Accuracy'!D127,"&lt;&gt;0")))/SUM(IF('PARITY Accuracy'!D127&lt;&gt;0,1,0), IF('Pattern_Matching Accuracy'!D127&lt;&gt;0,1,0), IF('Reversal Accuracy'!D127&lt;&gt;0,1,0), IF('Stack Accuracy'!D127&lt;&gt;0,1,0), IF('Vending_Machine Accuracy'!D127&lt;&gt;0,1,0), IF('MazeComplete Accuracy'!D127&lt;&gt;0,1,0), IF('MazeSolve Accuracy'!D127&lt;&gt;0,1,0), IF('Hamiltonian Accuracy'!D127&lt;&gt;0,1,0))</f>
        <v>54.364285714285714</v>
      </c>
      <c r="E127">
        <f>(SUM(SUMIF('PARITY Accuracy'!E127,"&lt;&gt;0"), SUMIF('Pattern_Matching Accuracy'!E127,"&lt;&gt;0"), SUMIF('Reversal Accuracy'!E127,"&lt;&gt;0"), SUMIF('Stack Accuracy'!E127,"&lt;&gt;0"), SUMIF('Vending_Machine Accuracy'!E127,"&lt;&gt;0"), SUMIF('MazeComplete Accuracy'!E127,"&lt;&gt;0"), SUMIF('MazeSolve Accuracy'!E127,"&lt;&gt;0"), SUMIF('Hamiltonian Accuracy'!E127,"&lt;&gt;0")))/SUM(IF('PARITY Accuracy'!E127&lt;&gt;0,1,0), IF('Pattern_Matching Accuracy'!E127&lt;&gt;0,1,0), IF('Reversal Accuracy'!E127&lt;&gt;0,1,0), IF('Stack Accuracy'!E127&lt;&gt;0,1,0), IF('Vending_Machine Accuracy'!E127&lt;&gt;0,1,0), IF('MazeComplete Accuracy'!E127&lt;&gt;0,1,0), IF('MazeSolve Accuracy'!E127&lt;&gt;0,1,0), IF('Hamiltonian Accuracy'!E127&lt;&gt;0,1,0))</f>
        <v>63.8</v>
      </c>
      <c r="F127">
        <f>(SUM(SUMIF('PARITY Accuracy'!F127,"&lt;&gt;0"), SUMIF('Pattern_Matching Accuracy'!F127,"&lt;&gt;0"), SUMIF('Reversal Accuracy'!F127,"&lt;&gt;0"), SUMIF('Stack Accuracy'!F127,"&lt;&gt;0"), SUMIF('Vending_Machine Accuracy'!F127,"&lt;&gt;0"), SUMIF('MazeComplete Accuracy'!F127,"&lt;&gt;0"), SUMIF('MazeSolve Accuracy'!F127,"&lt;&gt;0"), SUMIF('Hamiltonian Accuracy'!F127,"&lt;&gt;0")))/SUM(IF('PARITY Accuracy'!F127&lt;&gt;0,1,0), IF('Pattern_Matching Accuracy'!F127&lt;&gt;0,1,0), IF('Reversal Accuracy'!F127&lt;&gt;0,1,0), IF('Stack Accuracy'!F127&lt;&gt;0,1,0), IF('Vending_Machine Accuracy'!F127&lt;&gt;0,1,0), IF('MazeComplete Accuracy'!F127&lt;&gt;0,1,0), IF('MazeSolve Accuracy'!F127&lt;&gt;0,1,0), IF('Hamiltonian Accuracy'!F127&lt;&gt;0,1,0))</f>
        <v>49.462499999999991</v>
      </c>
      <c r="G127">
        <f>(SUM(SUMIF('PARITY Accuracy'!G127,"&lt;&gt;0"), SUMIF('Pattern_Matching Accuracy'!G127,"&lt;&gt;0"), SUMIF('Reversal Accuracy'!G127,"&lt;&gt;0"), SUMIF('Stack Accuracy'!G127,"&lt;&gt;0"), SUMIF('Vending_Machine Accuracy'!G127,"&lt;&gt;0"), SUMIF('MazeComplete Accuracy'!G127,"&lt;&gt;0"), SUMIF('MazeSolve Accuracy'!G127,"&lt;&gt;0"), SUMIF('Hamiltonian Accuracy'!G127,"&lt;&gt;0")))/SUM(IF('PARITY Accuracy'!G127&lt;&gt;0,1,0), IF('Pattern_Matching Accuracy'!G127&lt;&gt;0,1,0), IF('Reversal Accuracy'!G127&lt;&gt;0,1,0), IF('Stack Accuracy'!G127&lt;&gt;0,1,0), IF('Vending_Machine Accuracy'!G127&lt;&gt;0,1,0), IF('MazeComplete Accuracy'!G127&lt;&gt;0,1,0), IF('MazeSolve Accuracy'!G127&lt;&gt;0,1,0), IF('Hamiltonian Accuracy'!G127&lt;&gt;0,1,0))</f>
        <v>62.012500000000003</v>
      </c>
      <c r="H127" t="str">
        <f t="shared" si="40"/>
        <v>20 (δ=0)</v>
      </c>
      <c r="J127">
        <v>20</v>
      </c>
      <c r="K127">
        <f>AVERAGE(D127:G131)</f>
        <v>57.138839285714276</v>
      </c>
      <c r="L127">
        <f t="shared" si="48"/>
        <v>43.30953207671957</v>
      </c>
      <c r="M127">
        <v>0.65</v>
      </c>
      <c r="N127">
        <f t="shared" si="41"/>
        <v>57.409821428571419</v>
      </c>
      <c r="O127">
        <f t="shared" si="42"/>
        <v>5.7977201959618849</v>
      </c>
      <c r="P127" s="5">
        <f>AVERAGE(D127:D131)</f>
        <v>54.832857142857144</v>
      </c>
      <c r="Q127">
        <f t="shared" si="49"/>
        <v>34.090476190476188</v>
      </c>
      <c r="R127" s="5">
        <f>AVERAGE(E127:E131)</f>
        <v>63.455000000000005</v>
      </c>
      <c r="S127">
        <f t="shared" si="50"/>
        <v>48.104166666666664</v>
      </c>
      <c r="T127" s="5">
        <f>AVERAGE(F127:F131)</f>
        <v>48.962499999999999</v>
      </c>
      <c r="U127">
        <f t="shared" si="51"/>
        <v>43.470833333333331</v>
      </c>
      <c r="V127" s="5">
        <f>AVERAGE(G127:G131)</f>
        <v>61.304999999999993</v>
      </c>
      <c r="W127">
        <f t="shared" si="52"/>
        <v>47.572652116402118</v>
      </c>
    </row>
    <row r="128" spans="1:23" x14ac:dyDescent="0.75">
      <c r="A128" s="1">
        <v>16</v>
      </c>
      <c r="B128">
        <v>20</v>
      </c>
      <c r="C128">
        <v>0.2</v>
      </c>
      <c r="D128">
        <f>(SUM(SUMIF('PARITY Accuracy'!D128,"&lt;&gt;0"), SUMIF('Pattern_Matching Accuracy'!D128,"&lt;&gt;0"), SUMIF('Reversal Accuracy'!D128,"&lt;&gt;0"), SUMIF('Stack Accuracy'!D128,"&lt;&gt;0"), SUMIF('Vending_Machine Accuracy'!D128,"&lt;&gt;0"), SUMIF('MazeComplete Accuracy'!D128,"&lt;&gt;0"), SUMIF('MazeSolve Accuracy'!D128,"&lt;&gt;0"), SUMIF('Hamiltonian Accuracy'!D128,"&lt;&gt;0")))/SUM(IF('PARITY Accuracy'!D128&lt;&gt;0,1,0), IF('Pattern_Matching Accuracy'!D128&lt;&gt;0,1,0), IF('Reversal Accuracy'!D128&lt;&gt;0,1,0), IF('Stack Accuracy'!D128&lt;&gt;0,1,0), IF('Vending_Machine Accuracy'!D128&lt;&gt;0,1,0), IF('MazeComplete Accuracy'!D128&lt;&gt;0,1,0), IF('MazeSolve Accuracy'!D128&lt;&gt;0,1,0), IF('Hamiltonian Accuracy'!D128&lt;&gt;0,1,0))</f>
        <v>55.971428571428575</v>
      </c>
      <c r="E128">
        <f>(SUM(SUMIF('PARITY Accuracy'!E128,"&lt;&gt;0"), SUMIF('Pattern_Matching Accuracy'!E128,"&lt;&gt;0"), SUMIF('Reversal Accuracy'!E128,"&lt;&gt;0"), SUMIF('Stack Accuracy'!E128,"&lt;&gt;0"), SUMIF('Vending_Machine Accuracy'!E128,"&lt;&gt;0"), SUMIF('MazeComplete Accuracy'!E128,"&lt;&gt;0"), SUMIF('MazeSolve Accuracy'!E128,"&lt;&gt;0"), SUMIF('Hamiltonian Accuracy'!E128,"&lt;&gt;0")))/SUM(IF('PARITY Accuracy'!E128&lt;&gt;0,1,0), IF('Pattern_Matching Accuracy'!E128&lt;&gt;0,1,0), IF('Reversal Accuracy'!E128&lt;&gt;0,1,0), IF('Stack Accuracy'!E128&lt;&gt;0,1,0), IF('Vending_Machine Accuracy'!E128&lt;&gt;0,1,0), IF('MazeComplete Accuracy'!E128&lt;&gt;0,1,0), IF('MazeSolve Accuracy'!E128&lt;&gt;0,1,0), IF('Hamiltonian Accuracy'!E128&lt;&gt;0,1,0))</f>
        <v>64.1875</v>
      </c>
      <c r="F128">
        <f>(SUM(SUMIF('PARITY Accuracy'!F128,"&lt;&gt;0"), SUMIF('Pattern_Matching Accuracy'!F128,"&lt;&gt;0"), SUMIF('Reversal Accuracy'!F128,"&lt;&gt;0"), SUMIF('Stack Accuracy'!F128,"&lt;&gt;0"), SUMIF('Vending_Machine Accuracy'!F128,"&lt;&gt;0"), SUMIF('MazeComplete Accuracy'!F128,"&lt;&gt;0"), SUMIF('MazeSolve Accuracy'!F128,"&lt;&gt;0"), SUMIF('Hamiltonian Accuracy'!F128,"&lt;&gt;0")))/SUM(IF('PARITY Accuracy'!F128&lt;&gt;0,1,0), IF('Pattern_Matching Accuracy'!F128&lt;&gt;0,1,0), IF('Reversal Accuracy'!F128&lt;&gt;0,1,0), IF('Stack Accuracy'!F128&lt;&gt;0,1,0), IF('Vending_Machine Accuracy'!F128&lt;&gt;0,1,0), IF('MazeComplete Accuracy'!F128&lt;&gt;0,1,0), IF('MazeSolve Accuracy'!F128&lt;&gt;0,1,0), IF('Hamiltonian Accuracy'!F128&lt;&gt;0,1,0))</f>
        <v>49.187499999999993</v>
      </c>
      <c r="G128">
        <f>(SUM(SUMIF('PARITY Accuracy'!G128,"&lt;&gt;0"), SUMIF('Pattern_Matching Accuracy'!G128,"&lt;&gt;0"), SUMIF('Reversal Accuracy'!G128,"&lt;&gt;0"), SUMIF('Stack Accuracy'!G128,"&lt;&gt;0"), SUMIF('Vending_Machine Accuracy'!G128,"&lt;&gt;0"), SUMIF('MazeComplete Accuracy'!G128,"&lt;&gt;0"), SUMIF('MazeSolve Accuracy'!G128,"&lt;&gt;0"), SUMIF('Hamiltonian Accuracy'!G128,"&lt;&gt;0")))/SUM(IF('PARITY Accuracy'!G128&lt;&gt;0,1,0), IF('Pattern_Matching Accuracy'!G128&lt;&gt;0,1,0), IF('Reversal Accuracy'!G128&lt;&gt;0,1,0), IF('Stack Accuracy'!G128&lt;&gt;0,1,0), IF('Vending_Machine Accuracy'!G128&lt;&gt;0,1,0), IF('MazeComplete Accuracy'!G128&lt;&gt;0,1,0), IF('MazeSolve Accuracy'!G128&lt;&gt;0,1,0), IF('Hamiltonian Accuracy'!G128&lt;&gt;0,1,0))</f>
        <v>62.349999999999994</v>
      </c>
      <c r="H128" t="str">
        <f t="shared" si="40"/>
        <v>20 (δ=0.2)</v>
      </c>
      <c r="J128">
        <v>50</v>
      </c>
      <c r="K128">
        <f>AVERAGE(D132:G136)</f>
        <v>63.188499999999998</v>
      </c>
      <c r="L128">
        <f t="shared" si="48"/>
        <v>42.500896164021171</v>
      </c>
      <c r="M128">
        <v>0.85</v>
      </c>
      <c r="N128">
        <f t="shared" si="41"/>
        <v>57.924107142857139</v>
      </c>
      <c r="O128">
        <f t="shared" si="42"/>
        <v>5.8940621738694468</v>
      </c>
      <c r="P128" s="5">
        <f>AVERAGE(D132:D136)</f>
        <v>54.882571428571431</v>
      </c>
      <c r="Q128">
        <f t="shared" si="49"/>
        <v>32.983214285714283</v>
      </c>
      <c r="R128" s="5">
        <f>AVERAGE(E132:E136)</f>
        <v>68.73</v>
      </c>
      <c r="S128">
        <f t="shared" si="50"/>
        <v>47.314583333333339</v>
      </c>
      <c r="T128" s="5">
        <f>AVERAGE(F132:F136)</f>
        <v>64.930000000000007</v>
      </c>
      <c r="U128">
        <f t="shared" si="51"/>
        <v>43.077083333333327</v>
      </c>
      <c r="V128" s="5">
        <f>AVERAGE(G132:G136)</f>
        <v>64.21142857142857</v>
      </c>
      <c r="W128">
        <f t="shared" si="52"/>
        <v>46.628703703703707</v>
      </c>
    </row>
    <row r="129" spans="1:23" x14ac:dyDescent="0.75">
      <c r="A129" s="1">
        <v>17</v>
      </c>
      <c r="B129">
        <v>20</v>
      </c>
      <c r="C129">
        <v>0.45</v>
      </c>
      <c r="D129">
        <f>(SUM(SUMIF('PARITY Accuracy'!D129,"&lt;&gt;0"), SUMIF('Pattern_Matching Accuracy'!D129,"&lt;&gt;0"), SUMIF('Reversal Accuracy'!D129,"&lt;&gt;0"), SUMIF('Stack Accuracy'!D129,"&lt;&gt;0"), SUMIF('Vending_Machine Accuracy'!D129,"&lt;&gt;0"), SUMIF('MazeComplete Accuracy'!D129,"&lt;&gt;0"), SUMIF('MazeSolve Accuracy'!D129,"&lt;&gt;0"), SUMIF('Hamiltonian Accuracy'!D129,"&lt;&gt;0")))/SUM(IF('PARITY Accuracy'!D129&lt;&gt;0,1,0), IF('Pattern_Matching Accuracy'!D129&lt;&gt;0,1,0), IF('Reversal Accuracy'!D129&lt;&gt;0,1,0), IF('Stack Accuracy'!D129&lt;&gt;0,1,0), IF('Vending_Machine Accuracy'!D129&lt;&gt;0,1,0), IF('MazeComplete Accuracy'!D129&lt;&gt;0,1,0), IF('MazeSolve Accuracy'!D129&lt;&gt;0,1,0), IF('Hamiltonian Accuracy'!D129&lt;&gt;0,1,0))</f>
        <v>55.585714285714275</v>
      </c>
      <c r="E129">
        <f>(SUM(SUMIF('PARITY Accuracy'!E129,"&lt;&gt;0"), SUMIF('Pattern_Matching Accuracy'!E129,"&lt;&gt;0"), SUMIF('Reversal Accuracy'!E129,"&lt;&gt;0"), SUMIF('Stack Accuracy'!E129,"&lt;&gt;0"), SUMIF('Vending_Machine Accuracy'!E129,"&lt;&gt;0"), SUMIF('MazeComplete Accuracy'!E129,"&lt;&gt;0"), SUMIF('MazeSolve Accuracy'!E129,"&lt;&gt;0"), SUMIF('Hamiltonian Accuracy'!E129,"&lt;&gt;0")))/SUM(IF('PARITY Accuracy'!E129&lt;&gt;0,1,0), IF('Pattern_Matching Accuracy'!E129&lt;&gt;0,1,0), IF('Reversal Accuracy'!E129&lt;&gt;0,1,0), IF('Stack Accuracy'!E129&lt;&gt;0,1,0), IF('Vending_Machine Accuracy'!E129&lt;&gt;0,1,0), IF('MazeComplete Accuracy'!E129&lt;&gt;0,1,0), IF('MazeSolve Accuracy'!E129&lt;&gt;0,1,0), IF('Hamiltonian Accuracy'!E129&lt;&gt;0,1,0))</f>
        <v>62.8125</v>
      </c>
      <c r="F129">
        <f>(SUM(SUMIF('PARITY Accuracy'!F129,"&lt;&gt;0"), SUMIF('Pattern_Matching Accuracy'!F129,"&lt;&gt;0"), SUMIF('Reversal Accuracy'!F129,"&lt;&gt;0"), SUMIF('Stack Accuracy'!F129,"&lt;&gt;0"), SUMIF('Vending_Machine Accuracy'!F129,"&lt;&gt;0"), SUMIF('MazeComplete Accuracy'!F129,"&lt;&gt;0"), SUMIF('MazeSolve Accuracy'!F129,"&lt;&gt;0"), SUMIF('Hamiltonian Accuracy'!F129,"&lt;&gt;0")))/SUM(IF('PARITY Accuracy'!F129&lt;&gt;0,1,0), IF('Pattern_Matching Accuracy'!F129&lt;&gt;0,1,0), IF('Reversal Accuracy'!F129&lt;&gt;0,1,0), IF('Stack Accuracy'!F129&lt;&gt;0,1,0), IF('Vending_Machine Accuracy'!F129&lt;&gt;0,1,0), IF('MazeComplete Accuracy'!F129&lt;&gt;0,1,0), IF('MazeSolve Accuracy'!F129&lt;&gt;0,1,0), IF('Hamiltonian Accuracy'!F129&lt;&gt;0,1,0))</f>
        <v>48.0625</v>
      </c>
      <c r="G129">
        <f>(SUM(SUMIF('PARITY Accuracy'!G129,"&lt;&gt;0"), SUMIF('Pattern_Matching Accuracy'!G129,"&lt;&gt;0"), SUMIF('Reversal Accuracy'!G129,"&lt;&gt;0"), SUMIF('Stack Accuracy'!G129,"&lt;&gt;0"), SUMIF('Vending_Machine Accuracy'!G129,"&lt;&gt;0"), SUMIF('MazeComplete Accuracy'!G129,"&lt;&gt;0"), SUMIF('MazeSolve Accuracy'!G129,"&lt;&gt;0"), SUMIF('Hamiltonian Accuracy'!G129,"&lt;&gt;0")))/SUM(IF('PARITY Accuracy'!G129&lt;&gt;0,1,0), IF('Pattern_Matching Accuracy'!G129&lt;&gt;0,1,0), IF('Reversal Accuracy'!G129&lt;&gt;0,1,0), IF('Stack Accuracy'!G129&lt;&gt;0,1,0), IF('Vending_Machine Accuracy'!G129&lt;&gt;0,1,0), IF('MazeComplete Accuracy'!G129&lt;&gt;0,1,0), IF('MazeSolve Accuracy'!G129&lt;&gt;0,1,0), IF('Hamiltonian Accuracy'!G129&lt;&gt;0,1,0))</f>
        <v>61.224999999999994</v>
      </c>
      <c r="H129" t="str">
        <f t="shared" si="40"/>
        <v>20 (δ=0.45)</v>
      </c>
      <c r="J129">
        <v>100</v>
      </c>
      <c r="K129">
        <f>AVERAGE(D137:G141)</f>
        <v>65.466535714285698</v>
      </c>
      <c r="N129">
        <f t="shared" si="41"/>
        <v>56.921428571428571</v>
      </c>
      <c r="O129">
        <f t="shared" si="42"/>
        <v>5.7768979068372168</v>
      </c>
      <c r="P129" s="5">
        <f>AVERAGE(D137:D141)</f>
        <v>52.648285714285727</v>
      </c>
      <c r="R129" s="5">
        <f>AVERAGE(E137:E141)</f>
        <v>70.400000000000006</v>
      </c>
      <c r="T129" s="5">
        <f>AVERAGE(F137:F141)</f>
        <v>71.164999999999992</v>
      </c>
      <c r="V129" s="5">
        <f>AVERAGE(G137:G141)</f>
        <v>67.652857142857144</v>
      </c>
    </row>
    <row r="130" spans="1:23" x14ac:dyDescent="0.75">
      <c r="A130" s="1">
        <v>18</v>
      </c>
      <c r="B130">
        <v>20</v>
      </c>
      <c r="C130">
        <v>0.65</v>
      </c>
      <c r="D130">
        <f>(SUM(SUMIF('PARITY Accuracy'!D130,"&lt;&gt;0"), SUMIF('Pattern_Matching Accuracy'!D130,"&lt;&gt;0"), SUMIF('Reversal Accuracy'!D130,"&lt;&gt;0"), SUMIF('Stack Accuracy'!D130,"&lt;&gt;0"), SUMIF('Vending_Machine Accuracy'!D130,"&lt;&gt;0"), SUMIF('MazeComplete Accuracy'!D130,"&lt;&gt;0"), SUMIF('MazeSolve Accuracy'!D130,"&lt;&gt;0"), SUMIF('Hamiltonian Accuracy'!D130,"&lt;&gt;0")))/SUM(IF('PARITY Accuracy'!D130&lt;&gt;0,1,0), IF('Pattern_Matching Accuracy'!D130&lt;&gt;0,1,0), IF('Reversal Accuracy'!D130&lt;&gt;0,1,0), IF('Stack Accuracy'!D130&lt;&gt;0,1,0), IF('Vending_Machine Accuracy'!D130&lt;&gt;0,1,0), IF('MazeComplete Accuracy'!D130&lt;&gt;0,1,0), IF('MazeSolve Accuracy'!D130&lt;&gt;0,1,0), IF('Hamiltonian Accuracy'!D130&lt;&gt;0,1,0))</f>
        <v>54.18571428571429</v>
      </c>
      <c r="E130">
        <f>(SUM(SUMIF('PARITY Accuracy'!E130,"&lt;&gt;0"), SUMIF('Pattern_Matching Accuracy'!E130,"&lt;&gt;0"), SUMIF('Reversal Accuracy'!E130,"&lt;&gt;0"), SUMIF('Stack Accuracy'!E130,"&lt;&gt;0"), SUMIF('Vending_Machine Accuracy'!E130,"&lt;&gt;0"), SUMIF('MazeComplete Accuracy'!E130,"&lt;&gt;0"), SUMIF('MazeSolve Accuracy'!E130,"&lt;&gt;0"), SUMIF('Hamiltonian Accuracy'!E130,"&lt;&gt;0")))/SUM(IF('PARITY Accuracy'!E130&lt;&gt;0,1,0), IF('Pattern_Matching Accuracy'!E130&lt;&gt;0,1,0), IF('Reversal Accuracy'!E130&lt;&gt;0,1,0), IF('Stack Accuracy'!E130&lt;&gt;0,1,0), IF('Vending_Machine Accuracy'!E130&lt;&gt;0,1,0), IF('MazeComplete Accuracy'!E130&lt;&gt;0,1,0), IF('MazeSolve Accuracy'!E130&lt;&gt;0,1,0), IF('Hamiltonian Accuracy'!E130&lt;&gt;0,1,0))</f>
        <v>64.05</v>
      </c>
      <c r="F130">
        <f>(SUM(SUMIF('PARITY Accuracy'!F130,"&lt;&gt;0"), SUMIF('Pattern_Matching Accuracy'!F130,"&lt;&gt;0"), SUMIF('Reversal Accuracy'!F130,"&lt;&gt;0"), SUMIF('Stack Accuracy'!F130,"&lt;&gt;0"), SUMIF('Vending_Machine Accuracy'!F130,"&lt;&gt;0"), SUMIF('MazeComplete Accuracy'!F130,"&lt;&gt;0"), SUMIF('MazeSolve Accuracy'!F130,"&lt;&gt;0"), SUMIF('Hamiltonian Accuracy'!F130,"&lt;&gt;0")))/SUM(IF('PARITY Accuracy'!F130&lt;&gt;0,1,0), IF('Pattern_Matching Accuracy'!F130&lt;&gt;0,1,0), IF('Reversal Accuracy'!F130&lt;&gt;0,1,0), IF('Stack Accuracy'!F130&lt;&gt;0,1,0), IF('Vending_Machine Accuracy'!F130&lt;&gt;0,1,0), IF('MazeComplete Accuracy'!F130&lt;&gt;0,1,0), IF('MazeSolve Accuracy'!F130&lt;&gt;0,1,0), IF('Hamiltonian Accuracy'!F130&lt;&gt;0,1,0))</f>
        <v>49.8</v>
      </c>
      <c r="G130">
        <f>(SUM(SUMIF('PARITY Accuracy'!G130,"&lt;&gt;0"), SUMIF('Pattern_Matching Accuracy'!G130,"&lt;&gt;0"), SUMIF('Reversal Accuracy'!G130,"&lt;&gt;0"), SUMIF('Stack Accuracy'!G130,"&lt;&gt;0"), SUMIF('Vending_Machine Accuracy'!G130,"&lt;&gt;0"), SUMIF('MazeComplete Accuracy'!G130,"&lt;&gt;0"), SUMIF('MazeSolve Accuracy'!G130,"&lt;&gt;0"), SUMIF('Hamiltonian Accuracy'!G130,"&lt;&gt;0")))/SUM(IF('PARITY Accuracy'!G130&lt;&gt;0,1,0), IF('Pattern_Matching Accuracy'!G130&lt;&gt;0,1,0), IF('Reversal Accuracy'!G130&lt;&gt;0,1,0), IF('Stack Accuracy'!G130&lt;&gt;0,1,0), IF('Vending_Machine Accuracy'!G130&lt;&gt;0,1,0), IF('MazeComplete Accuracy'!G130&lt;&gt;0,1,0), IF('MazeSolve Accuracy'!G130&lt;&gt;0,1,0), IF('Hamiltonian Accuracy'!G130&lt;&gt;0,1,0))</f>
        <v>60.9375</v>
      </c>
      <c r="H130" t="str">
        <f t="shared" si="40"/>
        <v>20 (δ=0.65)</v>
      </c>
      <c r="K130">
        <f>AVERAGE(K124:K129)</f>
        <v>43.377438657407403</v>
      </c>
      <c r="L130">
        <f>AVERAGE(L124:L128)</f>
        <v>43.377438657407403</v>
      </c>
      <c r="N130">
        <f t="shared" si="41"/>
        <v>57.243303571428569</v>
      </c>
      <c r="O130">
        <f t="shared" si="42"/>
        <v>5.5841253527332508</v>
      </c>
      <c r="P130" s="5">
        <f>AVERAGE(P124:P129)</f>
        <v>34.370660714285712</v>
      </c>
      <c r="Q130">
        <f>AVERAGE(Q124:Q128)</f>
        <v>34.370660714285712</v>
      </c>
      <c r="R130" s="5">
        <f>AVERAGE(R124:R129)</f>
        <v>47.826249999999995</v>
      </c>
      <c r="S130">
        <f>AVERAGE(S124:S128)</f>
        <v>47.826249999999995</v>
      </c>
      <c r="T130" s="5">
        <f>AVERAGE(T124:T129)</f>
        <v>43.625</v>
      </c>
      <c r="U130">
        <f>AVERAGE(U124:U128)</f>
        <v>43.625</v>
      </c>
      <c r="V130" s="5">
        <f>AVERAGE(V124:V129)</f>
        <v>47.687843915343912</v>
      </c>
      <c r="W130">
        <f>AVERAGE(W124:W128)</f>
        <v>47.687843915343919</v>
      </c>
    </row>
    <row r="131" spans="1:23" x14ac:dyDescent="0.75">
      <c r="A131" s="1">
        <v>19</v>
      </c>
      <c r="B131">
        <v>20</v>
      </c>
      <c r="C131">
        <v>0.85</v>
      </c>
      <c r="D131">
        <f>(SUM(SUMIF('PARITY Accuracy'!D131,"&lt;&gt;0"), SUMIF('Pattern_Matching Accuracy'!D131,"&lt;&gt;0"), SUMIF('Reversal Accuracy'!D131,"&lt;&gt;0"), SUMIF('Stack Accuracy'!D131,"&lt;&gt;0"), SUMIF('Vending_Machine Accuracy'!D131,"&lt;&gt;0"), SUMIF('MazeComplete Accuracy'!D131,"&lt;&gt;0"), SUMIF('MazeSolve Accuracy'!D131,"&lt;&gt;0"), SUMIF('Hamiltonian Accuracy'!D131,"&lt;&gt;0")))/SUM(IF('PARITY Accuracy'!D131&lt;&gt;0,1,0), IF('Pattern_Matching Accuracy'!D131&lt;&gt;0,1,0), IF('Reversal Accuracy'!D131&lt;&gt;0,1,0), IF('Stack Accuracy'!D131&lt;&gt;0,1,0), IF('Vending_Machine Accuracy'!D131&lt;&gt;0,1,0), IF('MazeComplete Accuracy'!D131&lt;&gt;0,1,0), IF('MazeSolve Accuracy'!D131&lt;&gt;0,1,0), IF('Hamiltonian Accuracy'!D131&lt;&gt;0,1,0))</f>
        <v>54.057142857142857</v>
      </c>
      <c r="E131">
        <f>(SUM(SUMIF('PARITY Accuracy'!E131,"&lt;&gt;0"), SUMIF('Pattern_Matching Accuracy'!E131,"&lt;&gt;0"), SUMIF('Reversal Accuracy'!E131,"&lt;&gt;0"), SUMIF('Stack Accuracy'!E131,"&lt;&gt;0"), SUMIF('Vending_Machine Accuracy'!E131,"&lt;&gt;0"), SUMIF('MazeComplete Accuracy'!E131,"&lt;&gt;0"), SUMIF('MazeSolve Accuracy'!E131,"&lt;&gt;0"), SUMIF('Hamiltonian Accuracy'!E131,"&lt;&gt;0")))/SUM(IF('PARITY Accuracy'!E131&lt;&gt;0,1,0), IF('Pattern_Matching Accuracy'!E131&lt;&gt;0,1,0), IF('Reversal Accuracy'!E131&lt;&gt;0,1,0), IF('Stack Accuracy'!E131&lt;&gt;0,1,0), IF('Vending_Machine Accuracy'!E131&lt;&gt;0,1,0), IF('MazeComplete Accuracy'!E131&lt;&gt;0,1,0), IF('MazeSolve Accuracy'!E131&lt;&gt;0,1,0), IF('Hamiltonian Accuracy'!E131&lt;&gt;0,1,0))</f>
        <v>62.425000000000004</v>
      </c>
      <c r="F131">
        <f>(SUM(SUMIF('PARITY Accuracy'!F131,"&lt;&gt;0"), SUMIF('Pattern_Matching Accuracy'!F131,"&lt;&gt;0"), SUMIF('Reversal Accuracy'!F131,"&lt;&gt;0"), SUMIF('Stack Accuracy'!F131,"&lt;&gt;0"), SUMIF('Vending_Machine Accuracy'!F131,"&lt;&gt;0"), SUMIF('MazeComplete Accuracy'!F131,"&lt;&gt;0"), SUMIF('MazeSolve Accuracy'!F131,"&lt;&gt;0"), SUMIF('Hamiltonian Accuracy'!F131,"&lt;&gt;0")))/SUM(IF('PARITY Accuracy'!F131&lt;&gt;0,1,0), IF('Pattern_Matching Accuracy'!F131&lt;&gt;0,1,0), IF('Reversal Accuracy'!F131&lt;&gt;0,1,0), IF('Stack Accuracy'!F131&lt;&gt;0,1,0), IF('Vending_Machine Accuracy'!F131&lt;&gt;0,1,0), IF('MazeComplete Accuracy'!F131&lt;&gt;0,1,0), IF('MazeSolve Accuracy'!F131&lt;&gt;0,1,0), IF('Hamiltonian Accuracy'!F131&lt;&gt;0,1,0))</f>
        <v>48.3</v>
      </c>
      <c r="G131">
        <f>(SUM(SUMIF('PARITY Accuracy'!G131,"&lt;&gt;0"), SUMIF('Pattern_Matching Accuracy'!G131,"&lt;&gt;0"), SUMIF('Reversal Accuracy'!G131,"&lt;&gt;0"), SUMIF('Stack Accuracy'!G131,"&lt;&gt;0"), SUMIF('Vending_Machine Accuracy'!G131,"&lt;&gt;0"), SUMIF('MazeComplete Accuracy'!G131,"&lt;&gt;0"), SUMIF('MazeSolve Accuracy'!G131,"&lt;&gt;0"), SUMIF('Hamiltonian Accuracy'!G131,"&lt;&gt;0")))/SUM(IF('PARITY Accuracy'!G131&lt;&gt;0,1,0), IF('Pattern_Matching Accuracy'!G131&lt;&gt;0,1,0), IF('Reversal Accuracy'!G131&lt;&gt;0,1,0), IF('Stack Accuracy'!G131&lt;&gt;0,1,0), IF('Vending_Machine Accuracy'!G131&lt;&gt;0,1,0), IF('MazeComplete Accuracy'!G131&lt;&gt;0,1,0), IF('MazeSolve Accuracy'!G131&lt;&gt;0,1,0), IF('Hamiltonian Accuracy'!G131&lt;&gt;0,1,0))</f>
        <v>60.000000000000007</v>
      </c>
      <c r="H131" t="str">
        <f t="shared" si="40"/>
        <v>20 (δ=0.85)</v>
      </c>
      <c r="K131">
        <f>_xlfn.STDEV.P(K124:K129)</f>
        <v>22.599094311417463</v>
      </c>
      <c r="L131">
        <f>_xlfn.STDEV.P(L124:L128)</f>
        <v>0.4905072341712256</v>
      </c>
      <c r="N131">
        <f t="shared" si="41"/>
        <v>56.195535714285711</v>
      </c>
      <c r="O131">
        <f t="shared" si="42"/>
        <v>5.4816143154938004</v>
      </c>
      <c r="P131" s="5">
        <f>_xlfn.STDEV.P(P124:P129)</f>
        <v>21.322952168799731</v>
      </c>
      <c r="Q131">
        <f>_xlfn.STDEV.P(Q124:Q128)</f>
        <v>0.81034013602586952</v>
      </c>
      <c r="R131" s="5">
        <f>_xlfn.STDEV.P(R124:R129)</f>
        <v>24.870284132122428</v>
      </c>
      <c r="S131">
        <f>_xlfn.STDEV.P(S124:S128)</f>
        <v>0.29032010589844898</v>
      </c>
      <c r="T131" s="5">
        <f>_xlfn.STDEV.P(T124:T129)</f>
        <v>23.173413151353703</v>
      </c>
      <c r="U131">
        <f>_xlfn.STDEV.P(U124:U128)</f>
        <v>0.39356807966771845</v>
      </c>
      <c r="V131" s="5">
        <f>_xlfn.STDEV.P(V124:V129)</f>
        <v>22.658083983337022</v>
      </c>
      <c r="W131">
        <f>_xlfn.STDEV.P(W124:W128)</f>
        <v>0.65443541329453014</v>
      </c>
    </row>
    <row r="132" spans="1:23" ht="15.5" thickBot="1" x14ac:dyDescent="0.9">
      <c r="A132" s="1">
        <v>20</v>
      </c>
      <c r="B132">
        <v>50</v>
      </c>
      <c r="C132">
        <v>0</v>
      </c>
      <c r="D132">
        <f>(SUM(SUMIF('PARITY Accuracy'!D132,"&lt;&gt;0"), SUMIF('Pattern_Matching Accuracy'!D132,"&lt;&gt;0"), SUMIF('Reversal Accuracy'!D132,"&lt;&gt;0"), SUMIF('Stack Accuracy'!D132,"&lt;&gt;0"), SUMIF('Vending_Machine Accuracy'!D132,"&lt;&gt;0"), SUMIF('MazeComplete Accuracy'!D132,"&lt;&gt;0"), SUMIF('MazeSolve Accuracy'!D132,"&lt;&gt;0"), SUMIF('Hamiltonian Accuracy'!D132,"&lt;&gt;0")))/SUM(IF('PARITY Accuracy'!D132&lt;&gt;0,1,0), IF('Pattern_Matching Accuracy'!D132&lt;&gt;0,1,0), IF('Reversal Accuracy'!D132&lt;&gt;0,1,0), IF('Stack Accuracy'!D132&lt;&gt;0,1,0), IF('Vending_Machine Accuracy'!D132&lt;&gt;0,1,0), IF('MazeComplete Accuracy'!D132&lt;&gt;0,1,0), IF('MazeSolve Accuracy'!D132&lt;&gt;0,1,0), IF('Hamiltonian Accuracy'!D132&lt;&gt;0,1,0))</f>
        <v>55.914285714285711</v>
      </c>
      <c r="E132">
        <f>(SUM(SUMIF('PARITY Accuracy'!E132,"&lt;&gt;0"), SUMIF('Pattern_Matching Accuracy'!E132,"&lt;&gt;0"), SUMIF('Reversal Accuracy'!E132,"&lt;&gt;0"), SUMIF('Stack Accuracy'!E132,"&lt;&gt;0"), SUMIF('Vending_Machine Accuracy'!E132,"&lt;&gt;0"), SUMIF('MazeComplete Accuracy'!E132,"&lt;&gt;0"), SUMIF('MazeSolve Accuracy'!E132,"&lt;&gt;0"), SUMIF('Hamiltonian Accuracy'!E132,"&lt;&gt;0")))/SUM(IF('PARITY Accuracy'!E132&lt;&gt;0,1,0), IF('Pattern_Matching Accuracy'!E132&lt;&gt;0,1,0), IF('Reversal Accuracy'!E132&lt;&gt;0,1,0), IF('Stack Accuracy'!E132&lt;&gt;0,1,0), IF('Vending_Machine Accuracy'!E132&lt;&gt;0,1,0), IF('MazeComplete Accuracy'!E132&lt;&gt;0,1,0), IF('MazeSolve Accuracy'!E132&lt;&gt;0,1,0), IF('Hamiltonian Accuracy'!E132&lt;&gt;0,1,0))</f>
        <v>68.262500000000003</v>
      </c>
      <c r="F132">
        <f>(SUM(SUMIF('PARITY Accuracy'!F132,"&lt;&gt;0"), SUMIF('Pattern_Matching Accuracy'!F132,"&lt;&gt;0"), SUMIF('Reversal Accuracy'!F132,"&lt;&gt;0"), SUMIF('Stack Accuracy'!F132,"&lt;&gt;0"), SUMIF('Vending_Machine Accuracy'!F132,"&lt;&gt;0"), SUMIF('MazeComplete Accuracy'!F132,"&lt;&gt;0"), SUMIF('MazeSolve Accuracy'!F132,"&lt;&gt;0"), SUMIF('Hamiltonian Accuracy'!F132,"&lt;&gt;0")))/SUM(IF('PARITY Accuracy'!F132&lt;&gt;0,1,0), IF('Pattern_Matching Accuracy'!F132&lt;&gt;0,1,0), IF('Reversal Accuracy'!F132&lt;&gt;0,1,0), IF('Stack Accuracy'!F132&lt;&gt;0,1,0), IF('Vending_Machine Accuracy'!F132&lt;&gt;0,1,0), IF('MazeComplete Accuracy'!F132&lt;&gt;0,1,0), IF('MazeSolve Accuracy'!F132&lt;&gt;0,1,0), IF('Hamiltonian Accuracy'!F132&lt;&gt;0,1,0))</f>
        <v>63.962500000000006</v>
      </c>
      <c r="G132">
        <f>(SUM(SUMIF('PARITY Accuracy'!G132,"&lt;&gt;0"), SUMIF('Pattern_Matching Accuracy'!G132,"&lt;&gt;0"), SUMIF('Reversal Accuracy'!G132,"&lt;&gt;0"), SUMIF('Stack Accuracy'!G132,"&lt;&gt;0"), SUMIF('Vending_Machine Accuracy'!G132,"&lt;&gt;0"), SUMIF('MazeComplete Accuracy'!G132,"&lt;&gt;0"), SUMIF('MazeSolve Accuracy'!G132,"&lt;&gt;0"), SUMIF('Hamiltonian Accuracy'!G132,"&lt;&gt;0")))/SUM(IF('PARITY Accuracy'!G132&lt;&gt;0,1,0), IF('Pattern_Matching Accuracy'!G132&lt;&gt;0,1,0), IF('Reversal Accuracy'!G132&lt;&gt;0,1,0), IF('Stack Accuracy'!G132&lt;&gt;0,1,0), IF('Vending_Machine Accuracy'!G132&lt;&gt;0,1,0), IF('MazeComplete Accuracy'!G132&lt;&gt;0,1,0), IF('MazeSolve Accuracy'!G132&lt;&gt;0,1,0), IF('Hamiltonian Accuracy'!G132&lt;&gt;0,1,0))</f>
        <v>63.01428571428572</v>
      </c>
      <c r="H132" t="str">
        <f t="shared" si="40"/>
        <v>50 (δ=0)</v>
      </c>
      <c r="N132">
        <f t="shared" si="41"/>
        <v>62.788392857142867</v>
      </c>
      <c r="O132">
        <f t="shared" si="42"/>
        <v>4.434206614175066</v>
      </c>
      <c r="P132" s="5"/>
      <c r="R132" s="5"/>
      <c r="T132" s="5"/>
      <c r="V132" s="5"/>
    </row>
    <row r="133" spans="1:23" x14ac:dyDescent="0.75">
      <c r="A133" s="1">
        <v>21</v>
      </c>
      <c r="B133">
        <v>50</v>
      </c>
      <c r="C133">
        <v>0.2</v>
      </c>
      <c r="D133">
        <f>(SUM(SUMIF('PARITY Accuracy'!D133,"&lt;&gt;0"), SUMIF('Pattern_Matching Accuracy'!D133,"&lt;&gt;0"), SUMIF('Reversal Accuracy'!D133,"&lt;&gt;0"), SUMIF('Stack Accuracy'!D133,"&lt;&gt;0"), SUMIF('Vending_Machine Accuracy'!D133,"&lt;&gt;0"), SUMIF('MazeComplete Accuracy'!D133,"&lt;&gt;0"), SUMIF('MazeSolve Accuracy'!D133,"&lt;&gt;0"), SUMIF('Hamiltonian Accuracy'!D133,"&lt;&gt;0")))/SUM(IF('PARITY Accuracy'!D133&lt;&gt;0,1,0), IF('Pattern_Matching Accuracy'!D133&lt;&gt;0,1,0), IF('Reversal Accuracy'!D133&lt;&gt;0,1,0), IF('Stack Accuracy'!D133&lt;&gt;0,1,0), IF('Vending_Machine Accuracy'!D133&lt;&gt;0,1,0), IF('MazeComplete Accuracy'!D133&lt;&gt;0,1,0), IF('MazeSolve Accuracy'!D133&lt;&gt;0,1,0), IF('Hamiltonian Accuracy'!D133&lt;&gt;0,1,0))</f>
        <v>55.600000000000009</v>
      </c>
      <c r="E133">
        <f>(SUM(SUMIF('PARITY Accuracy'!E133,"&lt;&gt;0"), SUMIF('Pattern_Matching Accuracy'!E133,"&lt;&gt;0"), SUMIF('Reversal Accuracy'!E133,"&lt;&gt;0"), SUMIF('Stack Accuracy'!E133,"&lt;&gt;0"), SUMIF('Vending_Machine Accuracy'!E133,"&lt;&gt;0"), SUMIF('MazeComplete Accuracy'!E133,"&lt;&gt;0"), SUMIF('MazeSolve Accuracy'!E133,"&lt;&gt;0"), SUMIF('Hamiltonian Accuracy'!E133,"&lt;&gt;0")))/SUM(IF('PARITY Accuracy'!E133&lt;&gt;0,1,0), IF('Pattern_Matching Accuracy'!E133&lt;&gt;0,1,0), IF('Reversal Accuracy'!E133&lt;&gt;0,1,0), IF('Stack Accuracy'!E133&lt;&gt;0,1,0), IF('Vending_Machine Accuracy'!E133&lt;&gt;0,1,0), IF('MazeComplete Accuracy'!E133&lt;&gt;0,1,0), IF('MazeSolve Accuracy'!E133&lt;&gt;0,1,0), IF('Hamiltonian Accuracy'!E133&lt;&gt;0,1,0))</f>
        <v>69.95</v>
      </c>
      <c r="F133">
        <f>(SUM(SUMIF('PARITY Accuracy'!F133,"&lt;&gt;0"), SUMIF('Pattern_Matching Accuracy'!F133,"&lt;&gt;0"), SUMIF('Reversal Accuracy'!F133,"&lt;&gt;0"), SUMIF('Stack Accuracy'!F133,"&lt;&gt;0"), SUMIF('Vending_Machine Accuracy'!F133,"&lt;&gt;0"), SUMIF('MazeComplete Accuracy'!F133,"&lt;&gt;0"), SUMIF('MazeSolve Accuracy'!F133,"&lt;&gt;0"), SUMIF('Hamiltonian Accuracy'!F133,"&lt;&gt;0")))/SUM(IF('PARITY Accuracy'!F133&lt;&gt;0,1,0), IF('Pattern_Matching Accuracy'!F133&lt;&gt;0,1,0), IF('Reversal Accuracy'!F133&lt;&gt;0,1,0), IF('Stack Accuracy'!F133&lt;&gt;0,1,0), IF('Vending_Machine Accuracy'!F133&lt;&gt;0,1,0), IF('MazeComplete Accuracy'!F133&lt;&gt;0,1,0), IF('MazeSolve Accuracy'!F133&lt;&gt;0,1,0), IF('Hamiltonian Accuracy'!F133&lt;&gt;0,1,0))</f>
        <v>65.075000000000003</v>
      </c>
      <c r="G133">
        <f>(SUM(SUMIF('PARITY Accuracy'!G133,"&lt;&gt;0"), SUMIF('Pattern_Matching Accuracy'!G133,"&lt;&gt;0"), SUMIF('Reversal Accuracy'!G133,"&lt;&gt;0"), SUMIF('Stack Accuracy'!G133,"&lt;&gt;0"), SUMIF('Vending_Machine Accuracy'!G133,"&lt;&gt;0"), SUMIF('MazeComplete Accuracy'!G133,"&lt;&gt;0"), SUMIF('MazeSolve Accuracy'!G133,"&lt;&gt;0"), SUMIF('Hamiltonian Accuracy'!G133,"&lt;&gt;0")))/SUM(IF('PARITY Accuracy'!G133&lt;&gt;0,1,0), IF('Pattern_Matching Accuracy'!G133&lt;&gt;0,1,0), IF('Reversal Accuracy'!G133&lt;&gt;0,1,0), IF('Stack Accuracy'!G133&lt;&gt;0,1,0), IF('Vending_Machine Accuracy'!G133&lt;&gt;0,1,0), IF('MazeComplete Accuracy'!G133&lt;&gt;0,1,0), IF('MazeSolve Accuracy'!G133&lt;&gt;0,1,0), IF('Hamiltonian Accuracy'!G133&lt;&gt;0,1,0))</f>
        <v>66.028571428571425</v>
      </c>
      <c r="H133" t="str">
        <f t="shared" si="40"/>
        <v>50 (δ=0.2)</v>
      </c>
      <c r="K133" s="9" cm="1">
        <f t="array" ref="K133">INDEX(LINEST(K124:K129), 1)</f>
        <v>12.416024121315191</v>
      </c>
      <c r="L133" s="10" cm="1">
        <f t="array" ref="L133">INDEX(LINEST(L124:L128), 1)</f>
        <v>-0.30244312169312182</v>
      </c>
      <c r="N133">
        <f t="shared" si="41"/>
        <v>64.163392857142853</v>
      </c>
      <c r="O133">
        <f t="shared" si="42"/>
        <v>5.2708262667667904</v>
      </c>
      <c r="P133" s="5" cm="1">
        <f t="array" ref="P133">INDEX(LINEST(P124:P129), 1)</f>
        <v>11.608050000000002</v>
      </c>
      <c r="Q133" s="5" cm="1">
        <f t="array" ref="Q133">INDEX(LINEST(Q124:Q128), 1)</f>
        <v>-0.55302976190476283</v>
      </c>
      <c r="R133" s="5" cm="1">
        <f t="array" ref="R133">INDEX(LINEST(R124:R129), 1)</f>
        <v>13.465928571428574</v>
      </c>
      <c r="S133" s="5" cm="1">
        <f t="array" ref="S133">INDEX(LINEST(S124:S128), 1)</f>
        <v>-0.10062499999999799</v>
      </c>
      <c r="T133" s="5" cm="1">
        <f t="array" ref="T133">INDEX(LINEST(T124:T129), 1)</f>
        <v>12.939285714285715</v>
      </c>
      <c r="U133" s="5" cm="1">
        <f t="array" ref="U133">INDEX(LINEST(U124:U128), 1)</f>
        <v>-0.26562500000000205</v>
      </c>
      <c r="V133" s="5" cm="1">
        <f t="array" ref="V133">INDEX(LINEST(V124:V129), 1)</f>
        <v>11.650832199546484</v>
      </c>
      <c r="W133" s="5" cm="1">
        <f t="array" ref="W133">INDEX(LINEST(W124:W128), 1)</f>
        <v>-0.29049272486772537</v>
      </c>
    </row>
    <row r="134" spans="1:23" x14ac:dyDescent="0.75">
      <c r="A134" s="1">
        <v>22</v>
      </c>
      <c r="B134">
        <v>50</v>
      </c>
      <c r="C134">
        <v>0.45</v>
      </c>
      <c r="D134">
        <f>(SUM(SUMIF('PARITY Accuracy'!D134,"&lt;&gt;0"), SUMIF('Pattern_Matching Accuracy'!D134,"&lt;&gt;0"), SUMIF('Reversal Accuracy'!D134,"&lt;&gt;0"), SUMIF('Stack Accuracy'!D134,"&lt;&gt;0"), SUMIF('Vending_Machine Accuracy'!D134,"&lt;&gt;0"), SUMIF('MazeComplete Accuracy'!D134,"&lt;&gt;0"), SUMIF('MazeSolve Accuracy'!D134,"&lt;&gt;0"), SUMIF('Hamiltonian Accuracy'!D134,"&lt;&gt;0")))/SUM(IF('PARITY Accuracy'!D134&lt;&gt;0,1,0), IF('Pattern_Matching Accuracy'!D134&lt;&gt;0,1,0), IF('Reversal Accuracy'!D134&lt;&gt;0,1,0), IF('Stack Accuracy'!D134&lt;&gt;0,1,0), IF('Vending_Machine Accuracy'!D134&lt;&gt;0,1,0), IF('MazeComplete Accuracy'!D134&lt;&gt;0,1,0), IF('MazeSolve Accuracy'!D134&lt;&gt;0,1,0), IF('Hamiltonian Accuracy'!D134&lt;&gt;0,1,0))</f>
        <v>54.484285714285718</v>
      </c>
      <c r="E134">
        <f>(SUM(SUMIF('PARITY Accuracy'!E134,"&lt;&gt;0"), SUMIF('Pattern_Matching Accuracy'!E134,"&lt;&gt;0"), SUMIF('Reversal Accuracy'!E134,"&lt;&gt;0"), SUMIF('Stack Accuracy'!E134,"&lt;&gt;0"), SUMIF('Vending_Machine Accuracy'!E134,"&lt;&gt;0"), SUMIF('MazeComplete Accuracy'!E134,"&lt;&gt;0"), SUMIF('MazeSolve Accuracy'!E134,"&lt;&gt;0"), SUMIF('Hamiltonian Accuracy'!E134,"&lt;&gt;0")))/SUM(IF('PARITY Accuracy'!E134&lt;&gt;0,1,0), IF('Pattern_Matching Accuracy'!E134&lt;&gt;0,1,0), IF('Reversal Accuracy'!E134&lt;&gt;0,1,0), IF('Stack Accuracy'!E134&lt;&gt;0,1,0), IF('Vending_Machine Accuracy'!E134&lt;&gt;0,1,0), IF('MazeComplete Accuracy'!E134&lt;&gt;0,1,0), IF('MazeSolve Accuracy'!E134&lt;&gt;0,1,0), IF('Hamiltonian Accuracy'!E134&lt;&gt;0,1,0))</f>
        <v>68.875</v>
      </c>
      <c r="F134">
        <f>(SUM(SUMIF('PARITY Accuracy'!F134,"&lt;&gt;0"), SUMIF('Pattern_Matching Accuracy'!F134,"&lt;&gt;0"), SUMIF('Reversal Accuracy'!F134,"&lt;&gt;0"), SUMIF('Stack Accuracy'!F134,"&lt;&gt;0"), SUMIF('Vending_Machine Accuracy'!F134,"&lt;&gt;0"), SUMIF('MazeComplete Accuracy'!F134,"&lt;&gt;0"), SUMIF('MazeSolve Accuracy'!F134,"&lt;&gt;0"), SUMIF('Hamiltonian Accuracy'!F134,"&lt;&gt;0")))/SUM(IF('PARITY Accuracy'!F134&lt;&gt;0,1,0), IF('Pattern_Matching Accuracy'!F134&lt;&gt;0,1,0), IF('Reversal Accuracy'!F134&lt;&gt;0,1,0), IF('Stack Accuracy'!F134&lt;&gt;0,1,0), IF('Vending_Machine Accuracy'!F134&lt;&gt;0,1,0), IF('MazeComplete Accuracy'!F134&lt;&gt;0,1,0), IF('MazeSolve Accuracy'!F134&lt;&gt;0,1,0), IF('Hamiltonian Accuracy'!F134&lt;&gt;0,1,0))</f>
        <v>65.112499999999997</v>
      </c>
      <c r="G134">
        <f>(SUM(SUMIF('PARITY Accuracy'!G134,"&lt;&gt;0"), SUMIF('Pattern_Matching Accuracy'!G134,"&lt;&gt;0"), SUMIF('Reversal Accuracy'!G134,"&lt;&gt;0"), SUMIF('Stack Accuracy'!G134,"&lt;&gt;0"), SUMIF('Vending_Machine Accuracy'!G134,"&lt;&gt;0"), SUMIF('MazeComplete Accuracy'!G134,"&lt;&gt;0"), SUMIF('MazeSolve Accuracy'!G134,"&lt;&gt;0"), SUMIF('Hamiltonian Accuracy'!G134,"&lt;&gt;0")))/SUM(IF('PARITY Accuracy'!G134&lt;&gt;0,1,0), IF('Pattern_Matching Accuracy'!G134&lt;&gt;0,1,0), IF('Reversal Accuracy'!G134&lt;&gt;0,1,0), IF('Stack Accuracy'!G134&lt;&gt;0,1,0), IF('Vending_Machine Accuracy'!G134&lt;&gt;0,1,0), IF('MazeComplete Accuracy'!G134&lt;&gt;0,1,0), IF('MazeSolve Accuracy'!G134&lt;&gt;0,1,0), IF('Hamiltonian Accuracy'!G134&lt;&gt;0,1,0))</f>
        <v>64.642857142857153</v>
      </c>
      <c r="H134" t="str">
        <f t="shared" si="40"/>
        <v>50 (δ=0.45)</v>
      </c>
      <c r="K134" s="11">
        <f>AVERAGE('Hamiltonian Accuracy'!K134, 'MazeSolve Accuracy'!K134, 'MazeComplete Accuracy'!K134, 'Vending_Machine Accuracy'!K134, 'Stack Accuracy'!K134, 'Reversal Accuracy'!K134, 'Pattern_Matching Accuracy'!K134, 'PARITY Accuracy'!K134)</f>
        <v>12.265201190476192</v>
      </c>
      <c r="L134" s="11">
        <f>AVERAGE('Hamiltonian Accuracy'!L134, 'MazeSolve Accuracy'!L134, 'MazeComplete Accuracy'!L134,'Vending_Machine Accuracy'!L134, 'Stack Accuracy'!L134, 'Reversal Accuracy'!L134, 'Pattern_Matching Accuracy'!L134, 'PARITY Accuracy'!L134)</f>
        <v>-0.30905681818181796</v>
      </c>
      <c r="N134">
        <f t="shared" si="41"/>
        <v>63.278660714285721</v>
      </c>
      <c r="O134">
        <f t="shared" si="42"/>
        <v>5.3358233540619144</v>
      </c>
    </row>
    <row r="135" spans="1:23" ht="15.5" thickBot="1" x14ac:dyDescent="0.9">
      <c r="A135" s="1">
        <v>23</v>
      </c>
      <c r="B135">
        <v>50</v>
      </c>
      <c r="C135">
        <v>0.65</v>
      </c>
      <c r="D135">
        <f>(SUM(SUMIF('PARITY Accuracy'!D135,"&lt;&gt;0"), SUMIF('Pattern_Matching Accuracy'!D135,"&lt;&gt;0"), SUMIF('Reversal Accuracy'!D135,"&lt;&gt;0"), SUMIF('Stack Accuracy'!D135,"&lt;&gt;0"), SUMIF('Vending_Machine Accuracy'!D135,"&lt;&gt;0"), SUMIF('MazeComplete Accuracy'!D135,"&lt;&gt;0"), SUMIF('MazeSolve Accuracy'!D135,"&lt;&gt;0"), SUMIF('Hamiltonian Accuracy'!D135,"&lt;&gt;0")))/SUM(IF('PARITY Accuracy'!D135&lt;&gt;0,1,0), IF('Pattern_Matching Accuracy'!D135&lt;&gt;0,1,0), IF('Reversal Accuracy'!D135&lt;&gt;0,1,0), IF('Stack Accuracy'!D135&lt;&gt;0,1,0), IF('Vending_Machine Accuracy'!D135&lt;&gt;0,1,0), IF('MazeComplete Accuracy'!D135&lt;&gt;0,1,0), IF('MazeSolve Accuracy'!D135&lt;&gt;0,1,0), IF('Hamiltonian Accuracy'!D135&lt;&gt;0,1,0))</f>
        <v>54.842857142857149</v>
      </c>
      <c r="E135">
        <f>(SUM(SUMIF('PARITY Accuracy'!E135,"&lt;&gt;0"), SUMIF('Pattern_Matching Accuracy'!E135,"&lt;&gt;0"), SUMIF('Reversal Accuracy'!E135,"&lt;&gt;0"), SUMIF('Stack Accuracy'!E135,"&lt;&gt;0"), SUMIF('Vending_Machine Accuracy'!E135,"&lt;&gt;0"), SUMIF('MazeComplete Accuracy'!E135,"&lt;&gt;0"), SUMIF('MazeSolve Accuracy'!E135,"&lt;&gt;0"), SUMIF('Hamiltonian Accuracy'!E135,"&lt;&gt;0")))/SUM(IF('PARITY Accuracy'!E135&lt;&gt;0,1,0), IF('Pattern_Matching Accuracy'!E135&lt;&gt;0,1,0), IF('Reversal Accuracy'!E135&lt;&gt;0,1,0), IF('Stack Accuracy'!E135&lt;&gt;0,1,0), IF('Vending_Machine Accuracy'!E135&lt;&gt;0,1,0), IF('MazeComplete Accuracy'!E135&lt;&gt;0,1,0), IF('MazeSolve Accuracy'!E135&lt;&gt;0,1,0), IF('Hamiltonian Accuracy'!E135&lt;&gt;0,1,0))</f>
        <v>68.575000000000003</v>
      </c>
      <c r="F135">
        <f>(SUM(SUMIF('PARITY Accuracy'!F135,"&lt;&gt;0"), SUMIF('Pattern_Matching Accuracy'!F135,"&lt;&gt;0"), SUMIF('Reversal Accuracy'!F135,"&lt;&gt;0"), SUMIF('Stack Accuracy'!F135,"&lt;&gt;0"), SUMIF('Vending_Machine Accuracy'!F135,"&lt;&gt;0"), SUMIF('MazeComplete Accuracy'!F135,"&lt;&gt;0"), SUMIF('MazeSolve Accuracy'!F135,"&lt;&gt;0"), SUMIF('Hamiltonian Accuracy'!F135,"&lt;&gt;0")))/SUM(IF('PARITY Accuracy'!F135&lt;&gt;0,1,0), IF('Pattern_Matching Accuracy'!F135&lt;&gt;0,1,0), IF('Reversal Accuracy'!F135&lt;&gt;0,1,0), IF('Stack Accuracy'!F135&lt;&gt;0,1,0), IF('Vending_Machine Accuracy'!F135&lt;&gt;0,1,0), IF('MazeComplete Accuracy'!F135&lt;&gt;0,1,0), IF('MazeSolve Accuracy'!F135&lt;&gt;0,1,0), IF('Hamiltonian Accuracy'!F135&lt;&gt;0,1,0))</f>
        <v>65.237499999999997</v>
      </c>
      <c r="G135">
        <f>(SUM(SUMIF('PARITY Accuracy'!G135,"&lt;&gt;0"), SUMIF('Pattern_Matching Accuracy'!G135,"&lt;&gt;0"), SUMIF('Reversal Accuracy'!G135,"&lt;&gt;0"), SUMIF('Stack Accuracy'!G135,"&lt;&gt;0"), SUMIF('Vending_Machine Accuracy'!G135,"&lt;&gt;0"), SUMIF('MazeComplete Accuracy'!G135,"&lt;&gt;0"), SUMIF('MazeSolve Accuracy'!G135,"&lt;&gt;0"), SUMIF('Hamiltonian Accuracy'!G135,"&lt;&gt;0")))/SUM(IF('PARITY Accuracy'!G135&lt;&gt;0,1,0), IF('Pattern_Matching Accuracy'!G135&lt;&gt;0,1,0), IF('Reversal Accuracy'!G135&lt;&gt;0,1,0), IF('Stack Accuracy'!G135&lt;&gt;0,1,0), IF('Vending_Machine Accuracy'!G135&lt;&gt;0,1,0), IF('MazeComplete Accuracy'!G135&lt;&gt;0,1,0), IF('MazeSolve Accuracy'!G135&lt;&gt;0,1,0), IF('Hamiltonian Accuracy'!G135&lt;&gt;0,1,0))</f>
        <v>64.585714285714303</v>
      </c>
      <c r="H135" t="str">
        <f t="shared" si="40"/>
        <v>50 (δ=0.65)</v>
      </c>
      <c r="K135" s="12">
        <f>_xlfn.STDEV.P('Hamiltonian Accuracy'!K134, 'MazeSolve Accuracy'!K134, 'MazeComplete Accuracy'!K134,  'Vending_Machine Accuracy'!K134, 'Stack Accuracy'!K134, 'Reversal Accuracy'!K134, 'Pattern_Matching Accuracy'!K134, 'PARITY Accuracy'!K134)</f>
        <v>3.1192982735977322</v>
      </c>
      <c r="L135" s="13">
        <f>_xlfn.STDEV.P('Hamiltonian Accuracy'!L134, 'MazeSolve Accuracy'!L134, 'MazeComplete Accuracy'!L134,'Vending_Machine Accuracy'!L134, 'Stack Accuracy'!L134, 'Reversal Accuracy'!L134, 'Pattern_Matching Accuracy'!L134, 'PARITY Accuracy'!L134)</f>
        <v>0.314654740586639</v>
      </c>
      <c r="N135">
        <f t="shared" si="41"/>
        <v>63.310267857142861</v>
      </c>
      <c r="O135">
        <f t="shared" si="42"/>
        <v>5.1175051554700701</v>
      </c>
    </row>
    <row r="136" spans="1:23" x14ac:dyDescent="0.75">
      <c r="A136" s="1">
        <v>24</v>
      </c>
      <c r="B136">
        <v>50</v>
      </c>
      <c r="C136">
        <v>0.85</v>
      </c>
      <c r="D136">
        <f>(SUM(SUMIF('PARITY Accuracy'!D136,"&lt;&gt;0"), SUMIF('Pattern_Matching Accuracy'!D136,"&lt;&gt;0"), SUMIF('Reversal Accuracy'!D136,"&lt;&gt;0"), SUMIF('Stack Accuracy'!D136,"&lt;&gt;0"), SUMIF('Vending_Machine Accuracy'!D136,"&lt;&gt;0"), SUMIF('MazeComplete Accuracy'!D136,"&lt;&gt;0"), SUMIF('MazeSolve Accuracy'!D136,"&lt;&gt;0"), SUMIF('Hamiltonian Accuracy'!D136,"&lt;&gt;0")))/SUM(IF('PARITY Accuracy'!D136&lt;&gt;0,1,0), IF('Pattern_Matching Accuracy'!D136&lt;&gt;0,1,0), IF('Reversal Accuracy'!D136&lt;&gt;0,1,0), IF('Stack Accuracy'!D136&lt;&gt;0,1,0), IF('Vending_Machine Accuracy'!D136&lt;&gt;0,1,0), IF('MazeComplete Accuracy'!D136&lt;&gt;0,1,0), IF('MazeSolve Accuracy'!D136&lt;&gt;0,1,0), IF('Hamiltonian Accuracy'!D136&lt;&gt;0,1,0))</f>
        <v>53.571428571428562</v>
      </c>
      <c r="E136">
        <f>(SUM(SUMIF('PARITY Accuracy'!E136,"&lt;&gt;0"), SUMIF('Pattern_Matching Accuracy'!E136,"&lt;&gt;0"), SUMIF('Reversal Accuracy'!E136,"&lt;&gt;0"), SUMIF('Stack Accuracy'!E136,"&lt;&gt;0"), SUMIF('Vending_Machine Accuracy'!E136,"&lt;&gt;0"), SUMIF('MazeComplete Accuracy'!E136,"&lt;&gt;0"), SUMIF('MazeSolve Accuracy'!E136,"&lt;&gt;0"), SUMIF('Hamiltonian Accuracy'!E136,"&lt;&gt;0")))/SUM(IF('PARITY Accuracy'!E136&lt;&gt;0,1,0), IF('Pattern_Matching Accuracy'!E136&lt;&gt;0,1,0), IF('Reversal Accuracy'!E136&lt;&gt;0,1,0), IF('Stack Accuracy'!E136&lt;&gt;0,1,0), IF('Vending_Machine Accuracy'!E136&lt;&gt;0,1,0), IF('MazeComplete Accuracy'!E136&lt;&gt;0,1,0), IF('MazeSolve Accuracy'!E136&lt;&gt;0,1,0), IF('Hamiltonian Accuracy'!E136&lt;&gt;0,1,0))</f>
        <v>67.987499999999997</v>
      </c>
      <c r="F136">
        <f>(SUM(SUMIF('PARITY Accuracy'!F136,"&lt;&gt;0"), SUMIF('Pattern_Matching Accuracy'!F136,"&lt;&gt;0"), SUMIF('Reversal Accuracy'!F136,"&lt;&gt;0"), SUMIF('Stack Accuracy'!F136,"&lt;&gt;0"), SUMIF('Vending_Machine Accuracy'!F136,"&lt;&gt;0"), SUMIF('MazeComplete Accuracy'!F136,"&lt;&gt;0"), SUMIF('MazeSolve Accuracy'!F136,"&lt;&gt;0"), SUMIF('Hamiltonian Accuracy'!F136,"&lt;&gt;0")))/SUM(IF('PARITY Accuracy'!F136&lt;&gt;0,1,0), IF('Pattern_Matching Accuracy'!F136&lt;&gt;0,1,0), IF('Reversal Accuracy'!F136&lt;&gt;0,1,0), IF('Stack Accuracy'!F136&lt;&gt;0,1,0), IF('Vending_Machine Accuracy'!F136&lt;&gt;0,1,0), IF('MazeComplete Accuracy'!F136&lt;&gt;0,1,0), IF('MazeSolve Accuracy'!F136&lt;&gt;0,1,0), IF('Hamiltonian Accuracy'!F136&lt;&gt;0,1,0))</f>
        <v>65.262500000000003</v>
      </c>
      <c r="G136">
        <f>(SUM(SUMIF('PARITY Accuracy'!G136,"&lt;&gt;0"), SUMIF('Pattern_Matching Accuracy'!G136,"&lt;&gt;0"), SUMIF('Reversal Accuracy'!G136,"&lt;&gt;0"), SUMIF('Stack Accuracy'!G136,"&lt;&gt;0"), SUMIF('Vending_Machine Accuracy'!G136,"&lt;&gt;0"), SUMIF('MazeComplete Accuracy'!G136,"&lt;&gt;0"), SUMIF('MazeSolve Accuracy'!G136,"&lt;&gt;0"), SUMIF('Hamiltonian Accuracy'!G136,"&lt;&gt;0")))/SUM(IF('PARITY Accuracy'!G136&lt;&gt;0,1,0), IF('Pattern_Matching Accuracy'!G136&lt;&gt;0,1,0), IF('Reversal Accuracy'!G136&lt;&gt;0,1,0), IF('Stack Accuracy'!G136&lt;&gt;0,1,0), IF('Vending_Machine Accuracy'!G136&lt;&gt;0,1,0), IF('MazeComplete Accuracy'!G136&lt;&gt;0,1,0), IF('MazeSolve Accuracy'!G136&lt;&gt;0,1,0), IF('Hamiltonian Accuracy'!G136&lt;&gt;0,1,0))</f>
        <v>62.785714285714278</v>
      </c>
      <c r="H136" t="str">
        <f t="shared" si="40"/>
        <v>50 (δ=0.85)</v>
      </c>
      <c r="N136">
        <f t="shared" si="41"/>
        <v>62.401785714285708</v>
      </c>
      <c r="O136">
        <f t="shared" si="42"/>
        <v>5.4200207270011882</v>
      </c>
    </row>
    <row r="137" spans="1:23" x14ac:dyDescent="0.75">
      <c r="A137" s="1">
        <v>25</v>
      </c>
      <c r="B137">
        <v>100</v>
      </c>
      <c r="C137">
        <v>0</v>
      </c>
      <c r="D137">
        <f>(SUM(SUMIF('PARITY Accuracy'!D137,"&lt;&gt;0"), SUMIF('Pattern_Matching Accuracy'!D137,"&lt;&gt;0"), SUMIF('Reversal Accuracy'!D137,"&lt;&gt;0"), SUMIF('Stack Accuracy'!D137,"&lt;&gt;0"), SUMIF('Vending_Machine Accuracy'!D137,"&lt;&gt;0"), SUMIF('MazeComplete Accuracy'!D137,"&lt;&gt;0"), SUMIF('MazeSolve Accuracy'!D137,"&lt;&gt;0"), SUMIF('Hamiltonian Accuracy'!D137,"&lt;&gt;0")))/SUM(IF('PARITY Accuracy'!D137&lt;&gt;0,1,0), IF('Pattern_Matching Accuracy'!D137&lt;&gt;0,1,0), IF('Reversal Accuracy'!D137&lt;&gt;0,1,0), IF('Stack Accuracy'!D137&lt;&gt;0,1,0), IF('Vending_Machine Accuracy'!D137&lt;&gt;0,1,0), IF('MazeComplete Accuracy'!D137&lt;&gt;0,1,0), IF('MazeSolve Accuracy'!D137&lt;&gt;0,1,0), IF('Hamiltonian Accuracy'!D137&lt;&gt;0,1,0))</f>
        <v>55.828571428571429</v>
      </c>
      <c r="E137">
        <f>(SUM(SUMIF('PARITY Accuracy'!E137,"&lt;&gt;0"), SUMIF('Pattern_Matching Accuracy'!E137,"&lt;&gt;0"), SUMIF('Reversal Accuracy'!E137,"&lt;&gt;0"), SUMIF('Stack Accuracy'!E137,"&lt;&gt;0"), SUMIF('Vending_Machine Accuracy'!E137,"&lt;&gt;0"), SUMIF('MazeComplete Accuracy'!E137,"&lt;&gt;0"), SUMIF('MazeSolve Accuracy'!E137,"&lt;&gt;0"), SUMIF('Hamiltonian Accuracy'!E137,"&lt;&gt;0")))/SUM(IF('PARITY Accuracy'!E137&lt;&gt;0,1,0), IF('Pattern_Matching Accuracy'!E137&lt;&gt;0,1,0), IF('Reversal Accuracy'!E137&lt;&gt;0,1,0), IF('Stack Accuracy'!E137&lt;&gt;0,1,0), IF('Vending_Machine Accuracy'!E137&lt;&gt;0,1,0), IF('MazeComplete Accuracy'!E137&lt;&gt;0,1,0), IF('MazeSolve Accuracy'!E137&lt;&gt;0,1,0), IF('Hamiltonian Accuracy'!E137&lt;&gt;0,1,0))</f>
        <v>70.674999999999997</v>
      </c>
      <c r="F137">
        <f>(SUM(SUMIF('PARITY Accuracy'!F137,"&lt;&gt;0"), SUMIF('Pattern_Matching Accuracy'!F137,"&lt;&gt;0"), SUMIF('Reversal Accuracy'!F137,"&lt;&gt;0"), SUMIF('Stack Accuracy'!F137,"&lt;&gt;0"), SUMIF('Vending_Machine Accuracy'!F137,"&lt;&gt;0"), SUMIF('MazeComplete Accuracy'!F137,"&lt;&gt;0"), SUMIF('MazeSolve Accuracy'!F137,"&lt;&gt;0"), SUMIF('Hamiltonian Accuracy'!F137,"&lt;&gt;0")))/SUM(IF('PARITY Accuracy'!F137&lt;&gt;0,1,0), IF('Pattern_Matching Accuracy'!F137&lt;&gt;0,1,0), IF('Reversal Accuracy'!F137&lt;&gt;0,1,0), IF('Stack Accuracy'!F137&lt;&gt;0,1,0), IF('Vending_Machine Accuracy'!F137&lt;&gt;0,1,0), IF('MazeComplete Accuracy'!F137&lt;&gt;0,1,0), IF('MazeSolve Accuracy'!F137&lt;&gt;0,1,0), IF('Hamiltonian Accuracy'!F137&lt;&gt;0,1,0))</f>
        <v>72.2</v>
      </c>
      <c r="G137">
        <f>(SUM(SUMIF('PARITY Accuracy'!G137,"&lt;&gt;0"), SUMIF('Pattern_Matching Accuracy'!G137,"&lt;&gt;0"), SUMIF('Reversal Accuracy'!G137,"&lt;&gt;0"), SUMIF('Stack Accuracy'!G137,"&lt;&gt;0"), SUMIF('Vending_Machine Accuracy'!G137,"&lt;&gt;0"), SUMIF('MazeComplete Accuracy'!G137,"&lt;&gt;0"), SUMIF('MazeSolve Accuracy'!G137,"&lt;&gt;0"), SUMIF('Hamiltonian Accuracy'!G137,"&lt;&gt;0")))/SUM(IF('PARITY Accuracy'!G137&lt;&gt;0,1,0), IF('Pattern_Matching Accuracy'!G137&lt;&gt;0,1,0), IF('Reversal Accuracy'!G137&lt;&gt;0,1,0), IF('Stack Accuracy'!G137&lt;&gt;0,1,0), IF('Vending_Machine Accuracy'!G137&lt;&gt;0,1,0), IF('MazeComplete Accuracy'!G137&lt;&gt;0,1,0), IF('MazeSolve Accuracy'!G137&lt;&gt;0,1,0), IF('Hamiltonian Accuracy'!G137&lt;&gt;0,1,0))</f>
        <v>66.185714285714283</v>
      </c>
      <c r="H137" t="str">
        <f t="shared" si="40"/>
        <v>100 (δ=0)</v>
      </c>
      <c r="N137">
        <f t="shared" si="41"/>
        <v>66.222321428571433</v>
      </c>
      <c r="O137">
        <f t="shared" si="42"/>
        <v>6.3951224911877897</v>
      </c>
    </row>
    <row r="138" spans="1:23" x14ac:dyDescent="0.75">
      <c r="A138" s="1">
        <v>26</v>
      </c>
      <c r="B138">
        <v>100</v>
      </c>
      <c r="C138">
        <v>0.2</v>
      </c>
      <c r="D138">
        <f>(SUM(SUMIF('PARITY Accuracy'!D138,"&lt;&gt;0"), SUMIF('Pattern_Matching Accuracy'!D138,"&lt;&gt;0"), SUMIF('Reversal Accuracy'!D138,"&lt;&gt;0"), SUMIF('Stack Accuracy'!D138,"&lt;&gt;0"), SUMIF('Vending_Machine Accuracy'!D138,"&lt;&gt;0"), SUMIF('MazeComplete Accuracy'!D138,"&lt;&gt;0"), SUMIF('MazeSolve Accuracy'!D138,"&lt;&gt;0"), SUMIF('Hamiltonian Accuracy'!D138,"&lt;&gt;0")))/SUM(IF('PARITY Accuracy'!D138&lt;&gt;0,1,0), IF('Pattern_Matching Accuracy'!D138&lt;&gt;0,1,0), IF('Reversal Accuracy'!D138&lt;&gt;0,1,0), IF('Stack Accuracy'!D138&lt;&gt;0,1,0), IF('Vending_Machine Accuracy'!D138&lt;&gt;0,1,0), IF('MazeComplete Accuracy'!D138&lt;&gt;0,1,0), IF('MazeSolve Accuracy'!D138&lt;&gt;0,1,0), IF('Hamiltonian Accuracy'!D138&lt;&gt;0,1,0))</f>
        <v>53</v>
      </c>
      <c r="E138">
        <f>(SUM(SUMIF('PARITY Accuracy'!E138,"&lt;&gt;0"), SUMIF('Pattern_Matching Accuracy'!E138,"&lt;&gt;0"), SUMIF('Reversal Accuracy'!E138,"&lt;&gt;0"), SUMIF('Stack Accuracy'!E138,"&lt;&gt;0"), SUMIF('Vending_Machine Accuracy'!E138,"&lt;&gt;0"), SUMIF('MazeComplete Accuracy'!E138,"&lt;&gt;0"), SUMIF('MazeSolve Accuracy'!E138,"&lt;&gt;0"), SUMIF('Hamiltonian Accuracy'!E138,"&lt;&gt;0")))/SUM(IF('PARITY Accuracy'!E138&lt;&gt;0,1,0), IF('Pattern_Matching Accuracy'!E138&lt;&gt;0,1,0), IF('Reversal Accuracy'!E138&lt;&gt;0,1,0), IF('Stack Accuracy'!E138&lt;&gt;0,1,0), IF('Vending_Machine Accuracy'!E138&lt;&gt;0,1,0), IF('MazeComplete Accuracy'!E138&lt;&gt;0,1,0), IF('MazeSolve Accuracy'!E138&lt;&gt;0,1,0), IF('Hamiltonian Accuracy'!E138&lt;&gt;0,1,0))</f>
        <v>71.012500000000003</v>
      </c>
      <c r="F138">
        <f>(SUM(SUMIF('PARITY Accuracy'!F138,"&lt;&gt;0"), SUMIF('Pattern_Matching Accuracy'!F138,"&lt;&gt;0"), SUMIF('Reversal Accuracy'!F138,"&lt;&gt;0"), SUMIF('Stack Accuracy'!F138,"&lt;&gt;0"), SUMIF('Vending_Machine Accuracy'!F138,"&lt;&gt;0"), SUMIF('MazeComplete Accuracy'!F138,"&lt;&gt;0"), SUMIF('MazeSolve Accuracy'!F138,"&lt;&gt;0"), SUMIF('Hamiltonian Accuracy'!F138,"&lt;&gt;0")))/SUM(IF('PARITY Accuracy'!F138&lt;&gt;0,1,0), IF('Pattern_Matching Accuracy'!F138&lt;&gt;0,1,0), IF('Reversal Accuracy'!F138&lt;&gt;0,1,0), IF('Stack Accuracy'!F138&lt;&gt;0,1,0), IF('Vending_Machine Accuracy'!F138&lt;&gt;0,1,0), IF('MazeComplete Accuracy'!F138&lt;&gt;0,1,0), IF('MazeSolve Accuracy'!F138&lt;&gt;0,1,0), IF('Hamiltonian Accuracy'!F138&lt;&gt;0,1,0))</f>
        <v>72.05</v>
      </c>
      <c r="G138">
        <f>(SUM(SUMIF('PARITY Accuracy'!G138,"&lt;&gt;0"), SUMIF('Pattern_Matching Accuracy'!G138,"&lt;&gt;0"), SUMIF('Reversal Accuracy'!G138,"&lt;&gt;0"), SUMIF('Stack Accuracy'!G138,"&lt;&gt;0"), SUMIF('Vending_Machine Accuracy'!G138,"&lt;&gt;0"), SUMIF('MazeComplete Accuracy'!G138,"&lt;&gt;0"), SUMIF('MazeSolve Accuracy'!G138,"&lt;&gt;0"), SUMIF('Hamiltonian Accuracy'!G138,"&lt;&gt;0")))/SUM(IF('PARITY Accuracy'!G138&lt;&gt;0,1,0), IF('Pattern_Matching Accuracy'!G138&lt;&gt;0,1,0), IF('Reversal Accuracy'!G138&lt;&gt;0,1,0), IF('Stack Accuracy'!G138&lt;&gt;0,1,0), IF('Vending_Machine Accuracy'!G138&lt;&gt;0,1,0), IF('MazeComplete Accuracy'!G138&lt;&gt;0,1,0), IF('MazeSolve Accuracy'!G138&lt;&gt;0,1,0), IF('Hamiltonian Accuracy'!G138&lt;&gt;0,1,0))</f>
        <v>69.528571428571425</v>
      </c>
      <c r="H138" t="str">
        <f t="shared" si="40"/>
        <v>100 (δ=0.2)</v>
      </c>
      <c r="N138">
        <f t="shared" si="41"/>
        <v>66.397767857142853</v>
      </c>
      <c r="O138">
        <f t="shared" si="42"/>
        <v>7.7869377084934763</v>
      </c>
    </row>
    <row r="139" spans="1:23" x14ac:dyDescent="0.75">
      <c r="A139" s="1">
        <v>27</v>
      </c>
      <c r="B139">
        <v>100</v>
      </c>
      <c r="C139">
        <v>0.45</v>
      </c>
      <c r="D139">
        <f>(SUM(SUMIF('PARITY Accuracy'!D139,"&lt;&gt;0"), SUMIF('Pattern_Matching Accuracy'!D139,"&lt;&gt;0"), SUMIF('Reversal Accuracy'!D139,"&lt;&gt;0"), SUMIF('Stack Accuracy'!D139,"&lt;&gt;0"), SUMIF('Vending_Machine Accuracy'!D139,"&lt;&gt;0"), SUMIF('MazeComplete Accuracy'!D139,"&lt;&gt;0"), SUMIF('MazeSolve Accuracy'!D139,"&lt;&gt;0"), SUMIF('Hamiltonian Accuracy'!D139,"&lt;&gt;0")))/SUM(IF('PARITY Accuracy'!D139&lt;&gt;0,1,0), IF('Pattern_Matching Accuracy'!D139&lt;&gt;0,1,0), IF('Reversal Accuracy'!D139&lt;&gt;0,1,0), IF('Stack Accuracy'!D139&lt;&gt;0,1,0), IF('Vending_Machine Accuracy'!D139&lt;&gt;0,1,0), IF('MazeComplete Accuracy'!D139&lt;&gt;0,1,0), IF('MazeSolve Accuracy'!D139&lt;&gt;0,1,0), IF('Hamiltonian Accuracy'!D139&lt;&gt;0,1,0))</f>
        <v>53.142857142857153</v>
      </c>
      <c r="E139">
        <f>(SUM(SUMIF('PARITY Accuracy'!E139,"&lt;&gt;0"), SUMIF('Pattern_Matching Accuracy'!E139,"&lt;&gt;0"), SUMIF('Reversal Accuracy'!E139,"&lt;&gt;0"), SUMIF('Stack Accuracy'!E139,"&lt;&gt;0"), SUMIF('Vending_Machine Accuracy'!E139,"&lt;&gt;0"), SUMIF('MazeComplete Accuracy'!E139,"&lt;&gt;0"), SUMIF('MazeSolve Accuracy'!E139,"&lt;&gt;0"), SUMIF('Hamiltonian Accuracy'!E139,"&lt;&gt;0")))/SUM(IF('PARITY Accuracy'!E139&lt;&gt;0,1,0), IF('Pattern_Matching Accuracy'!E139&lt;&gt;0,1,0), IF('Reversal Accuracy'!E139&lt;&gt;0,1,0), IF('Stack Accuracy'!E139&lt;&gt;0,1,0), IF('Vending_Machine Accuracy'!E139&lt;&gt;0,1,0), IF('MazeComplete Accuracy'!E139&lt;&gt;0,1,0), IF('MazeSolve Accuracy'!E139&lt;&gt;0,1,0), IF('Hamiltonian Accuracy'!E139&lt;&gt;0,1,0))</f>
        <v>70.425000000000011</v>
      </c>
      <c r="F139">
        <f>(SUM(SUMIF('PARITY Accuracy'!F139,"&lt;&gt;0"), SUMIF('Pattern_Matching Accuracy'!F139,"&lt;&gt;0"), SUMIF('Reversal Accuracy'!F139,"&lt;&gt;0"), SUMIF('Stack Accuracy'!F139,"&lt;&gt;0"), SUMIF('Vending_Machine Accuracy'!F139,"&lt;&gt;0"), SUMIF('MazeComplete Accuracy'!F139,"&lt;&gt;0"), SUMIF('MazeSolve Accuracy'!F139,"&lt;&gt;0"), SUMIF('Hamiltonian Accuracy'!F139,"&lt;&gt;0")))/SUM(IF('PARITY Accuracy'!F139&lt;&gt;0,1,0), IF('Pattern_Matching Accuracy'!F139&lt;&gt;0,1,0), IF('Reversal Accuracy'!F139&lt;&gt;0,1,0), IF('Stack Accuracy'!F139&lt;&gt;0,1,0), IF('Vending_Machine Accuracy'!F139&lt;&gt;0,1,0), IF('MazeComplete Accuracy'!F139&lt;&gt;0,1,0), IF('MazeSolve Accuracy'!F139&lt;&gt;0,1,0), IF('Hamiltonian Accuracy'!F139&lt;&gt;0,1,0))</f>
        <v>71.387500000000003</v>
      </c>
      <c r="G139">
        <f>(SUM(SUMIF('PARITY Accuracy'!G139,"&lt;&gt;0"), SUMIF('Pattern_Matching Accuracy'!G139,"&lt;&gt;0"), SUMIF('Reversal Accuracy'!G139,"&lt;&gt;0"), SUMIF('Stack Accuracy'!G139,"&lt;&gt;0"), SUMIF('Vending_Machine Accuracy'!G139,"&lt;&gt;0"), SUMIF('MazeComplete Accuracy'!G139,"&lt;&gt;0"), SUMIF('MazeSolve Accuracy'!G139,"&lt;&gt;0"), SUMIF('Hamiltonian Accuracy'!G139,"&lt;&gt;0")))/SUM(IF('PARITY Accuracy'!G139&lt;&gt;0,1,0), IF('Pattern_Matching Accuracy'!G139&lt;&gt;0,1,0), IF('Reversal Accuracy'!G139&lt;&gt;0,1,0), IF('Stack Accuracy'!G139&lt;&gt;0,1,0), IF('Vending_Machine Accuracy'!G139&lt;&gt;0,1,0), IF('MazeComplete Accuracy'!G139&lt;&gt;0,1,0), IF('MazeSolve Accuracy'!G139&lt;&gt;0,1,0), IF('Hamiltonian Accuracy'!G139&lt;&gt;0,1,0))</f>
        <v>68.728571428571428</v>
      </c>
      <c r="H139" t="str">
        <f t="shared" si="40"/>
        <v>100 (δ=0.45)</v>
      </c>
      <c r="N139">
        <f t="shared" si="41"/>
        <v>65.920982142857156</v>
      </c>
      <c r="O139">
        <f t="shared" si="42"/>
        <v>7.4386159743060141</v>
      </c>
    </row>
    <row r="140" spans="1:23" x14ac:dyDescent="0.75">
      <c r="A140" s="1">
        <v>28</v>
      </c>
      <c r="B140">
        <v>100</v>
      </c>
      <c r="C140">
        <v>0.65</v>
      </c>
      <c r="D140">
        <f>(SUM(SUMIF('PARITY Accuracy'!D140,"&lt;&gt;0"), SUMIF('Pattern_Matching Accuracy'!D140,"&lt;&gt;0"), SUMIF('Reversal Accuracy'!D140,"&lt;&gt;0"), SUMIF('Stack Accuracy'!D140,"&lt;&gt;0"), SUMIF('Vending_Machine Accuracy'!D140,"&lt;&gt;0"), SUMIF('MazeComplete Accuracy'!D140,"&lt;&gt;0"), SUMIF('MazeSolve Accuracy'!D140,"&lt;&gt;0"), SUMIF('Hamiltonian Accuracy'!D140,"&lt;&gt;0")))/SUM(IF('PARITY Accuracy'!D140&lt;&gt;0,1,0), IF('Pattern_Matching Accuracy'!D140&lt;&gt;0,1,0), IF('Reversal Accuracy'!D140&lt;&gt;0,1,0), IF('Stack Accuracy'!D140&lt;&gt;0,1,0), IF('Vending_Machine Accuracy'!D140&lt;&gt;0,1,0), IF('MazeComplete Accuracy'!D140&lt;&gt;0,1,0), IF('MazeSolve Accuracy'!D140&lt;&gt;0,1,0), IF('Hamiltonian Accuracy'!D140&lt;&gt;0,1,0))</f>
        <v>52.814285714285724</v>
      </c>
      <c r="E140">
        <f>(SUM(SUMIF('PARITY Accuracy'!E140,"&lt;&gt;0"), SUMIF('Pattern_Matching Accuracy'!E140,"&lt;&gt;0"), SUMIF('Reversal Accuracy'!E140,"&lt;&gt;0"), SUMIF('Stack Accuracy'!E140,"&lt;&gt;0"), SUMIF('Vending_Machine Accuracy'!E140,"&lt;&gt;0"), SUMIF('MazeComplete Accuracy'!E140,"&lt;&gt;0"), SUMIF('MazeSolve Accuracy'!E140,"&lt;&gt;0"), SUMIF('Hamiltonian Accuracy'!E140,"&lt;&gt;0")))/SUM(IF('PARITY Accuracy'!E140&lt;&gt;0,1,0), IF('Pattern_Matching Accuracy'!E140&lt;&gt;0,1,0), IF('Reversal Accuracy'!E140&lt;&gt;0,1,0), IF('Stack Accuracy'!E140&lt;&gt;0,1,0), IF('Vending_Machine Accuracy'!E140&lt;&gt;0,1,0), IF('MazeComplete Accuracy'!E140&lt;&gt;0,1,0), IF('MazeSolve Accuracy'!E140&lt;&gt;0,1,0), IF('Hamiltonian Accuracy'!E140&lt;&gt;0,1,0))</f>
        <v>70.725000000000009</v>
      </c>
      <c r="F140">
        <f>(SUM(SUMIF('PARITY Accuracy'!F140,"&lt;&gt;0"), SUMIF('Pattern_Matching Accuracy'!F140,"&lt;&gt;0"), SUMIF('Reversal Accuracy'!F140,"&lt;&gt;0"), SUMIF('Stack Accuracy'!F140,"&lt;&gt;0"), SUMIF('Vending_Machine Accuracy'!F140,"&lt;&gt;0"), SUMIF('MazeComplete Accuracy'!F140,"&lt;&gt;0"), SUMIF('MazeSolve Accuracy'!F140,"&lt;&gt;0"), SUMIF('Hamiltonian Accuracy'!F140,"&lt;&gt;0")))/SUM(IF('PARITY Accuracy'!F140&lt;&gt;0,1,0), IF('Pattern_Matching Accuracy'!F140&lt;&gt;0,1,0), IF('Reversal Accuracy'!F140&lt;&gt;0,1,0), IF('Stack Accuracy'!F140&lt;&gt;0,1,0), IF('Vending_Machine Accuracy'!F140&lt;&gt;0,1,0), IF('MazeComplete Accuracy'!F140&lt;&gt;0,1,0), IF('MazeSolve Accuracy'!F140&lt;&gt;0,1,0), IF('Hamiltonian Accuracy'!F140&lt;&gt;0,1,0))</f>
        <v>70.6875</v>
      </c>
      <c r="G140">
        <f>(SUM(SUMIF('PARITY Accuracy'!G140,"&lt;&gt;0"), SUMIF('Pattern_Matching Accuracy'!G140,"&lt;&gt;0"), SUMIF('Reversal Accuracy'!G140,"&lt;&gt;0"), SUMIF('Stack Accuracy'!G140,"&lt;&gt;0"), SUMIF('Vending_Machine Accuracy'!G140,"&lt;&gt;0"), SUMIF('MazeComplete Accuracy'!G140,"&lt;&gt;0"), SUMIF('MazeSolve Accuracy'!G140,"&lt;&gt;0"), SUMIF('Hamiltonian Accuracy'!G140,"&lt;&gt;0")))/SUM(IF('PARITY Accuracy'!G140&lt;&gt;0,1,0), IF('Pattern_Matching Accuracy'!G140&lt;&gt;0,1,0), IF('Reversal Accuracy'!G140&lt;&gt;0,1,0), IF('Stack Accuracy'!G140&lt;&gt;0,1,0), IF('Vending_Machine Accuracy'!G140&lt;&gt;0,1,0), IF('MazeComplete Accuracy'!G140&lt;&gt;0,1,0), IF('MazeSolve Accuracy'!G140&lt;&gt;0,1,0), IF('Hamiltonian Accuracy'!G140&lt;&gt;0,1,0))</f>
        <v>67.757142857142853</v>
      </c>
      <c r="H140" t="str">
        <f t="shared" si="40"/>
        <v>100 (δ=0.65)</v>
      </c>
      <c r="N140">
        <f t="shared" si="41"/>
        <v>65.495982142857144</v>
      </c>
      <c r="O140">
        <f t="shared" si="42"/>
        <v>7.4201205767430212</v>
      </c>
    </row>
    <row r="141" spans="1:23" x14ac:dyDescent="0.75">
      <c r="A141" s="1">
        <v>29</v>
      </c>
      <c r="B141">
        <v>100</v>
      </c>
      <c r="C141">
        <v>0.85</v>
      </c>
      <c r="D141">
        <f>(SUM(SUMIF('PARITY Accuracy'!D141,"&lt;&gt;0"), SUMIF('Pattern_Matching Accuracy'!D141,"&lt;&gt;0"), SUMIF('Reversal Accuracy'!D141,"&lt;&gt;0"), SUMIF('Stack Accuracy'!D141,"&lt;&gt;0"), SUMIF('Vending_Machine Accuracy'!D141,"&lt;&gt;0"), SUMIF('MazeComplete Accuracy'!D141,"&lt;&gt;0"), SUMIF('MazeSolve Accuracy'!D141,"&lt;&gt;0"), SUMIF('Hamiltonian Accuracy'!D141,"&lt;&gt;0")))/SUM(IF('PARITY Accuracy'!D141&lt;&gt;0,1,0), IF('Pattern_Matching Accuracy'!D141&lt;&gt;0,1,0), IF('Reversal Accuracy'!D141&lt;&gt;0,1,0), IF('Stack Accuracy'!D141&lt;&gt;0,1,0), IF('Vending_Machine Accuracy'!D141&lt;&gt;0,1,0), IF('MazeComplete Accuracy'!D141&lt;&gt;0,1,0), IF('MazeSolve Accuracy'!D141&lt;&gt;0,1,0), IF('Hamiltonian Accuracy'!D141&lt;&gt;0,1,0))</f>
        <v>48.455714285714294</v>
      </c>
      <c r="E141">
        <f>(SUM(SUMIF('PARITY Accuracy'!E141,"&lt;&gt;0"), SUMIF('Pattern_Matching Accuracy'!E141,"&lt;&gt;0"), SUMIF('Reversal Accuracy'!E141,"&lt;&gt;0"), SUMIF('Stack Accuracy'!E141,"&lt;&gt;0"), SUMIF('Vending_Machine Accuracy'!E141,"&lt;&gt;0"), SUMIF('MazeComplete Accuracy'!E141,"&lt;&gt;0"), SUMIF('MazeSolve Accuracy'!E141,"&lt;&gt;0"), SUMIF('Hamiltonian Accuracy'!E141,"&lt;&gt;0")))/SUM(IF('PARITY Accuracy'!E141&lt;&gt;0,1,0), IF('Pattern_Matching Accuracy'!E141&lt;&gt;0,1,0), IF('Reversal Accuracy'!E141&lt;&gt;0,1,0), IF('Stack Accuracy'!E141&lt;&gt;0,1,0), IF('Vending_Machine Accuracy'!E141&lt;&gt;0,1,0), IF('MazeComplete Accuracy'!E141&lt;&gt;0,1,0), IF('MazeSolve Accuracy'!E141&lt;&gt;0,1,0), IF('Hamiltonian Accuracy'!E141&lt;&gt;0,1,0))</f>
        <v>69.162499999999994</v>
      </c>
      <c r="F141">
        <f>(SUM(SUMIF('PARITY Accuracy'!F141,"&lt;&gt;0"), SUMIF('Pattern_Matching Accuracy'!F141,"&lt;&gt;0"), SUMIF('Reversal Accuracy'!F141,"&lt;&gt;0"), SUMIF('Stack Accuracy'!F141,"&lt;&gt;0"), SUMIF('Vending_Machine Accuracy'!F141,"&lt;&gt;0"), SUMIF('MazeComplete Accuracy'!F141,"&lt;&gt;0"), SUMIF('MazeSolve Accuracy'!F141,"&lt;&gt;0"), SUMIF('Hamiltonian Accuracy'!F141,"&lt;&gt;0")))/SUM(IF('PARITY Accuracy'!F141&lt;&gt;0,1,0), IF('Pattern_Matching Accuracy'!F141&lt;&gt;0,1,0), IF('Reversal Accuracy'!F141&lt;&gt;0,1,0), IF('Stack Accuracy'!F141&lt;&gt;0,1,0), IF('Vending_Machine Accuracy'!F141&lt;&gt;0,1,0), IF('MazeComplete Accuracy'!F141&lt;&gt;0,1,0), IF('MazeSolve Accuracy'!F141&lt;&gt;0,1,0), IF('Hamiltonian Accuracy'!F141&lt;&gt;0,1,0))</f>
        <v>69.5</v>
      </c>
      <c r="G141">
        <f>(SUM(SUMIF('PARITY Accuracy'!G141,"&lt;&gt;0"), SUMIF('Pattern_Matching Accuracy'!G141,"&lt;&gt;0"), SUMIF('Reversal Accuracy'!G141,"&lt;&gt;0"), SUMIF('Stack Accuracy'!G141,"&lt;&gt;0"), SUMIF('Vending_Machine Accuracy'!G141,"&lt;&gt;0"), SUMIF('MazeComplete Accuracy'!G141,"&lt;&gt;0"), SUMIF('MazeSolve Accuracy'!G141,"&lt;&gt;0"), SUMIF('Hamiltonian Accuracy'!G141,"&lt;&gt;0")))/SUM(IF('PARITY Accuracy'!G141&lt;&gt;0,1,0), IF('Pattern_Matching Accuracy'!G141&lt;&gt;0,1,0), IF('Reversal Accuracy'!G141&lt;&gt;0,1,0), IF('Stack Accuracy'!G141&lt;&gt;0,1,0), IF('Vending_Machine Accuracy'!G141&lt;&gt;0,1,0), IF('MazeComplete Accuracy'!G141&lt;&gt;0,1,0), IF('MazeSolve Accuracy'!G141&lt;&gt;0,1,0), IF('Hamiltonian Accuracy'!G141&lt;&gt;0,1,0))</f>
        <v>66.064285714285717</v>
      </c>
      <c r="H141" t="str">
        <f t="shared" si="40"/>
        <v>100 (δ=0.85)</v>
      </c>
      <c r="N141">
        <f t="shared" si="41"/>
        <v>63.295625000000001</v>
      </c>
      <c r="O141">
        <f t="shared" si="42"/>
        <v>8.6718354972440839</v>
      </c>
    </row>
    <row r="142" spans="1:23" x14ac:dyDescent="0.75">
      <c r="O142">
        <f>AVERAGE(O112:O141)</f>
        <v>6.3165945647395754</v>
      </c>
    </row>
    <row r="145" spans="1:23" x14ac:dyDescent="0.75">
      <c r="A145" s="1">
        <v>0</v>
      </c>
      <c r="B145" t="s">
        <v>18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  <c r="J147" s="2"/>
      <c r="K147" s="2" t="s">
        <v>26</v>
      </c>
      <c r="L147" s="2" t="s">
        <v>27</v>
      </c>
      <c r="N147" s="3" t="s">
        <v>28</v>
      </c>
      <c r="O147" s="3" t="s">
        <v>29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'MazeComplete Accuracy'!D148, 'MazeSolve Accuracy'!D148, 'Hamiltonian Accuracy'!D148)</f>
        <v>34.15</v>
      </c>
      <c r="E148">
        <f>AVERAGE('PARITY Accuracy'!E148, 'Pattern_Matching Accuracy'!E148, 'Reversal Accuracy'!E148, 'Stack Accuracy'!E148, 'Vending_Machine Accuracy'!E148, 'MazeComplete Accuracy'!E148, 'MazeSolve Accuracy'!E148, 'Hamiltonian Accuracy'!E148)</f>
        <v>56.287500000000001</v>
      </c>
      <c r="F148">
        <f>AVERAGE('PARITY Accuracy'!F148, 'Pattern_Matching Accuracy'!F148, 'Reversal Accuracy'!F148, 'Stack Accuracy'!F148, 'Vending_Machine Accuracy'!F148, 'MazeComplete Accuracy'!F148, 'MazeSolve Accuracy'!F148, 'Hamiltonian Accuracy'!F148)</f>
        <v>54.425000000000004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53">B148&amp;" (δ="&amp;C148&amp;")"</f>
        <v>0 (δ=0)</v>
      </c>
      <c r="J148">
        <v>2</v>
      </c>
      <c r="K148">
        <f>_xlfn.STDEV.P(D148:G152)</f>
        <v>19.851219210116199</v>
      </c>
      <c r="L148">
        <f>_xlfn.STDEV.P(D148:G148,D153:G153,D158:G158,D163:G163,D168:G168,D173:G173)</f>
        <v>14.385340755280859</v>
      </c>
      <c r="M148">
        <v>0</v>
      </c>
      <c r="N148">
        <f>AVERAGE(D148:G148)</f>
        <v>37.526736111111113</v>
      </c>
      <c r="O148">
        <f>_xlfn.STDEV.P(D148:G148)</f>
        <v>20.561288178084688</v>
      </c>
      <c r="P148" s="5">
        <f>_xlfn.STDEV.P(D148:D152)</f>
        <v>0.6880497801758233</v>
      </c>
      <c r="Q148">
        <f>_xlfn.STDEV.P(D148,D153,D158,D163,D168,D173)</f>
        <v>12.649004956473391</v>
      </c>
      <c r="R148" s="5">
        <f>_xlfn.STDEV.P(E148:E152)</f>
        <v>0.77346622421408828</v>
      </c>
      <c r="S148">
        <f>_xlfn.STDEV.P(E148,E153,E158,E163,E168,E173)</f>
        <v>4.7821064047830086</v>
      </c>
      <c r="T148" s="5">
        <f>_xlfn.STDEV.P(F148:F152)</f>
        <v>1.3705701368408703</v>
      </c>
      <c r="U148">
        <f>_xlfn.STDEV.P(F148,F153,F158,F163,F168,F173)</f>
        <v>9.4074623157482034</v>
      </c>
      <c r="V148" s="5">
        <f>_xlfn.STDEV.P(G148:G152)</f>
        <v>0.14170043170604302</v>
      </c>
      <c r="W148">
        <f>_xlfn.STDEV.P(G148,G153,G158,G163,G168,G173)</f>
        <v>21.473890804685254</v>
      </c>
    </row>
    <row r="149" spans="1:23" x14ac:dyDescent="0.7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'MazeComplete Accuracy'!D149, 'MazeSolve Accuracy'!D149, 'Hamiltonian Accuracy'!D149)</f>
        <v>32.300000000000004</v>
      </c>
      <c r="E149">
        <f>AVERAGE('PARITY Accuracy'!E149, 'Pattern_Matching Accuracy'!E149, 'Reversal Accuracy'!E149, 'Stack Accuracy'!E149, 'Vending_Machine Accuracy'!E149, 'MazeComplete Accuracy'!E149, 'MazeSolve Accuracy'!E149, 'Hamiltonian Accuracy'!E149)</f>
        <v>55.212499999999999</v>
      </c>
      <c r="F149">
        <f>AVERAGE('PARITY Accuracy'!F149, 'Pattern_Matching Accuracy'!F149, 'Reversal Accuracy'!F149, 'Stack Accuracy'!F149, 'Vending_Machine Accuracy'!F149, 'MazeComplete Accuracy'!F149, 'MazeSolve Accuracy'!F149, 'Hamiltonian Accuracy'!F149)</f>
        <v>52.762500000000003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53"/>
        <v>0 (δ=0.2)</v>
      </c>
      <c r="J149">
        <v>5</v>
      </c>
      <c r="K149">
        <f>_xlfn.STDEV.P(D153:G157)</f>
        <v>5.60375812396311</v>
      </c>
      <c r="L149">
        <f>_xlfn.STDEV.P(D149:G149,D154:G154,D159:G159,D164:G164,D169:G169,D174:G174)</f>
        <v>14.463827550569436</v>
      </c>
      <c r="M149">
        <v>0.2</v>
      </c>
      <c r="N149">
        <f t="shared" ref="N149:N177" si="54">AVERAGE(D149:G149)</f>
        <v>36.452083333333334</v>
      </c>
      <c r="O149">
        <f t="shared" ref="O149:O177" si="55">_xlfn.STDEV.P(D149:G149)</f>
        <v>19.944872918350889</v>
      </c>
      <c r="P149" s="5">
        <f>_xlfn.STDEV.P(D153:D157)</f>
        <v>0.65131597554489684</v>
      </c>
      <c r="Q149">
        <f t="shared" ref="Q149:Q152" si="56">_xlfn.STDEV.P(D149,D154,D159,D164,D169,D174)</f>
        <v>12.84159636580369</v>
      </c>
      <c r="R149" s="5">
        <f>_xlfn.STDEV.P(E153:E157)</f>
        <v>1.1440989904724128</v>
      </c>
      <c r="S149">
        <f t="shared" ref="S149:S152" si="57">_xlfn.STDEV.P(E149,E154,E159,E164,E169,E174)</f>
        <v>4.438887204925976</v>
      </c>
      <c r="T149" s="5">
        <f>_xlfn.STDEV.P(F153:F157)</f>
        <v>1.2465351980590065</v>
      </c>
      <c r="U149">
        <f t="shared" ref="U149:U152" si="58">_xlfn.STDEV.P(F149,F154,F159,F164,F169,F174)</f>
        <v>10.846511215849825</v>
      </c>
      <c r="V149" s="5">
        <f>_xlfn.STDEV.P(G153:G157)</f>
        <v>0.38936478817634007</v>
      </c>
      <c r="W149">
        <f t="shared" ref="W149:W152" si="59">_xlfn.STDEV.P(G149,G154,G159,G164,G169,G174)</f>
        <v>21.689650288978694</v>
      </c>
    </row>
    <row r="150" spans="1:23" x14ac:dyDescent="0.7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'MazeComplete Accuracy'!D150, 'MazeSolve Accuracy'!D150, 'Hamiltonian Accuracy'!D150)</f>
        <v>33.037500000000001</v>
      </c>
      <c r="E150">
        <f>AVERAGE('PARITY Accuracy'!E150, 'Pattern_Matching Accuracy'!E150, 'Reversal Accuracy'!E150, 'Stack Accuracy'!E150, 'Vending_Machine Accuracy'!E150, 'MazeComplete Accuracy'!E150, 'MazeSolve Accuracy'!E150, 'Hamiltonian Accuracy'!E150)</f>
        <v>55.337499999999999</v>
      </c>
      <c r="F150">
        <f>AVERAGE('PARITY Accuracy'!F150, 'Pattern_Matching Accuracy'!F150, 'Reversal Accuracy'!F150, 'Stack Accuracy'!F150, 'Vending_Machine Accuracy'!F150, 'MazeComplete Accuracy'!F150, 'MazeSolve Accuracy'!F150, 'Hamiltonian Accuracy'!F150)</f>
        <v>52.4375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53"/>
        <v>0 (δ=0.45)</v>
      </c>
      <c r="J150">
        <v>10</v>
      </c>
      <c r="K150">
        <f>_xlfn.STDEV.P(D158:G162)</f>
        <v>5.999580192039244</v>
      </c>
      <c r="L150">
        <f t="shared" ref="L150:L152" si="60">_xlfn.STDEV.P(D150:G150,D155:G155,D160:G160,D165:G165,D170:G170,D175:G175)</f>
        <v>14.168193234928047</v>
      </c>
      <c r="M150">
        <v>0.45</v>
      </c>
      <c r="N150">
        <f t="shared" si="54"/>
        <v>36.603124999999999</v>
      </c>
      <c r="O150">
        <f t="shared" si="55"/>
        <v>19.846987678785787</v>
      </c>
      <c r="P150" s="5">
        <f>_xlfn.STDEV.P(D158:D162)</f>
        <v>0.31328900395641074</v>
      </c>
      <c r="Q150">
        <f t="shared" si="56"/>
        <v>12.586382080998861</v>
      </c>
      <c r="R150" s="5">
        <f>_xlfn.STDEV.P(E158:E162)</f>
        <v>2.4381422230870795</v>
      </c>
      <c r="S150">
        <f t="shared" si="57"/>
        <v>4.0296298423883403</v>
      </c>
      <c r="T150" s="5">
        <f>_xlfn.STDEV.P(F158:F162)</f>
        <v>1.3047892550140061</v>
      </c>
      <c r="U150">
        <f t="shared" si="58"/>
        <v>10.267034667714702</v>
      </c>
      <c r="V150" s="5">
        <f>_xlfn.STDEV.P(G158:G162)</f>
        <v>0.35670647060690958</v>
      </c>
      <c r="W150">
        <f t="shared" si="59"/>
        <v>21.665405497713266</v>
      </c>
    </row>
    <row r="151" spans="1:23" x14ac:dyDescent="0.7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'MazeComplete Accuracy'!D151, 'MazeSolve Accuracy'!D151, 'Hamiltonian Accuracy'!D151)</f>
        <v>32.712499999999999</v>
      </c>
      <c r="E151">
        <f>AVERAGE('PARITY Accuracy'!E151, 'Pattern_Matching Accuracy'!E151, 'Reversal Accuracy'!E151, 'Stack Accuracy'!E151, 'Vending_Machine Accuracy'!E151, 'MazeComplete Accuracy'!E151, 'MazeSolve Accuracy'!E151, 'Hamiltonian Accuracy'!E151)</f>
        <v>55.237500000000004</v>
      </c>
      <c r="F151">
        <f>AVERAGE('PARITY Accuracy'!F151, 'Pattern_Matching Accuracy'!F151, 'Reversal Accuracy'!F151, 'Stack Accuracy'!F151, 'Vending_Machine Accuracy'!F151, 'MazeComplete Accuracy'!F151, 'MazeSolve Accuracy'!F151, 'Hamiltonian Accuracy'!F151)</f>
        <v>51.8125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53"/>
        <v>0 (δ=0.65)</v>
      </c>
      <c r="J151">
        <v>20</v>
      </c>
      <c r="K151">
        <f>_xlfn.STDEV.P(D163:G167)</f>
        <v>3.0903182355341654</v>
      </c>
      <c r="L151">
        <f t="shared" si="60"/>
        <v>14.034207299192067</v>
      </c>
      <c r="M151">
        <v>0.65</v>
      </c>
      <c r="N151">
        <f t="shared" si="54"/>
        <v>36.315624999999997</v>
      </c>
      <c r="O151">
        <f t="shared" si="55"/>
        <v>19.75332720193931</v>
      </c>
      <c r="P151" s="5">
        <f>_xlfn.STDEV.P(D163:D167)</f>
        <v>0.72856880251627809</v>
      </c>
      <c r="Q151">
        <f t="shared" si="56"/>
        <v>12.349257034557009</v>
      </c>
      <c r="R151" s="5">
        <f>_xlfn.STDEV.P(E163:E167)</f>
        <v>1.7769777713860135</v>
      </c>
      <c r="S151">
        <f t="shared" si="57"/>
        <v>3.957499912262231</v>
      </c>
      <c r="T151" s="5">
        <f>_xlfn.STDEV.P(F163:F167)</f>
        <v>1.4574463969559923</v>
      </c>
      <c r="U151">
        <f t="shared" si="58"/>
        <v>10.365692779817239</v>
      </c>
      <c r="V151" s="5">
        <f>_xlfn.STDEV.P(G163:G167)</f>
        <v>0.75030826997974676</v>
      </c>
      <c r="W151">
        <f t="shared" si="59"/>
        <v>21.496848564251</v>
      </c>
    </row>
    <row r="152" spans="1:23" x14ac:dyDescent="0.7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'MazeComplete Accuracy'!D152, 'MazeSolve Accuracy'!D152, 'Hamiltonian Accuracy'!D152)</f>
        <v>32.274999999999999</v>
      </c>
      <c r="E152">
        <f>AVERAGE('PARITY Accuracy'!E152, 'Pattern_Matching Accuracy'!E152, 'Reversal Accuracy'!E152, 'Stack Accuracy'!E152, 'Vending_Machine Accuracy'!E152, 'MazeComplete Accuracy'!E152, 'MazeSolve Accuracy'!E152, 'Hamiltonian Accuracy'!E152)</f>
        <v>53.862500000000004</v>
      </c>
      <c r="F152">
        <f>AVERAGE('PARITY Accuracy'!F152, 'Pattern_Matching Accuracy'!F152, 'Reversal Accuracy'!F152, 'Stack Accuracy'!F152, 'Vending_Machine Accuracy'!F152, 'MazeComplete Accuracy'!F152, 'MazeSolve Accuracy'!F152, 'Hamiltonian Accuracy'!F152)</f>
        <v>50.2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53"/>
        <v>0 (δ=0.85)</v>
      </c>
      <c r="J152">
        <v>50</v>
      </c>
      <c r="K152">
        <f>_xlfn.STDEV.P(D169:G172)</f>
        <v>1.4531514314512404</v>
      </c>
      <c r="L152">
        <f t="shared" si="60"/>
        <v>13.759892202172738</v>
      </c>
      <c r="M152">
        <v>0.85</v>
      </c>
      <c r="N152">
        <f t="shared" si="54"/>
        <v>35.498263888888893</v>
      </c>
      <c r="O152">
        <f t="shared" si="55"/>
        <v>19.068054983343238</v>
      </c>
      <c r="P152" s="5">
        <f>_xlfn.STDEV.P(D168:D172)</f>
        <v>1.1238994616957538</v>
      </c>
      <c r="Q152">
        <f t="shared" si="56"/>
        <v>12.018093997524444</v>
      </c>
      <c r="R152" s="5">
        <f>_xlfn.STDEV.P(E168:E172)</f>
        <v>1.9946647588003317</v>
      </c>
      <c r="S152">
        <f t="shared" si="57"/>
        <v>3.8345520028420519</v>
      </c>
      <c r="T152" s="5">
        <f>_xlfn.STDEV.P(F168:F172)</f>
        <v>0.67019586689265953</v>
      </c>
      <c r="U152">
        <f t="shared" si="58"/>
        <v>10.513907992973966</v>
      </c>
      <c r="V152" s="5">
        <f>_xlfn.STDEV.P(G168:G172)</f>
        <v>0.62292267020973147</v>
      </c>
      <c r="W152">
        <f t="shared" si="59"/>
        <v>21.093601479828475</v>
      </c>
    </row>
    <row r="153" spans="1:23" x14ac:dyDescent="0.7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'MazeComplete Accuracy'!D153, 'MazeSolve Accuracy'!D153, 'Hamiltonian Accuracy'!D153)</f>
        <v>55.987499999999997</v>
      </c>
      <c r="E153">
        <f>AVERAGE('PARITY Accuracy'!E153, 'Pattern_Matching Accuracy'!E153, 'Reversal Accuracy'!E153, 'Stack Accuracy'!E153, 'Vending_Machine Accuracy'!E153, 'MazeComplete Accuracy'!E153, 'MazeSolve Accuracy'!E153, 'Hamiltonian Accuracy'!E153)</f>
        <v>63.649999999999991</v>
      </c>
      <c r="F153">
        <f>AVERAGE('PARITY Accuracy'!F153, 'Pattern_Matching Accuracy'!F153, 'Reversal Accuracy'!F153, 'Stack Accuracy'!F153, 'Vending_Machine Accuracy'!F153, 'MazeComplete Accuracy'!F153, 'MazeSolve Accuracy'!F153, 'Hamiltonian Accuracy'!F153)</f>
        <v>48.25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53"/>
        <v>5 (δ=0)</v>
      </c>
      <c r="J153">
        <v>100</v>
      </c>
      <c r="K153">
        <f>_xlfn.STDEV.P(D173:G177)</f>
        <v>2.9353312065407255</v>
      </c>
      <c r="L153">
        <f>AVERAGE((L152-L151), (L151-L150), (L150-L149), (L149-L148))</f>
        <v>-0.15636213827703038</v>
      </c>
      <c r="N153">
        <f t="shared" si="54"/>
        <v>54.738541666666663</v>
      </c>
      <c r="O153">
        <f t="shared" si="55"/>
        <v>5.8428979436755721</v>
      </c>
      <c r="P153" s="5">
        <f>_xlfn.STDEV.P(D173:D177)</f>
        <v>1.339995335812781</v>
      </c>
      <c r="R153" s="5">
        <f>_xlfn.STDEV.P(E173:E177)</f>
        <v>1.7872290004361513</v>
      </c>
      <c r="T153" s="5">
        <f>_xlfn.STDEV.P(F173:F177)</f>
        <v>1.1031658986752608</v>
      </c>
      <c r="V153" s="5">
        <f>_xlfn.STDEV.P(G173:G177)</f>
        <v>1.2023310692151279</v>
      </c>
    </row>
    <row r="154" spans="1:23" x14ac:dyDescent="0.7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'MazeComplete Accuracy'!D154, 'MazeSolve Accuracy'!D154, 'Hamiltonian Accuracy'!D154)</f>
        <v>55.749999999999993</v>
      </c>
      <c r="E154">
        <f>AVERAGE('PARITY Accuracy'!E154, 'Pattern_Matching Accuracy'!E154, 'Reversal Accuracy'!E154, 'Stack Accuracy'!E154, 'Vending_Machine Accuracy'!E154, 'MazeComplete Accuracy'!E154, 'MazeSolve Accuracy'!E154, 'Hamiltonian Accuracy'!E154)</f>
        <v>62.1875</v>
      </c>
      <c r="F154">
        <f>AVERAGE('PARITY Accuracy'!F154, 'Pattern_Matching Accuracy'!F154, 'Reversal Accuracy'!F154, 'Stack Accuracy'!F154, 'Vending_Machine Accuracy'!F154, 'MazeComplete Accuracy'!F154, 'MazeSolve Accuracy'!F154, 'Hamiltonian Accuracy'!F154)</f>
        <v>46.074999999999996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53"/>
        <v>5 (δ=0.2)</v>
      </c>
      <c r="K154">
        <f>AVERAGE(K148:K153)</f>
        <v>6.4888930666074467</v>
      </c>
      <c r="N154">
        <f t="shared" si="54"/>
        <v>53.830902777777773</v>
      </c>
      <c r="O154">
        <f t="shared" si="55"/>
        <v>5.9164818351901252</v>
      </c>
      <c r="P154" s="5">
        <f>AVERAGE(P148:P153)</f>
        <v>0.80751972661699067</v>
      </c>
      <c r="Q154">
        <f>AVERAGE(Q148:Q152)</f>
        <v>12.488866887071477</v>
      </c>
      <c r="R154" s="5">
        <f>AVERAGE(R148:R153)</f>
        <v>1.6524298280660128</v>
      </c>
      <c r="S154">
        <f>AVERAGE(S148:S152)</f>
        <v>4.2085350734403217</v>
      </c>
      <c r="T154" s="5">
        <f>AVERAGE(T148:T153)</f>
        <v>1.1921171254062994</v>
      </c>
      <c r="U154">
        <f>AVERAGE(U148:U152)</f>
        <v>10.280121794420788</v>
      </c>
      <c r="V154" s="5">
        <f>AVERAGE(V148:V153)</f>
        <v>0.57722228331564984</v>
      </c>
      <c r="W154">
        <f>AVERAGE(W148:W152)</f>
        <v>21.483879327091337</v>
      </c>
    </row>
    <row r="155" spans="1:23" ht="15.5" thickBot="1" x14ac:dyDescent="0.9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'MazeComplete Accuracy'!D155, 'MazeSolve Accuracy'!D155, 'Hamiltonian Accuracy'!D155)</f>
        <v>55.55</v>
      </c>
      <c r="E155">
        <f>AVERAGE('PARITY Accuracy'!E155, 'Pattern_Matching Accuracy'!E155, 'Reversal Accuracy'!E155, 'Stack Accuracy'!E155, 'Vending_Machine Accuracy'!E155, 'MazeComplete Accuracy'!E155, 'MazeSolve Accuracy'!E155, 'Hamiltonian Accuracy'!E155)</f>
        <v>61.612499999999997</v>
      </c>
      <c r="F155">
        <f>AVERAGE('PARITY Accuracy'!F155, 'Pattern_Matching Accuracy'!F155, 'Reversal Accuracy'!F155, 'Stack Accuracy'!F155, 'Vending_Machine Accuracy'!F155, 'MazeComplete Accuracy'!F155, 'MazeSolve Accuracy'!F155, 'Hamiltonian Accuracy'!F155)</f>
        <v>47.575000000000003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53"/>
        <v>5 (δ=0.45)</v>
      </c>
      <c r="N155">
        <f t="shared" si="54"/>
        <v>54.106597222222227</v>
      </c>
      <c r="O155">
        <f t="shared" si="55"/>
        <v>5.1703255203797163</v>
      </c>
      <c r="P155" s="5">
        <f>_xlfn.STDEV.P(P148:P153)</f>
        <v>0.33486224698785721</v>
      </c>
      <c r="Q155">
        <f>_xlfn.STDEV.P(Q148:Q152)</f>
        <v>0.28308639103169231</v>
      </c>
      <c r="R155" s="5">
        <f>_xlfn.STDEV.P(R148:R153)</f>
        <v>0.54759001998246204</v>
      </c>
      <c r="S155">
        <f>_xlfn.STDEV.P(S148:S152)</f>
        <v>0.35126492781312224</v>
      </c>
      <c r="T155" s="5">
        <f>_xlfn.STDEV.P(T148:T153)</f>
        <v>0.25762231912826278</v>
      </c>
      <c r="U155">
        <f>_xlfn.STDEV.P(U148:U152)</f>
        <v>0.47843101811753652</v>
      </c>
      <c r="V155" s="5">
        <f>_xlfn.STDEV.P(V148:V153)</f>
        <v>0.34068686104068857</v>
      </c>
      <c r="W155">
        <f>_xlfn.STDEV.P(W148:W152)</f>
        <v>0.21348452362323772</v>
      </c>
    </row>
    <row r="156" spans="1:23" x14ac:dyDescent="0.7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'MazeComplete Accuracy'!D156, 'MazeSolve Accuracy'!D156, 'Hamiltonian Accuracy'!D156)</f>
        <v>55.724999999999994</v>
      </c>
      <c r="E156">
        <f>AVERAGE('PARITY Accuracy'!E156, 'Pattern_Matching Accuracy'!E156, 'Reversal Accuracy'!E156, 'Stack Accuracy'!E156, 'Vending_Machine Accuracy'!E156, 'MazeComplete Accuracy'!E156, 'MazeSolve Accuracy'!E156, 'Hamiltonian Accuracy'!E156)</f>
        <v>61.4375</v>
      </c>
      <c r="F156">
        <f>AVERAGE('PARITY Accuracy'!F156, 'Pattern_Matching Accuracy'!F156, 'Reversal Accuracy'!F156, 'Stack Accuracy'!F156, 'Vending_Machine Accuracy'!F156, 'MazeComplete Accuracy'!F156, 'MazeSolve Accuracy'!F156, 'Hamiltonian Accuracy'!F156)</f>
        <v>47.425000000000004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53"/>
        <v>5 (δ=0.65)</v>
      </c>
      <c r="K156" s="9" cm="1">
        <f t="array" ref="K156">INDEX(LINEST(K148:K153),1)</f>
        <v>-2.8554434871976588</v>
      </c>
      <c r="L156" s="10" cm="1">
        <f t="array" ref="L156">INDEX(LINEST(L148:L152),1)</f>
        <v>-0.16805173575936116</v>
      </c>
      <c r="N156">
        <f t="shared" si="54"/>
        <v>54.007986111111109</v>
      </c>
      <c r="O156">
        <f t="shared" si="55"/>
        <v>5.1974336295822017</v>
      </c>
      <c r="P156" s="5"/>
      <c r="R156" s="5"/>
      <c r="T156" s="5"/>
      <c r="V156" s="5"/>
    </row>
    <row r="157" spans="1:23" x14ac:dyDescent="0.7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'MazeComplete Accuracy'!D157, 'MazeSolve Accuracy'!D157, 'Hamiltonian Accuracy'!D157)</f>
        <v>54.162499999999994</v>
      </c>
      <c r="E157">
        <f>AVERAGE('PARITY Accuracy'!E157, 'Pattern_Matching Accuracy'!E157, 'Reversal Accuracy'!E157, 'Stack Accuracy'!E157, 'Vending_Machine Accuracy'!E157, 'MazeComplete Accuracy'!E157, 'MazeSolve Accuracy'!E157, 'Hamiltonian Accuracy'!E157)</f>
        <v>60.125</v>
      </c>
      <c r="F157">
        <f>AVERAGE('PARITY Accuracy'!F157, 'Pattern_Matching Accuracy'!F157, 'Reversal Accuracy'!F157, 'Stack Accuracy'!F157, 'Vending_Machine Accuracy'!F157, 'MazeComplete Accuracy'!F157, 'MazeSolve Accuracy'!F157, 'Hamiltonian Accuracy'!F157)</f>
        <v>44.762499999999996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53"/>
        <v>5 (δ=0.85)</v>
      </c>
      <c r="K157" s="11">
        <f>AVERAGE('Hamiltonian Accuracy'!K156, 'MazeSolve Accuracy'!K156, 'MazeComplete Accuracy'!K156, 'Vending_Machine Accuracy'!K156, 'Stack Accuracy'!K156, 'Reversal Accuracy'!K156, 'Pattern_Matching Accuracy'!K156, 'PARITY Accuracy'!K156)</f>
        <v>-2.6541771769418592</v>
      </c>
      <c r="L157" s="11">
        <f>AVERAGE('Hamiltonian Accuracy'!L156, 'MazeSolve Accuracy'!L156, 'MazeComplete Accuracy'!L156,  'Vending_Machine Accuracy'!L156, 'Stack Accuracy'!L156, 'Reversal Accuracy'!L156, 'Pattern_Matching Accuracy'!L156, 'PARITY Accuracy'!L156)</f>
        <v>-0.14265245157219858</v>
      </c>
      <c r="N157">
        <f t="shared" si="54"/>
        <v>52.398611111111109</v>
      </c>
      <c r="O157">
        <f t="shared" si="55"/>
        <v>5.5802445332553239</v>
      </c>
      <c r="P157" s="5"/>
      <c r="R157" s="5"/>
      <c r="T157" s="5"/>
      <c r="V157" s="5"/>
    </row>
    <row r="158" spans="1:23" ht="15.5" thickBot="1" x14ac:dyDescent="0.9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'MazeComplete Accuracy'!D158, 'MazeSolve Accuracy'!D158, 'Hamiltonian Accuracy'!D158)</f>
        <v>55.25</v>
      </c>
      <c r="E158">
        <f>AVERAGE('PARITY Accuracy'!E158, 'Pattern_Matching Accuracy'!E158, 'Reversal Accuracy'!E158, 'Stack Accuracy'!E158, 'Vending_Machine Accuracy'!E158, 'MazeComplete Accuracy'!E158, 'MazeSolve Accuracy'!E158, 'Hamiltonian Accuracy'!E158)</f>
        <v>65.512500000000003</v>
      </c>
      <c r="F158">
        <f>AVERAGE('PARITY Accuracy'!F158, 'Pattern_Matching Accuracy'!F158, 'Reversal Accuracy'!F158, 'Stack Accuracy'!F158, 'Vending_Machine Accuracy'!F158, 'MazeComplete Accuracy'!F158, 'MazeSolve Accuracy'!F158, 'Hamiltonian Accuracy'!F158)</f>
        <v>47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53"/>
        <v>10 (δ=0)</v>
      </c>
      <c r="K158" s="12">
        <f>_xlfn.STDEV.P('Hamiltonian Accuracy'!K156, 'MazeSolve Accuracy'!K156, 'MazeComplete Accuracy'!K156, 'Vending_Machine Accuracy'!K156, 'Stack Accuracy'!K156, 'Reversal Accuracy'!K156, 'Pattern_Matching Accuracy'!K156, 'PARITY Accuracy'!K156)</f>
        <v>1.6271508851255048</v>
      </c>
      <c r="L158" s="13" t="s">
        <v>29</v>
      </c>
      <c r="N158">
        <f t="shared" si="54"/>
        <v>55.51284722222222</v>
      </c>
      <c r="O158">
        <f t="shared" si="55"/>
        <v>6.5959985250336253</v>
      </c>
      <c r="P158" s="5"/>
      <c r="R158" s="5"/>
      <c r="T158" s="5"/>
      <c r="V158" s="5"/>
    </row>
    <row r="159" spans="1:23" x14ac:dyDescent="0.7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'MazeComplete Accuracy'!D159, 'MazeSolve Accuracy'!D159, 'Hamiltonian Accuracy'!D159)</f>
        <v>54.487499999999997</v>
      </c>
      <c r="E159">
        <f>AVERAGE('PARITY Accuracy'!E159, 'Pattern_Matching Accuracy'!E159, 'Reversal Accuracy'!E159, 'Stack Accuracy'!E159, 'Vending_Machine Accuracy'!E159, 'MazeComplete Accuracy'!E159, 'MazeSolve Accuracy'!E159, 'Hamiltonian Accuracy'!E159)</f>
        <v>62.674999999999997</v>
      </c>
      <c r="F159">
        <f>AVERAGE('PARITY Accuracy'!F159, 'Pattern_Matching Accuracy'!F159, 'Reversal Accuracy'!F159, 'Stack Accuracy'!F159, 'Vending_Machine Accuracy'!F159, 'MazeComplete Accuracy'!F159, 'MazeSolve Accuracy'!F159, 'Hamiltonian Accuracy'!F159)</f>
        <v>45.3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53"/>
        <v>10 (δ=0.2)</v>
      </c>
      <c r="J159" s="2"/>
      <c r="K159" s="2" t="s">
        <v>26</v>
      </c>
      <c r="L159" s="2" t="s">
        <v>27</v>
      </c>
      <c r="N159">
        <f t="shared" si="54"/>
        <v>54.182291666666664</v>
      </c>
      <c r="O159">
        <f t="shared" si="55"/>
        <v>6.1465736665675523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'MazeComplete Accuracy'!D160, 'MazeSolve Accuracy'!D160, 'Hamiltonian Accuracy'!D160)</f>
        <v>54.750000000000007</v>
      </c>
      <c r="E160">
        <f>AVERAGE('PARITY Accuracy'!E160, 'Pattern_Matching Accuracy'!E160, 'Reversal Accuracy'!E160, 'Stack Accuracy'!E160, 'Vending_Machine Accuracy'!E160, 'MazeComplete Accuracy'!E160, 'MazeSolve Accuracy'!E160, 'Hamiltonian Accuracy'!E160)</f>
        <v>61.574999999999996</v>
      </c>
      <c r="F160">
        <f>AVERAGE('PARITY Accuracy'!F160, 'Pattern_Matching Accuracy'!F160, 'Reversal Accuracy'!F160, 'Stack Accuracy'!F160, 'Vending_Machine Accuracy'!F160, 'MazeComplete Accuracy'!F160, 'MazeSolve Accuracy'!F160, 'Hamiltonian Accuracy'!F160)</f>
        <v>46.050000000000004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53"/>
        <v>10 (δ=0.45)</v>
      </c>
      <c r="J160">
        <v>2</v>
      </c>
      <c r="K160">
        <f>AVERAGE(D148:G152)</f>
        <v>36.479166666666671</v>
      </c>
      <c r="L160">
        <f>AVERAGE(D148:G148,D153:G153,D158:G158,D163:G163,D168:G168,D173:G173)</f>
        <v>58.280133928571438</v>
      </c>
      <c r="M160">
        <v>0</v>
      </c>
      <c r="N160">
        <f t="shared" si="54"/>
        <v>54.329861111111114</v>
      </c>
      <c r="O160">
        <f t="shared" si="55"/>
        <v>5.5136731608372251</v>
      </c>
      <c r="P160" s="5">
        <f>AVERAGE(D148:D152)</f>
        <v>32.895000000000003</v>
      </c>
      <c r="Q160">
        <f>AVERAGE(D148,D153,D158,D163,D168,D173)</f>
        <v>58.508333333333333</v>
      </c>
      <c r="R160" s="5">
        <f>AVERAGE(E148:E152)</f>
        <v>55.1875</v>
      </c>
      <c r="S160">
        <f>AVERAGE(E148,E153,E158,E163,E168,E173)</f>
        <v>65.162499999999994</v>
      </c>
      <c r="T160" s="5">
        <f>AVERAGE(F148:F152)</f>
        <v>52.327500000000001</v>
      </c>
      <c r="U160">
        <f>AVERAGE(F148,F153,F158,F163,F168,F173)</f>
        <v>58.083333333333336</v>
      </c>
      <c r="V160" s="5">
        <f>AVERAGE(G148:G152)</f>
        <v>5.5066666666666668</v>
      </c>
      <c r="W160">
        <f>AVERAGE(G148,G153,G158,G163,G168,G173)</f>
        <v>51.366369047619052</v>
      </c>
    </row>
    <row r="161" spans="1:23" x14ac:dyDescent="0.7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'MazeComplete Accuracy'!D161, 'MazeSolve Accuracy'!D161, 'Hamiltonian Accuracy'!D161)</f>
        <v>54.699999999999996</v>
      </c>
      <c r="E161">
        <f>AVERAGE('PARITY Accuracy'!E161, 'Pattern_Matching Accuracy'!E161, 'Reversal Accuracy'!E161, 'Stack Accuracy'!E161, 'Vending_Machine Accuracy'!E161, 'MazeComplete Accuracy'!E161, 'MazeSolve Accuracy'!E161, 'Hamiltonian Accuracy'!E161)</f>
        <v>59.862499999999997</v>
      </c>
      <c r="F161">
        <f>AVERAGE('PARITY Accuracy'!F161, 'Pattern_Matching Accuracy'!F161, 'Reversal Accuracy'!F161, 'Stack Accuracy'!F161, 'Vending_Machine Accuracy'!F161, 'MazeComplete Accuracy'!F161, 'MazeSolve Accuracy'!F161, 'Hamiltonian Accuracy'!F161)</f>
        <v>44.500000000000007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53"/>
        <v>10 (δ=0.65)</v>
      </c>
      <c r="J161">
        <v>5</v>
      </c>
      <c r="K161">
        <f>AVERAGE(D153:G157)</f>
        <v>53.816527777777779</v>
      </c>
      <c r="L161">
        <f t="shared" ref="L161:L164" si="61">AVERAGE(D149:G149,D154:G154,D159:G159,D164:G164,D169:G169,D174:G174)</f>
        <v>57.501951058201065</v>
      </c>
      <c r="M161">
        <v>0.2</v>
      </c>
      <c r="N161">
        <f t="shared" si="54"/>
        <v>53.554513888888891</v>
      </c>
      <c r="O161">
        <f t="shared" si="55"/>
        <v>5.6046940904745846</v>
      </c>
      <c r="P161" s="5">
        <f>AVERAGE(D153:D157)</f>
        <v>55.434999999999988</v>
      </c>
      <c r="Q161">
        <f t="shared" ref="Q161:Q164" si="62">AVERAGE(D149,D154,D159,D164,D169,D174)</f>
        <v>57.445833333333326</v>
      </c>
      <c r="R161" s="5">
        <f>AVERAGE(E153:E157)</f>
        <v>61.802499999999995</v>
      </c>
      <c r="S161">
        <f t="shared" ref="S161:S164" si="63">AVERAGE(E149,E154,E159,E164,E169,E174)</f>
        <v>63.239583333333336</v>
      </c>
      <c r="T161" s="5">
        <f>AVERAGE(F153:F157)</f>
        <v>46.817499999999995</v>
      </c>
      <c r="U161">
        <f t="shared" ref="U161:U164" si="64">AVERAGE(F149,F154,F159,F164,F169,F174)</f>
        <v>57.404166666666661</v>
      </c>
      <c r="V161" s="5">
        <f>AVERAGE(G153:G157)</f>
        <v>51.211111111111109</v>
      </c>
      <c r="W161">
        <f t="shared" ref="W161:W164" si="65">AVERAGE(G149,G154,G159,G164,G169,G174)</f>
        <v>51.918220899470896</v>
      </c>
    </row>
    <row r="162" spans="1:23" x14ac:dyDescent="0.7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'MazeComplete Accuracy'!D162, 'MazeSolve Accuracy'!D162, 'Hamiltonian Accuracy'!D162)</f>
        <v>54.325000000000003</v>
      </c>
      <c r="E162">
        <f>AVERAGE('PARITY Accuracy'!E162, 'Pattern_Matching Accuracy'!E162, 'Reversal Accuracy'!E162, 'Stack Accuracy'!E162, 'Vending_Machine Accuracy'!E162, 'MazeComplete Accuracy'!E162, 'MazeSolve Accuracy'!E162, 'Hamiltonian Accuracy'!E162)</f>
        <v>58.4</v>
      </c>
      <c r="F162">
        <f>AVERAGE('PARITY Accuracy'!F162, 'Pattern_Matching Accuracy'!F162, 'Reversal Accuracy'!F162, 'Stack Accuracy'!F162, 'Vending_Machine Accuracy'!F162, 'MazeComplete Accuracy'!F162, 'MazeSolve Accuracy'!F162, 'Hamiltonian Accuracy'!F162)</f>
        <v>43.187499999999993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53"/>
        <v>10 (δ=0.85)</v>
      </c>
      <c r="J162">
        <v>10</v>
      </c>
      <c r="K162">
        <f>AVERAGE(D158:G162)</f>
        <v>54.052083333333336</v>
      </c>
      <c r="L162">
        <f t="shared" si="61"/>
        <v>57.47244543650794</v>
      </c>
      <c r="M162">
        <v>0.45</v>
      </c>
      <c r="N162">
        <f t="shared" si="54"/>
        <v>52.680902777777774</v>
      </c>
      <c r="O162">
        <f t="shared" si="55"/>
        <v>5.7024909591745834</v>
      </c>
      <c r="P162" s="5">
        <f>AVERAGE(D158:D162)</f>
        <v>54.702500000000001</v>
      </c>
      <c r="Q162">
        <f t="shared" si="62"/>
        <v>57.520833333333336</v>
      </c>
      <c r="R162" s="5">
        <f>AVERAGE(E158:E162)</f>
        <v>61.604999999999997</v>
      </c>
      <c r="S162">
        <f t="shared" si="63"/>
        <v>62.4</v>
      </c>
      <c r="T162" s="5">
        <f>AVERAGE(F158:F162)</f>
        <v>45.207499999999996</v>
      </c>
      <c r="U162">
        <f t="shared" si="64"/>
        <v>57.885416666666664</v>
      </c>
      <c r="V162" s="5">
        <f>AVERAGE(G158:G162)</f>
        <v>54.693333333333342</v>
      </c>
      <c r="W162">
        <f t="shared" si="65"/>
        <v>52.083531746031746</v>
      </c>
    </row>
    <row r="163" spans="1:23" x14ac:dyDescent="0.75">
      <c r="A163" s="1">
        <v>15</v>
      </c>
      <c r="B163">
        <v>20</v>
      </c>
      <c r="C163">
        <v>0</v>
      </c>
      <c r="D163">
        <f>(SUM(SUMIF('PARITY Accuracy'!D163,"&lt;&gt;0"), SUMIF('Pattern_Matching Accuracy'!D163,"&lt;&gt;0"), SUMIF('Reversal Accuracy'!D163,"&lt;&gt;0"), SUMIF('Stack Accuracy'!D163,"&lt;&gt;0"), SUMIF('Vending_Machine Accuracy'!D163,"&lt;&gt;0"), SUMIF('MazeComplete Accuracy'!D163,"&lt;&gt;0"), SUMIF('MazeSolve Accuracy'!D163,"&lt;&gt;0"), SUMIF('Hamiltonian Accuracy'!D163,"&lt;&gt;0")))/SUM(IF('PARITY Accuracy'!D163&lt;&gt;0,1,0), IF('Pattern_Matching Accuracy'!D163&lt;&gt;0,1,0), IF('Reversal Accuracy'!D163&lt;&gt;0,1,0), IF('Stack Accuracy'!D163&lt;&gt;0,1,0), IF('Vending_Machine Accuracy'!D163&lt;&gt;0,1,0), IF('MazeComplete Accuracy'!D163&lt;&gt;0,1,0), IF('MazeSolve Accuracy'!D163&lt;&gt;0,1,0), IF('Hamiltonian Accuracy'!D163&lt;&gt;0,1,0))</f>
        <v>63.087500000000006</v>
      </c>
      <c r="E163">
        <f>(SUM(SUMIF('PARITY Accuracy'!E163,"&lt;&gt;0"), SUMIF('Pattern_Matching Accuracy'!E163,"&lt;&gt;0"), SUMIF('Reversal Accuracy'!E163,"&lt;&gt;0"), SUMIF('Stack Accuracy'!E163,"&lt;&gt;0"), SUMIF('Vending_Machine Accuracy'!E163,"&lt;&gt;0"), SUMIF('MazeComplete Accuracy'!E163,"&lt;&gt;0"), SUMIF('MazeSolve Accuracy'!E163,"&lt;&gt;0"), SUMIF('Hamiltonian Accuracy'!E163,"&lt;&gt;0")))/SUM(IF('PARITY Accuracy'!E163&lt;&gt;0,1,0), IF('Pattern_Matching Accuracy'!E163&lt;&gt;0,1,0), IF('Reversal Accuracy'!E163&lt;&gt;0,1,0), IF('Stack Accuracy'!E163&lt;&gt;0,1,0), IF('Vending_Machine Accuracy'!E163&lt;&gt;0,1,0), IF('MazeComplete Accuracy'!E163&lt;&gt;0,1,0), IF('MazeSolve Accuracy'!E163&lt;&gt;0,1,0), IF('Hamiltonian Accuracy'!E163&lt;&gt;0,1,0))</f>
        <v>64.825000000000003</v>
      </c>
      <c r="F163">
        <f>(SUM(SUMIF('PARITY Accuracy'!F163,"&lt;&gt;0"), SUMIF('Pattern_Matching Accuracy'!F163,"&lt;&gt;0"), SUMIF('Reversal Accuracy'!F163,"&lt;&gt;0"), SUMIF('Stack Accuracy'!F163,"&lt;&gt;0"), SUMIF('Vending_Machine Accuracy'!F163,"&lt;&gt;0"), SUMIF('MazeComplete Accuracy'!F163,"&lt;&gt;0"), SUMIF('MazeSolve Accuracy'!F163,"&lt;&gt;0"), SUMIF('Hamiltonian Accuracy'!F163,"&lt;&gt;0")))/SUM(IF('PARITY Accuracy'!F163&lt;&gt;0,1,0), IF('Pattern_Matching Accuracy'!F163&lt;&gt;0,1,0), IF('Reversal Accuracy'!F163&lt;&gt;0,1,0), IF('Stack Accuracy'!F163&lt;&gt;0,1,0), IF('Vending_Machine Accuracy'!F163&lt;&gt;0,1,0), IF('MazeComplete Accuracy'!F163&lt;&gt;0,1,0), IF('MazeSolve Accuracy'!F163&lt;&gt;0,1,0), IF('Hamiltonian Accuracy'!F163&lt;&gt;0,1,0))</f>
        <v>58.825000000000003</v>
      </c>
      <c r="G163">
        <f>(SUM(SUMIF('PARITY Accuracy'!G163,"&lt;&gt;0"), SUMIF('Pattern_Matching Accuracy'!G163,"&lt;&gt;0"), SUMIF('Reversal Accuracy'!G163,"&lt;&gt;0"), SUMIF('Stack Accuracy'!G163,"&lt;&gt;0"), SUMIF('Vending_Machine Accuracy'!G163,"&lt;&gt;0"), SUMIF('MazeComplete Accuracy'!G163,"&lt;&gt;0"), SUMIF('MazeSolve Accuracy'!G163,"&lt;&gt;0"), SUMIF('Hamiltonian Accuracy'!G163,"&lt;&gt;0")))/SUM(IF('PARITY Accuracy'!G163&lt;&gt;0,1,0), IF('Pattern_Matching Accuracy'!G163&lt;&gt;0,1,0), IF('Reversal Accuracy'!G163&lt;&gt;0,1,0), IF('Stack Accuracy'!G163&lt;&gt;0,1,0), IF('Vending_Machine Accuracy'!G163&lt;&gt;0,1,0), IF('MazeComplete Accuracy'!G163&lt;&gt;0,1,0), IF('MazeSolve Accuracy'!G163&lt;&gt;0,1,0), IF('Hamiltonian Accuracy'!G163&lt;&gt;0,1,0))</f>
        <v>66.212499999999991</v>
      </c>
      <c r="H163" t="str">
        <f t="shared" si="53"/>
        <v>20 (δ=0)</v>
      </c>
      <c r="J163">
        <v>20</v>
      </c>
      <c r="K163">
        <f>AVERAGE(D163:G167)</f>
        <v>61.685625000000002</v>
      </c>
      <c r="L163">
        <f t="shared" si="61"/>
        <v>56.84196428571429</v>
      </c>
      <c r="M163">
        <v>0.65</v>
      </c>
      <c r="N163">
        <f t="shared" si="54"/>
        <v>63.237499999999997</v>
      </c>
      <c r="O163">
        <f t="shared" si="55"/>
        <v>2.7777435761783309</v>
      </c>
      <c r="P163" s="5">
        <f>AVERAGE(D163:D167)</f>
        <v>61.6875</v>
      </c>
      <c r="Q163">
        <f t="shared" si="62"/>
        <v>57.141666666666659</v>
      </c>
      <c r="R163" s="5">
        <f>AVERAGE(E163:E167)</f>
        <v>61.972500000000004</v>
      </c>
      <c r="S163">
        <f t="shared" si="63"/>
        <v>61.741666666666674</v>
      </c>
      <c r="T163" s="5">
        <f>AVERAGE(F163:F167)</f>
        <v>57.56</v>
      </c>
      <c r="U163">
        <f t="shared" si="64"/>
        <v>56.741666666666667</v>
      </c>
      <c r="V163" s="5">
        <f>AVERAGE(G163:G167)</f>
        <v>65.522499999999994</v>
      </c>
      <c r="W163">
        <f t="shared" si="65"/>
        <v>51.74285714285714</v>
      </c>
    </row>
    <row r="164" spans="1:23" x14ac:dyDescent="0.75">
      <c r="A164" s="1">
        <v>16</v>
      </c>
      <c r="B164">
        <v>20</v>
      </c>
      <c r="C164">
        <v>0.2</v>
      </c>
      <c r="D164">
        <f>(SUM(SUMIF('PARITY Accuracy'!D164,"&lt;&gt;0"), SUMIF('Pattern_Matching Accuracy'!D164,"&lt;&gt;0"), SUMIF('Reversal Accuracy'!D164,"&lt;&gt;0"), SUMIF('Stack Accuracy'!D164,"&lt;&gt;0"), SUMIF('Vending_Machine Accuracy'!D164,"&lt;&gt;0"), SUMIF('MazeComplete Accuracy'!D164,"&lt;&gt;0"), SUMIF('MazeSolve Accuracy'!D164,"&lt;&gt;0"), SUMIF('Hamiltonian Accuracy'!D164,"&lt;&gt;0")))/SUM(IF('PARITY Accuracy'!D164&lt;&gt;0,1,0), IF('Pattern_Matching Accuracy'!D164&lt;&gt;0,1,0), IF('Reversal Accuracy'!D164&lt;&gt;0,1,0), IF('Stack Accuracy'!D164&lt;&gt;0,1,0), IF('Vending_Machine Accuracy'!D164&lt;&gt;0,1,0), IF('MazeComplete Accuracy'!D164&lt;&gt;0,1,0), IF('MazeSolve Accuracy'!D164&lt;&gt;0,1,0), IF('Hamiltonian Accuracy'!D164&lt;&gt;0,1,0))</f>
        <v>61.699999999999996</v>
      </c>
      <c r="E164">
        <f>(SUM(SUMIF('PARITY Accuracy'!E164,"&lt;&gt;0"), SUMIF('Pattern_Matching Accuracy'!E164,"&lt;&gt;0"), SUMIF('Reversal Accuracy'!E164,"&lt;&gt;0"), SUMIF('Stack Accuracy'!E164,"&lt;&gt;0"), SUMIF('Vending_Machine Accuracy'!E164,"&lt;&gt;0"), SUMIF('MazeComplete Accuracy'!E164,"&lt;&gt;0"), SUMIF('MazeSolve Accuracy'!E164,"&lt;&gt;0"), SUMIF('Hamiltonian Accuracy'!E164,"&lt;&gt;0")))/SUM(IF('PARITY Accuracy'!E164&lt;&gt;0,1,0), IF('Pattern_Matching Accuracy'!E164&lt;&gt;0,1,0), IF('Reversal Accuracy'!E164&lt;&gt;0,1,0), IF('Stack Accuracy'!E164&lt;&gt;0,1,0), IF('Vending_Machine Accuracy'!E164&lt;&gt;0,1,0), IF('MazeComplete Accuracy'!E164&lt;&gt;0,1,0), IF('MazeSolve Accuracy'!E164&lt;&gt;0,1,0), IF('Hamiltonian Accuracy'!E164&lt;&gt;0,1,0))</f>
        <v>62.849999999999994</v>
      </c>
      <c r="F164">
        <f>(SUM(SUMIF('PARITY Accuracy'!F164,"&lt;&gt;0"), SUMIF('Pattern_Matching Accuracy'!F164,"&lt;&gt;0"), SUMIF('Reversal Accuracy'!F164,"&lt;&gt;0"), SUMIF('Stack Accuracy'!F164,"&lt;&gt;0"), SUMIF('Vending_Machine Accuracy'!F164,"&lt;&gt;0"), SUMIF('MazeComplete Accuracy'!F164,"&lt;&gt;0"), SUMIF('MazeSolve Accuracy'!F164,"&lt;&gt;0"), SUMIF('Hamiltonian Accuracy'!F164,"&lt;&gt;0")))/SUM(IF('PARITY Accuracy'!F164&lt;&gt;0,1,0), IF('Pattern_Matching Accuracy'!F164&lt;&gt;0,1,0), IF('Reversal Accuracy'!F164&lt;&gt;0,1,0), IF('Stack Accuracy'!F164&lt;&gt;0,1,0), IF('Vending_Machine Accuracy'!F164&lt;&gt;0,1,0), IF('MazeComplete Accuracy'!F164&lt;&gt;0,1,0), IF('MazeSolve Accuracy'!F164&lt;&gt;0,1,0), IF('Hamiltonian Accuracy'!F164&lt;&gt;0,1,0))</f>
        <v>57.349999999999994</v>
      </c>
      <c r="G164">
        <f>(SUM(SUMIF('PARITY Accuracy'!G164,"&lt;&gt;0"), SUMIF('Pattern_Matching Accuracy'!G164,"&lt;&gt;0"), SUMIF('Reversal Accuracy'!G164,"&lt;&gt;0"), SUMIF('Stack Accuracy'!G164,"&lt;&gt;0"), SUMIF('Vending_Machine Accuracy'!G164,"&lt;&gt;0"), SUMIF('MazeComplete Accuracy'!G164,"&lt;&gt;0"), SUMIF('MazeSolve Accuracy'!G164,"&lt;&gt;0"), SUMIF('Hamiltonian Accuracy'!G164,"&lt;&gt;0")))/SUM(IF('PARITY Accuracy'!G164&lt;&gt;0,1,0), IF('Pattern_Matching Accuracy'!G164&lt;&gt;0,1,0), IF('Reversal Accuracy'!G164&lt;&gt;0,1,0), IF('Stack Accuracy'!G164&lt;&gt;0,1,0), IF('Vending_Machine Accuracy'!G164&lt;&gt;0,1,0), IF('MazeComplete Accuracy'!G164&lt;&gt;0,1,0), IF('MazeSolve Accuracy'!G164&lt;&gt;0,1,0), IF('Hamiltonian Accuracy'!G164&lt;&gt;0,1,0))</f>
        <v>66.112499999999997</v>
      </c>
      <c r="H164" t="str">
        <f t="shared" si="53"/>
        <v>20 (δ=0.2)</v>
      </c>
      <c r="J164">
        <v>50</v>
      </c>
      <c r="K164">
        <f>AVERAGE(D168:G172)</f>
        <v>67.448214285714286</v>
      </c>
      <c r="L164">
        <f t="shared" si="61"/>
        <v>55.690120701058184</v>
      </c>
      <c r="M164">
        <v>0.85</v>
      </c>
      <c r="N164">
        <f t="shared" si="54"/>
        <v>62.003124999999997</v>
      </c>
      <c r="O164">
        <f t="shared" si="55"/>
        <v>3.1363839524004398</v>
      </c>
      <c r="P164" s="5">
        <f>AVERAGE(D168:D172)</f>
        <v>68.897500000000008</v>
      </c>
      <c r="Q164">
        <f t="shared" si="62"/>
        <v>56.1875</v>
      </c>
      <c r="R164" s="5">
        <f>AVERAGE(E168:E172)</f>
        <v>66.337500000000006</v>
      </c>
      <c r="S164">
        <f t="shared" si="63"/>
        <v>60.23125000000001</v>
      </c>
      <c r="T164" s="5">
        <f>AVERAGE(F168:F172)</f>
        <v>67.655000000000001</v>
      </c>
      <c r="U164">
        <f t="shared" si="64"/>
        <v>55.310416666666669</v>
      </c>
      <c r="V164" s="5">
        <f>AVERAGE(G168:G172)</f>
        <v>66.902857142857144</v>
      </c>
      <c r="W164">
        <f t="shared" si="65"/>
        <v>51.031316137566137</v>
      </c>
    </row>
    <row r="165" spans="1:23" x14ac:dyDescent="0.75">
      <c r="A165" s="1">
        <v>17</v>
      </c>
      <c r="B165">
        <v>20</v>
      </c>
      <c r="C165">
        <v>0.45</v>
      </c>
      <c r="D165">
        <f>(SUM(SUMIF('PARITY Accuracy'!D165,"&lt;&gt;0"), SUMIF('Pattern_Matching Accuracy'!D165,"&lt;&gt;0"), SUMIF('Reversal Accuracy'!D165,"&lt;&gt;0"), SUMIF('Stack Accuracy'!D165,"&lt;&gt;0"), SUMIF('Vending_Machine Accuracy'!D165,"&lt;&gt;0"), SUMIF('MazeComplete Accuracy'!D165,"&lt;&gt;0"), SUMIF('MazeSolve Accuracy'!D165,"&lt;&gt;0"), SUMIF('Hamiltonian Accuracy'!D165,"&lt;&gt;0")))/SUM(IF('PARITY Accuracy'!D165&lt;&gt;0,1,0), IF('Pattern_Matching Accuracy'!D165&lt;&gt;0,1,0), IF('Reversal Accuracy'!D165&lt;&gt;0,1,0), IF('Stack Accuracy'!D165&lt;&gt;0,1,0), IF('Vending_Machine Accuracy'!D165&lt;&gt;0,1,0), IF('MazeComplete Accuracy'!D165&lt;&gt;0,1,0), IF('MazeSolve Accuracy'!D165&lt;&gt;0,1,0), IF('Hamiltonian Accuracy'!D165&lt;&gt;0,1,0))</f>
        <v>61.325000000000003</v>
      </c>
      <c r="E165">
        <f>(SUM(SUMIF('PARITY Accuracy'!E165,"&lt;&gt;0"), SUMIF('Pattern_Matching Accuracy'!E165,"&lt;&gt;0"), SUMIF('Reversal Accuracy'!E165,"&lt;&gt;0"), SUMIF('Stack Accuracy'!E165,"&lt;&gt;0"), SUMIF('Vending_Machine Accuracy'!E165,"&lt;&gt;0"), SUMIF('MazeComplete Accuracy'!E165,"&lt;&gt;0"), SUMIF('MazeSolve Accuracy'!E165,"&lt;&gt;0"), SUMIF('Hamiltonian Accuracy'!E165,"&lt;&gt;0")))/SUM(IF('PARITY Accuracy'!E165&lt;&gt;0,1,0), IF('Pattern_Matching Accuracy'!E165&lt;&gt;0,1,0), IF('Reversal Accuracy'!E165&lt;&gt;0,1,0), IF('Stack Accuracy'!E165&lt;&gt;0,1,0), IF('Vending_Machine Accuracy'!E165&lt;&gt;0,1,0), IF('MazeComplete Accuracy'!E165&lt;&gt;0,1,0), IF('MazeSolve Accuracy'!E165&lt;&gt;0,1,0), IF('Hamiltonian Accuracy'!E165&lt;&gt;0,1,0))</f>
        <v>61.6</v>
      </c>
      <c r="F165">
        <f>(SUM(SUMIF('PARITY Accuracy'!F165,"&lt;&gt;0"), SUMIF('Pattern_Matching Accuracy'!F165,"&lt;&gt;0"), SUMIF('Reversal Accuracy'!F165,"&lt;&gt;0"), SUMIF('Stack Accuracy'!F165,"&lt;&gt;0"), SUMIF('Vending_Machine Accuracy'!F165,"&lt;&gt;0"), SUMIF('MazeComplete Accuracy'!F165,"&lt;&gt;0"), SUMIF('MazeSolve Accuracy'!F165,"&lt;&gt;0"), SUMIF('Hamiltonian Accuracy'!F165,"&lt;&gt;0")))/SUM(IF('PARITY Accuracy'!F165&lt;&gt;0,1,0), IF('Pattern_Matching Accuracy'!F165&lt;&gt;0,1,0), IF('Reversal Accuracy'!F165&lt;&gt;0,1,0), IF('Stack Accuracy'!F165&lt;&gt;0,1,0), IF('Vending_Machine Accuracy'!F165&lt;&gt;0,1,0), IF('MazeComplete Accuracy'!F165&lt;&gt;0,1,0), IF('MazeSolve Accuracy'!F165&lt;&gt;0,1,0), IF('Hamiltonian Accuracy'!F165&lt;&gt;0,1,0))</f>
        <v>59.6</v>
      </c>
      <c r="G165">
        <f>(SUM(SUMIF('PARITY Accuracy'!G165,"&lt;&gt;0"), SUMIF('Pattern_Matching Accuracy'!G165,"&lt;&gt;0"), SUMIF('Reversal Accuracy'!G165,"&lt;&gt;0"), SUMIF('Stack Accuracy'!G165,"&lt;&gt;0"), SUMIF('Vending_Machine Accuracy'!G165,"&lt;&gt;0"), SUMIF('MazeComplete Accuracy'!G165,"&lt;&gt;0"), SUMIF('MazeSolve Accuracy'!G165,"&lt;&gt;0"), SUMIF('Hamiltonian Accuracy'!G165,"&lt;&gt;0")))/SUM(IF('PARITY Accuracy'!G165&lt;&gt;0,1,0), IF('Pattern_Matching Accuracy'!G165&lt;&gt;0,1,0), IF('Reversal Accuracy'!G165&lt;&gt;0,1,0), IF('Stack Accuracy'!G165&lt;&gt;0,1,0), IF('Vending_Machine Accuracy'!G165&lt;&gt;0,1,0), IF('MazeComplete Accuracy'!G165&lt;&gt;0,1,0), IF('MazeSolve Accuracy'!G165&lt;&gt;0,1,0), IF('Hamiltonian Accuracy'!G165&lt;&gt;0,1,0))</f>
        <v>65.825000000000003</v>
      </c>
      <c r="H165" t="str">
        <f t="shared" si="53"/>
        <v>20 (δ=0.45)</v>
      </c>
      <c r="J165">
        <v>100</v>
      </c>
      <c r="K165">
        <f>AVERAGE(D173:G177)</f>
        <v>69.462321428571414</v>
      </c>
      <c r="N165">
        <f t="shared" si="54"/>
        <v>62.087500000000006</v>
      </c>
      <c r="O165">
        <f t="shared" si="55"/>
        <v>2.2899576961158044</v>
      </c>
      <c r="P165" s="5">
        <f>AVERAGE(D173:D177)</f>
        <v>70.547499999999985</v>
      </c>
      <c r="R165" s="5">
        <f>AVERAGE(E173:E177)</f>
        <v>68.424999999999997</v>
      </c>
      <c r="T165" s="5">
        <f>AVERAGE(F173:F177)</f>
        <v>72.942499999999995</v>
      </c>
      <c r="V165" s="5">
        <f>AVERAGE(G173:G177)</f>
        <v>65.934285714285721</v>
      </c>
    </row>
    <row r="166" spans="1:23" x14ac:dyDescent="0.75">
      <c r="A166" s="1">
        <v>18</v>
      </c>
      <c r="B166">
        <v>20</v>
      </c>
      <c r="C166">
        <v>0.65</v>
      </c>
      <c r="D166">
        <f>(SUM(SUMIF('PARITY Accuracy'!D166,"&lt;&gt;0"), SUMIF('Pattern_Matching Accuracy'!D166,"&lt;&gt;0"), SUMIF('Reversal Accuracy'!D166,"&lt;&gt;0"), SUMIF('Stack Accuracy'!D166,"&lt;&gt;0"), SUMIF('Vending_Machine Accuracy'!D166,"&lt;&gt;0"), SUMIF('MazeComplete Accuracy'!D166,"&lt;&gt;0"), SUMIF('MazeSolve Accuracy'!D166,"&lt;&gt;0"), SUMIF('Hamiltonian Accuracy'!D166,"&lt;&gt;0")))/SUM(IF('PARITY Accuracy'!D166&lt;&gt;0,1,0), IF('Pattern_Matching Accuracy'!D166&lt;&gt;0,1,0), IF('Reversal Accuracy'!D166&lt;&gt;0,1,0), IF('Stack Accuracy'!D166&lt;&gt;0,1,0), IF('Vending_Machine Accuracy'!D166&lt;&gt;0,1,0), IF('MazeComplete Accuracy'!D166&lt;&gt;0,1,0), IF('MazeSolve Accuracy'!D166&lt;&gt;0,1,0), IF('Hamiltonian Accuracy'!D166&lt;&gt;0,1,0))</f>
        <v>61.237499999999997</v>
      </c>
      <c r="E166">
        <f>(SUM(SUMIF('PARITY Accuracy'!E166,"&lt;&gt;0"), SUMIF('Pattern_Matching Accuracy'!E166,"&lt;&gt;0"), SUMIF('Reversal Accuracy'!E166,"&lt;&gt;0"), SUMIF('Stack Accuracy'!E166,"&lt;&gt;0"), SUMIF('Vending_Machine Accuracy'!E166,"&lt;&gt;0"), SUMIF('MazeComplete Accuracy'!E166,"&lt;&gt;0"), SUMIF('MazeSolve Accuracy'!E166,"&lt;&gt;0"), SUMIF('Hamiltonian Accuracy'!E166,"&lt;&gt;0")))/SUM(IF('PARITY Accuracy'!E166&lt;&gt;0,1,0), IF('Pattern_Matching Accuracy'!E166&lt;&gt;0,1,0), IF('Reversal Accuracy'!E166&lt;&gt;0,1,0), IF('Stack Accuracy'!E166&lt;&gt;0,1,0), IF('Vending_Machine Accuracy'!E166&lt;&gt;0,1,0), IF('MazeComplete Accuracy'!E166&lt;&gt;0,1,0), IF('MazeSolve Accuracy'!E166&lt;&gt;0,1,0), IF('Hamiltonian Accuracy'!E166&lt;&gt;0,1,0))</f>
        <v>61.037500000000001</v>
      </c>
      <c r="F166">
        <f>(SUM(SUMIF('PARITY Accuracy'!F166,"&lt;&gt;0"), SUMIF('Pattern_Matching Accuracy'!F166,"&lt;&gt;0"), SUMIF('Reversal Accuracy'!F166,"&lt;&gt;0"), SUMIF('Stack Accuracy'!F166,"&lt;&gt;0"), SUMIF('Vending_Machine Accuracy'!F166,"&lt;&gt;0"), SUMIF('MazeComplete Accuracy'!F166,"&lt;&gt;0"), SUMIF('MazeSolve Accuracy'!F166,"&lt;&gt;0"), SUMIF('Hamiltonian Accuracy'!F166,"&lt;&gt;0")))/SUM(IF('PARITY Accuracy'!F166&lt;&gt;0,1,0), IF('Pattern_Matching Accuracy'!F166&lt;&gt;0,1,0), IF('Reversal Accuracy'!F166&lt;&gt;0,1,0), IF('Stack Accuracy'!F166&lt;&gt;0,1,0), IF('Vending_Machine Accuracy'!F166&lt;&gt;0,1,0), IF('MazeComplete Accuracy'!F166&lt;&gt;0,1,0), IF('MazeSolve Accuracy'!F166&lt;&gt;0,1,0), IF('Hamiltonian Accuracy'!F166&lt;&gt;0,1,0))</f>
        <v>56.125</v>
      </c>
      <c r="G166">
        <f>(SUM(SUMIF('PARITY Accuracy'!G166,"&lt;&gt;0"), SUMIF('Pattern_Matching Accuracy'!G166,"&lt;&gt;0"), SUMIF('Reversal Accuracy'!G166,"&lt;&gt;0"), SUMIF('Stack Accuracy'!G166,"&lt;&gt;0"), SUMIF('Vending_Machine Accuracy'!G166,"&lt;&gt;0"), SUMIF('MazeComplete Accuracy'!G166,"&lt;&gt;0"), SUMIF('MazeSolve Accuracy'!G166,"&lt;&gt;0"), SUMIF('Hamiltonian Accuracy'!G166,"&lt;&gt;0")))/SUM(IF('PARITY Accuracy'!G166&lt;&gt;0,1,0), IF('Pattern_Matching Accuracy'!G166&lt;&gt;0,1,0), IF('Reversal Accuracy'!G166&lt;&gt;0,1,0), IF('Stack Accuracy'!G166&lt;&gt;0,1,0), IF('Vending_Machine Accuracy'!G166&lt;&gt;0,1,0), IF('MazeComplete Accuracy'!G166&lt;&gt;0,1,0), IF('MazeSolve Accuracy'!G166&lt;&gt;0,1,0), IF('Hamiltonian Accuracy'!G166&lt;&gt;0,1,0))</f>
        <v>65.3</v>
      </c>
      <c r="H166" t="str">
        <f t="shared" si="53"/>
        <v>20 (δ=0.65)</v>
      </c>
      <c r="K166">
        <f>AVERAGE(K160:K165)</f>
        <v>57.157323082010578</v>
      </c>
      <c r="L166">
        <f>AVERAGE(L160:L164)</f>
        <v>57.157323082010578</v>
      </c>
      <c r="N166">
        <f t="shared" si="54"/>
        <v>60.924999999999997</v>
      </c>
      <c r="O166">
        <f t="shared" si="55"/>
        <v>3.2515741380137704</v>
      </c>
      <c r="P166" s="5">
        <f>AVERAGE(P160:P165)</f>
        <v>57.360833333333325</v>
      </c>
      <c r="Q166">
        <f>AVERAGE(Q160:Q164)</f>
        <v>57.360833333333332</v>
      </c>
      <c r="R166" s="5">
        <f>AVERAGE(R160:R165)</f>
        <v>62.555</v>
      </c>
      <c r="S166">
        <f>AVERAGE(S160:S164)</f>
        <v>62.555000000000007</v>
      </c>
      <c r="T166" s="5">
        <f>AVERAGE(T160:T165)</f>
        <v>57.085000000000001</v>
      </c>
      <c r="U166">
        <f>AVERAGE(U160:U164)</f>
        <v>57.085000000000001</v>
      </c>
      <c r="V166" s="5">
        <f>AVERAGE(V160:V165)</f>
        <v>51.628458994709</v>
      </c>
      <c r="W166">
        <f>AVERAGE(W160:W164)</f>
        <v>51.628458994708993</v>
      </c>
    </row>
    <row r="167" spans="1:23" x14ac:dyDescent="0.75">
      <c r="A167" s="1">
        <v>19</v>
      </c>
      <c r="B167">
        <v>20</v>
      </c>
      <c r="C167">
        <v>0.85</v>
      </c>
      <c r="D167">
        <f>(SUM(SUMIF('PARITY Accuracy'!D167,"&lt;&gt;0"), SUMIF('Pattern_Matching Accuracy'!D167,"&lt;&gt;0"), SUMIF('Reversal Accuracy'!D167,"&lt;&gt;0"), SUMIF('Stack Accuracy'!D167,"&lt;&gt;0"), SUMIF('Vending_Machine Accuracy'!D167,"&lt;&gt;0"), SUMIF('MazeComplete Accuracy'!D167,"&lt;&gt;0"), SUMIF('MazeSolve Accuracy'!D167,"&lt;&gt;0"), SUMIF('Hamiltonian Accuracy'!D167,"&lt;&gt;0")))/SUM(IF('PARITY Accuracy'!D167&lt;&gt;0,1,0), IF('Pattern_Matching Accuracy'!D167&lt;&gt;0,1,0), IF('Reversal Accuracy'!D167&lt;&gt;0,1,0), IF('Stack Accuracy'!D167&lt;&gt;0,1,0), IF('Vending_Machine Accuracy'!D167&lt;&gt;0,1,0), IF('MazeComplete Accuracy'!D167&lt;&gt;0,1,0), IF('MazeSolve Accuracy'!D167&lt;&gt;0,1,0), IF('Hamiltonian Accuracy'!D167&lt;&gt;0,1,0))</f>
        <v>61.087499999999999</v>
      </c>
      <c r="E167">
        <f>(SUM(SUMIF('PARITY Accuracy'!E167,"&lt;&gt;0"), SUMIF('Pattern_Matching Accuracy'!E167,"&lt;&gt;0"), SUMIF('Reversal Accuracy'!E167,"&lt;&gt;0"), SUMIF('Stack Accuracy'!E167,"&lt;&gt;0"), SUMIF('Vending_Machine Accuracy'!E167,"&lt;&gt;0"), SUMIF('MazeComplete Accuracy'!E167,"&lt;&gt;0"), SUMIF('MazeSolve Accuracy'!E167,"&lt;&gt;0"), SUMIF('Hamiltonian Accuracy'!E167,"&lt;&gt;0")))/SUM(IF('PARITY Accuracy'!E167&lt;&gt;0,1,0), IF('Pattern_Matching Accuracy'!E167&lt;&gt;0,1,0), IF('Reversal Accuracy'!E167&lt;&gt;0,1,0), IF('Stack Accuracy'!E167&lt;&gt;0,1,0), IF('Vending_Machine Accuracy'!E167&lt;&gt;0,1,0), IF('MazeComplete Accuracy'!E167&lt;&gt;0,1,0), IF('MazeSolve Accuracy'!E167&lt;&gt;0,1,0), IF('Hamiltonian Accuracy'!E167&lt;&gt;0,1,0))</f>
        <v>59.55</v>
      </c>
      <c r="F167">
        <f>(SUM(SUMIF('PARITY Accuracy'!F167,"&lt;&gt;0"), SUMIF('Pattern_Matching Accuracy'!F167,"&lt;&gt;0"), SUMIF('Reversal Accuracy'!F167,"&lt;&gt;0"), SUMIF('Stack Accuracy'!F167,"&lt;&gt;0"), SUMIF('Vending_Machine Accuracy'!F167,"&lt;&gt;0"), SUMIF('MazeComplete Accuracy'!F167,"&lt;&gt;0"), SUMIF('MazeSolve Accuracy'!F167,"&lt;&gt;0"), SUMIF('Hamiltonian Accuracy'!F167,"&lt;&gt;0")))/SUM(IF('PARITY Accuracy'!F167&lt;&gt;0,1,0), IF('Pattern_Matching Accuracy'!F167&lt;&gt;0,1,0), IF('Reversal Accuracy'!F167&lt;&gt;0,1,0), IF('Stack Accuracy'!F167&lt;&gt;0,1,0), IF('Vending_Machine Accuracy'!F167&lt;&gt;0,1,0), IF('MazeComplete Accuracy'!F167&lt;&gt;0,1,0), IF('MazeSolve Accuracy'!F167&lt;&gt;0,1,0), IF('Hamiltonian Accuracy'!F167&lt;&gt;0,1,0))</f>
        <v>55.9</v>
      </c>
      <c r="G167">
        <f>(SUM(SUMIF('PARITY Accuracy'!G167,"&lt;&gt;0"), SUMIF('Pattern_Matching Accuracy'!G167,"&lt;&gt;0"), SUMIF('Reversal Accuracy'!G167,"&lt;&gt;0"), SUMIF('Stack Accuracy'!G167,"&lt;&gt;0"), SUMIF('Vending_Machine Accuracy'!G167,"&lt;&gt;0"), SUMIF('MazeComplete Accuracy'!G167,"&lt;&gt;0"), SUMIF('MazeSolve Accuracy'!G167,"&lt;&gt;0"), SUMIF('Hamiltonian Accuracy'!G167,"&lt;&gt;0")))/SUM(IF('PARITY Accuracy'!G167&lt;&gt;0,1,0), IF('Pattern_Matching Accuracy'!G167&lt;&gt;0,1,0), IF('Reversal Accuracy'!G167&lt;&gt;0,1,0), IF('Stack Accuracy'!G167&lt;&gt;0,1,0), IF('Vending_Machine Accuracy'!G167&lt;&gt;0,1,0), IF('MazeComplete Accuracy'!G167&lt;&gt;0,1,0), IF('MazeSolve Accuracy'!G167&lt;&gt;0,1,0), IF('Hamiltonian Accuracy'!G167&lt;&gt;0,1,0))</f>
        <v>64.162499999999994</v>
      </c>
      <c r="H167" t="str">
        <f t="shared" si="53"/>
        <v>20 (δ=0.85)</v>
      </c>
      <c r="K167">
        <f>_xlfn.STDEV.P(K160:K165)</f>
        <v>11.001594764963075</v>
      </c>
      <c r="L167">
        <f>_xlfn.STDEV.P(L160:L164)</f>
        <v>0.86381812142437053</v>
      </c>
      <c r="N167">
        <f t="shared" si="54"/>
        <v>60.174999999999997</v>
      </c>
      <c r="O167">
        <f t="shared" si="55"/>
        <v>2.9748555637206979</v>
      </c>
      <c r="P167" s="5">
        <f>_xlfn.STDEV.P(P160:P165)</f>
        <v>12.483692501508612</v>
      </c>
      <c r="Q167">
        <f>_xlfn.STDEV.P(Q160:Q164)</f>
        <v>0.74489279616450721</v>
      </c>
      <c r="R167" s="5">
        <f>_xlfn.STDEV.P(R160:R165)</f>
        <v>4.180357341185081</v>
      </c>
      <c r="S167">
        <f>_xlfn.STDEV.P(S160:S164)</f>
        <v>1.6342007688095612</v>
      </c>
      <c r="T167" s="5">
        <f>_xlfn.STDEV.P(T160:T165)</f>
        <v>10.267596278259742</v>
      </c>
      <c r="U167">
        <f>_xlfn.STDEV.P(U160:U164)</f>
        <v>1.0006225492717566</v>
      </c>
      <c r="V167" s="5">
        <f>_xlfn.STDEV.P(V160:V165)</f>
        <v>21.477878751147582</v>
      </c>
      <c r="W167">
        <f>_xlfn.STDEV.P(W160:W164)</f>
        <v>0.38194524187369394</v>
      </c>
    </row>
    <row r="168" spans="1:23" ht="15.5" thickBot="1" x14ac:dyDescent="0.9">
      <c r="A168" s="1">
        <v>20</v>
      </c>
      <c r="B168">
        <v>50</v>
      </c>
      <c r="C168">
        <v>0</v>
      </c>
      <c r="D168">
        <f>(SUM(SUMIF('PARITY Accuracy'!D168,"&lt;&gt;0"), SUMIF('Pattern_Matching Accuracy'!D168,"&lt;&gt;0"), SUMIF('Reversal Accuracy'!D168,"&lt;&gt;0"), SUMIF('Stack Accuracy'!D168,"&lt;&gt;0"), SUMIF('Vending_Machine Accuracy'!D168,"&lt;&gt;0"), SUMIF('MazeComplete Accuracy'!D168,"&lt;&gt;0"), SUMIF('MazeSolve Accuracy'!D168,"&lt;&gt;0"), SUMIF('Hamiltonian Accuracy'!D168,"&lt;&gt;0")))/SUM(IF('PARITY Accuracy'!D168&lt;&gt;0,1,0), IF('Pattern_Matching Accuracy'!D168&lt;&gt;0,1,0), IF('Reversal Accuracy'!D168&lt;&gt;0,1,0), IF('Stack Accuracy'!D168&lt;&gt;0,1,0), IF('Vending_Machine Accuracy'!D168&lt;&gt;0,1,0), IF('MazeComplete Accuracy'!D168&lt;&gt;0,1,0), IF('MazeSolve Accuracy'!D168&lt;&gt;0,1,0), IF('Hamiltonian Accuracy'!D168&lt;&gt;0,1,0))</f>
        <v>70.262500000000003</v>
      </c>
      <c r="E168">
        <f>(SUM(SUMIF('PARITY Accuracy'!E168,"&lt;&gt;0"), SUMIF('Pattern_Matching Accuracy'!E168,"&lt;&gt;0"), SUMIF('Reversal Accuracy'!E168,"&lt;&gt;0"), SUMIF('Stack Accuracy'!E168,"&lt;&gt;0"), SUMIF('Vending_Machine Accuracy'!E168,"&lt;&gt;0"), SUMIF('MazeComplete Accuracy'!E168,"&lt;&gt;0"), SUMIF('MazeSolve Accuracy'!E168,"&lt;&gt;0"), SUMIF('Hamiltonian Accuracy'!E168,"&lt;&gt;0")))/SUM(IF('PARITY Accuracy'!E168&lt;&gt;0,1,0), IF('Pattern_Matching Accuracy'!E168&lt;&gt;0,1,0), IF('Reversal Accuracy'!E168&lt;&gt;0,1,0), IF('Stack Accuracy'!E168&lt;&gt;0,1,0), IF('Vending_Machine Accuracy'!E168&lt;&gt;0,1,0), IF('MazeComplete Accuracy'!E168&lt;&gt;0,1,0), IF('MazeSolve Accuracy'!E168&lt;&gt;0,1,0), IF('Hamiltonian Accuracy'!E168&lt;&gt;0,1,0))</f>
        <v>69.325000000000003</v>
      </c>
      <c r="F168">
        <f>(SUM(SUMIF('PARITY Accuracy'!F168,"&lt;&gt;0"), SUMIF('Pattern_Matching Accuracy'!F168,"&lt;&gt;0"), SUMIF('Reversal Accuracy'!F168,"&lt;&gt;0"), SUMIF('Stack Accuracy'!F168,"&lt;&gt;0"), SUMIF('Vending_Machine Accuracy'!F168,"&lt;&gt;0"), SUMIF('MazeComplete Accuracy'!F168,"&lt;&gt;0"), SUMIF('MazeSolve Accuracy'!F168,"&lt;&gt;0"), SUMIF('Hamiltonian Accuracy'!F168,"&lt;&gt;0")))/SUM(IF('PARITY Accuracy'!F168&lt;&gt;0,1,0), IF('Pattern_Matching Accuracy'!F168&lt;&gt;0,1,0), IF('Reversal Accuracy'!F168&lt;&gt;0,1,0), IF('Stack Accuracy'!F168&lt;&gt;0,1,0), IF('Vending_Machine Accuracy'!F168&lt;&gt;0,1,0), IF('MazeComplete Accuracy'!F168&lt;&gt;0,1,0), IF('MazeSolve Accuracy'!F168&lt;&gt;0,1,0), IF('Hamiltonian Accuracy'!F168&lt;&gt;0,1,0))</f>
        <v>67.400000000000006</v>
      </c>
      <c r="G168">
        <f>(SUM(SUMIF('PARITY Accuracy'!G168,"&lt;&gt;0"), SUMIF('Pattern_Matching Accuracy'!G168,"&lt;&gt;0"), SUMIF('Reversal Accuracy'!G168,"&lt;&gt;0"), SUMIF('Stack Accuracy'!G168,"&lt;&gt;0"), SUMIF('Vending_Machine Accuracy'!G168,"&lt;&gt;0"), SUMIF('MazeComplete Accuracy'!G168,"&lt;&gt;0"), SUMIF('MazeSolve Accuracy'!G168,"&lt;&gt;0"), SUMIF('Hamiltonian Accuracy'!G168,"&lt;&gt;0")))/SUM(IF('PARITY Accuracy'!G168&lt;&gt;0,1,0), IF('Pattern_Matching Accuracy'!G168&lt;&gt;0,1,0), IF('Reversal Accuracy'!G168&lt;&gt;0,1,0), IF('Stack Accuracy'!G168&lt;&gt;0,1,0), IF('Vending_Machine Accuracy'!G168&lt;&gt;0,1,0), IF('MazeComplete Accuracy'!G168&lt;&gt;0,1,0), IF('MazeSolve Accuracy'!G168&lt;&gt;0,1,0), IF('Hamiltonian Accuracy'!G168&lt;&gt;0,1,0))</f>
        <v>65.714285714285722</v>
      </c>
      <c r="H168" t="str">
        <f t="shared" si="53"/>
        <v>50 (δ=0)</v>
      </c>
      <c r="N168">
        <f t="shared" si="54"/>
        <v>68.175446428571433</v>
      </c>
      <c r="O168">
        <f t="shared" si="55"/>
        <v>1.7561246573581031</v>
      </c>
      <c r="P168" s="5"/>
      <c r="R168" s="5"/>
      <c r="T168" s="5"/>
      <c r="V168" s="5"/>
    </row>
    <row r="169" spans="1:23" x14ac:dyDescent="0.75">
      <c r="A169" s="1">
        <v>21</v>
      </c>
      <c r="B169">
        <v>50</v>
      </c>
      <c r="C169">
        <v>0.2</v>
      </c>
      <c r="D169">
        <f>(SUM(SUMIF('PARITY Accuracy'!D169,"&lt;&gt;0"), SUMIF('Pattern_Matching Accuracy'!D169,"&lt;&gt;0"), SUMIF('Reversal Accuracy'!D169,"&lt;&gt;0"), SUMIF('Stack Accuracy'!D169,"&lt;&gt;0"), SUMIF('Vending_Machine Accuracy'!D169,"&lt;&gt;0"), SUMIF('MazeComplete Accuracy'!D169,"&lt;&gt;0"), SUMIF('MazeSolve Accuracy'!D169,"&lt;&gt;0"), SUMIF('Hamiltonian Accuracy'!D169,"&lt;&gt;0")))/SUM(IF('PARITY Accuracy'!D169&lt;&gt;0,1,0), IF('Pattern_Matching Accuracy'!D169&lt;&gt;0,1,0), IF('Reversal Accuracy'!D169&lt;&gt;0,1,0), IF('Stack Accuracy'!D169&lt;&gt;0,1,0), IF('Vending_Machine Accuracy'!D169&lt;&gt;0,1,0), IF('MazeComplete Accuracy'!D169&lt;&gt;0,1,0), IF('MazeSolve Accuracy'!D169&lt;&gt;0,1,0), IF('Hamiltonian Accuracy'!D169&lt;&gt;0,1,0))</f>
        <v>69.475000000000009</v>
      </c>
      <c r="E169">
        <f>(SUM(SUMIF('PARITY Accuracy'!E169,"&lt;&gt;0"), SUMIF('Pattern_Matching Accuracy'!E169,"&lt;&gt;0"), SUMIF('Reversal Accuracy'!E169,"&lt;&gt;0"), SUMIF('Stack Accuracy'!E169,"&lt;&gt;0"), SUMIF('Vending_Machine Accuracy'!E169,"&lt;&gt;0"), SUMIF('MazeComplete Accuracy'!E169,"&lt;&gt;0"), SUMIF('MazeSolve Accuracy'!E169,"&lt;&gt;0"), SUMIF('Hamiltonian Accuracy'!E169,"&lt;&gt;0")))/SUM(IF('PARITY Accuracy'!E169&lt;&gt;0,1,0), IF('Pattern_Matching Accuracy'!E169&lt;&gt;0,1,0), IF('Reversal Accuracy'!E169&lt;&gt;0,1,0), IF('Stack Accuracy'!E169&lt;&gt;0,1,0), IF('Vending_Machine Accuracy'!E169&lt;&gt;0,1,0), IF('MazeComplete Accuracy'!E169&lt;&gt;0,1,0), IF('MazeSolve Accuracy'!E169&lt;&gt;0,1,0), IF('Hamiltonian Accuracy'!E169&lt;&gt;0,1,0))</f>
        <v>67.287499999999994</v>
      </c>
      <c r="F169">
        <f>(SUM(SUMIF('PARITY Accuracy'!F169,"&lt;&gt;0"), SUMIF('Pattern_Matching Accuracy'!F169,"&lt;&gt;0"), SUMIF('Reversal Accuracy'!F169,"&lt;&gt;0"), SUMIF('Stack Accuracy'!F169,"&lt;&gt;0"), SUMIF('Vending_Machine Accuracy'!F169,"&lt;&gt;0"), SUMIF('MazeComplete Accuracy'!F169,"&lt;&gt;0"), SUMIF('MazeSolve Accuracy'!F169,"&lt;&gt;0"), SUMIF('Hamiltonian Accuracy'!F169,"&lt;&gt;0")))/SUM(IF('PARITY Accuracy'!F169&lt;&gt;0,1,0), IF('Pattern_Matching Accuracy'!F169&lt;&gt;0,1,0), IF('Reversal Accuracy'!F169&lt;&gt;0,1,0), IF('Stack Accuracy'!F169&lt;&gt;0,1,0), IF('Vending_Machine Accuracy'!F169&lt;&gt;0,1,0), IF('MazeComplete Accuracy'!F169&lt;&gt;0,1,0), IF('MazeSolve Accuracy'!F169&lt;&gt;0,1,0), IF('Hamiltonian Accuracy'!F169&lt;&gt;0,1,0))</f>
        <v>68.837500000000006</v>
      </c>
      <c r="G169">
        <f>(SUM(SUMIF('PARITY Accuracy'!G169,"&lt;&gt;0"), SUMIF('Pattern_Matching Accuracy'!G169,"&lt;&gt;0"), SUMIF('Reversal Accuracy'!G169,"&lt;&gt;0"), SUMIF('Stack Accuracy'!G169,"&lt;&gt;0"), SUMIF('Vending_Machine Accuracy'!G169,"&lt;&gt;0"), SUMIF('MazeComplete Accuracy'!G169,"&lt;&gt;0"), SUMIF('MazeSolve Accuracy'!G169,"&lt;&gt;0"), SUMIF('Hamiltonian Accuracy'!G169,"&lt;&gt;0")))/SUM(IF('PARITY Accuracy'!G169&lt;&gt;0,1,0), IF('Pattern_Matching Accuracy'!G169&lt;&gt;0,1,0), IF('Reversal Accuracy'!G169&lt;&gt;0,1,0), IF('Stack Accuracy'!G169&lt;&gt;0,1,0), IF('Vending_Machine Accuracy'!G169&lt;&gt;0,1,0), IF('MazeComplete Accuracy'!G169&lt;&gt;0,1,0), IF('MazeSolve Accuracy'!G169&lt;&gt;0,1,0), IF('Hamiltonian Accuracy'!G169&lt;&gt;0,1,0))</f>
        <v>67.414285714285711</v>
      </c>
      <c r="H169" t="str">
        <f t="shared" si="53"/>
        <v>50 (δ=0.2)</v>
      </c>
      <c r="K169" s="9" cm="1">
        <f t="array" ref="K169">INDEX(LINEST(K160:K165), 1)</f>
        <v>6.0984107142857127</v>
      </c>
      <c r="L169" s="10" cm="1">
        <f t="array" ref="L169">INDEX(LINEST(L160:L164), 1)</f>
        <v>-0.58400132275132821</v>
      </c>
      <c r="N169">
        <f t="shared" si="54"/>
        <v>68.253571428571433</v>
      </c>
      <c r="O169">
        <f t="shared" si="55"/>
        <v>0.93147126189416329</v>
      </c>
      <c r="P169" s="5" cm="1">
        <f t="array" ref="P169">INDEX(LINEST(P160:P165), 1)</f>
        <v>6.7324285714285708</v>
      </c>
      <c r="Q169" s="5" cm="1">
        <f t="array" ref="Q169">INDEX(LINEST(Q160:Q164), 1)</f>
        <v>-0.49458333333333315</v>
      </c>
      <c r="R169" s="5" cm="1">
        <f t="array" ref="R169">INDEX(LINEST(R160:R165), 1)</f>
        <v>2.2902857142857149</v>
      </c>
      <c r="S169" s="5" cm="1">
        <f t="array" ref="S169">INDEX(LINEST(S160:S164), 1)</f>
        <v>-1.1360416666666628</v>
      </c>
      <c r="T169" s="5" cm="1">
        <f t="array" ref="T169">INDEX(LINEST(T160:T165), 1)</f>
        <v>5.0839999999999996</v>
      </c>
      <c r="U169" s="5" cm="1">
        <f t="array" ref="U169">INDEX(LINEST(U160:U164), 1)</f>
        <v>-0.62083333333333279</v>
      </c>
      <c r="V169" s="5" cm="1">
        <f t="array" ref="V169">INDEX(LINEST(V160:V165), 1)</f>
        <v>10.286928571428573</v>
      </c>
      <c r="W169" s="5" cm="1">
        <f t="array" ref="W169">INDEX(LINEST(W160:W164), 1)</f>
        <v>-8.4546957671958675E-2</v>
      </c>
    </row>
    <row r="170" spans="1:23" x14ac:dyDescent="0.75">
      <c r="A170" s="1">
        <v>22</v>
      </c>
      <c r="B170">
        <v>50</v>
      </c>
      <c r="C170">
        <v>0.45</v>
      </c>
      <c r="D170">
        <f>(SUM(SUMIF('PARITY Accuracy'!D170,"&lt;&gt;0"), SUMIF('Pattern_Matching Accuracy'!D170,"&lt;&gt;0"), SUMIF('Reversal Accuracy'!D170,"&lt;&gt;0"), SUMIF('Stack Accuracy'!D170,"&lt;&gt;0"), SUMIF('Vending_Machine Accuracy'!D170,"&lt;&gt;0"), SUMIF('MazeComplete Accuracy'!D170,"&lt;&gt;0"), SUMIF('MazeSolve Accuracy'!D170,"&lt;&gt;0"), SUMIF('Hamiltonian Accuracy'!D170,"&lt;&gt;0")))/SUM(IF('PARITY Accuracy'!D170&lt;&gt;0,1,0), IF('Pattern_Matching Accuracy'!D170&lt;&gt;0,1,0), IF('Reversal Accuracy'!D170&lt;&gt;0,1,0), IF('Stack Accuracy'!D170&lt;&gt;0,1,0), IF('Vending_Machine Accuracy'!D170&lt;&gt;0,1,0), IF('MazeComplete Accuracy'!D170&lt;&gt;0,1,0), IF('MazeSolve Accuracy'!D170&lt;&gt;0,1,0), IF('Hamiltonian Accuracy'!D170&lt;&gt;0,1,0))</f>
        <v>69.25</v>
      </c>
      <c r="E170">
        <f>(SUM(SUMIF('PARITY Accuracy'!E170,"&lt;&gt;0"), SUMIF('Pattern_Matching Accuracy'!E170,"&lt;&gt;0"), SUMIF('Reversal Accuracy'!E170,"&lt;&gt;0"), SUMIF('Stack Accuracy'!E170,"&lt;&gt;0"), SUMIF('Vending_Machine Accuracy'!E170,"&lt;&gt;0"), SUMIF('MazeComplete Accuracy'!E170,"&lt;&gt;0"), SUMIF('MazeSolve Accuracy'!E170,"&lt;&gt;0"), SUMIF('Hamiltonian Accuracy'!E170,"&lt;&gt;0")))/SUM(IF('PARITY Accuracy'!E170&lt;&gt;0,1,0), IF('Pattern_Matching Accuracy'!E170&lt;&gt;0,1,0), IF('Reversal Accuracy'!E170&lt;&gt;0,1,0), IF('Stack Accuracy'!E170&lt;&gt;0,1,0), IF('Vending_Machine Accuracy'!E170&lt;&gt;0,1,0), IF('MazeComplete Accuracy'!E170&lt;&gt;0,1,0), IF('MazeSolve Accuracy'!E170&lt;&gt;0,1,0), IF('Hamiltonian Accuracy'!E170&lt;&gt;0,1,0))</f>
        <v>66.537500000000009</v>
      </c>
      <c r="F170">
        <f>(SUM(SUMIF('PARITY Accuracy'!F170,"&lt;&gt;0"), SUMIF('Pattern_Matching Accuracy'!F170,"&lt;&gt;0"), SUMIF('Reversal Accuracy'!F170,"&lt;&gt;0"), SUMIF('Stack Accuracy'!F170,"&lt;&gt;0"), SUMIF('Vending_Machine Accuracy'!F170,"&lt;&gt;0"), SUMIF('MazeComplete Accuracy'!F170,"&lt;&gt;0"), SUMIF('MazeSolve Accuracy'!F170,"&lt;&gt;0"), SUMIF('Hamiltonian Accuracy'!F170,"&lt;&gt;0")))/SUM(IF('PARITY Accuracy'!F170&lt;&gt;0,1,0), IF('Pattern_Matching Accuracy'!F170&lt;&gt;0,1,0), IF('Reversal Accuracy'!F170&lt;&gt;0,1,0), IF('Stack Accuracy'!F170&lt;&gt;0,1,0), IF('Vending_Machine Accuracy'!F170&lt;&gt;0,1,0), IF('MazeComplete Accuracy'!F170&lt;&gt;0,1,0), IF('MazeSolve Accuracy'!F170&lt;&gt;0,1,0), IF('Hamiltonian Accuracy'!F170&lt;&gt;0,1,0))</f>
        <v>67.774999999999991</v>
      </c>
      <c r="G170">
        <f>(SUM(SUMIF('PARITY Accuracy'!G170,"&lt;&gt;0"), SUMIF('Pattern_Matching Accuracy'!G170,"&lt;&gt;0"), SUMIF('Reversal Accuracy'!G170,"&lt;&gt;0"), SUMIF('Stack Accuracy'!G170,"&lt;&gt;0"), SUMIF('Vending_Machine Accuracy'!G170,"&lt;&gt;0"), SUMIF('MazeComplete Accuracy'!G170,"&lt;&gt;0"), SUMIF('MazeSolve Accuracy'!G170,"&lt;&gt;0"), SUMIF('Hamiltonian Accuracy'!G170,"&lt;&gt;0")))/SUM(IF('PARITY Accuracy'!G170&lt;&gt;0,1,0), IF('Pattern_Matching Accuracy'!G170&lt;&gt;0,1,0), IF('Reversal Accuracy'!G170&lt;&gt;0,1,0), IF('Stack Accuracy'!G170&lt;&gt;0,1,0), IF('Vending_Machine Accuracy'!G170&lt;&gt;0,1,0), IF('MazeComplete Accuracy'!G170&lt;&gt;0,1,0), IF('MazeSolve Accuracy'!G170&lt;&gt;0,1,0), IF('Hamiltonian Accuracy'!G170&lt;&gt;0,1,0))</f>
        <v>66.95714285714287</v>
      </c>
      <c r="H170" t="str">
        <f t="shared" si="53"/>
        <v>50 (δ=0.45)</v>
      </c>
      <c r="K170" s="11">
        <f>AVERAGE('Hamiltonian Accuracy'!K170, 'MazeSolve Accuracy'!K170, 'MazeComplete Accuracy'!K170, 'Vending_Machine Accuracy'!K170, 'Stack Accuracy'!K170, 'Reversal Accuracy'!K170, 'Pattern_Matching Accuracy'!K170, 'PARITY Accuracy'!K170)</f>
        <v>6.0684226190476176</v>
      </c>
      <c r="L170" s="11">
        <f>AVERAGE('Hamiltonian Accuracy'!L170, 'MazeSolve Accuracy'!L170, 'MazeComplete Accuracy'!L170,'Vending_Machine Accuracy'!L170, 'Stack Accuracy'!L170, 'Reversal Accuracy'!L170, 'Pattern_Matching Accuracy'!L170, 'PARITY Accuracy'!L170)</f>
        <v>-0.60018939393939519</v>
      </c>
      <c r="N170">
        <f t="shared" si="54"/>
        <v>67.629910714285714</v>
      </c>
      <c r="O170">
        <f t="shared" si="55"/>
        <v>1.0358230969627589</v>
      </c>
    </row>
    <row r="171" spans="1:23" ht="15.5" thickBot="1" x14ac:dyDescent="0.9">
      <c r="A171" s="1">
        <v>23</v>
      </c>
      <c r="B171">
        <v>50</v>
      </c>
      <c r="C171">
        <v>0.65</v>
      </c>
      <c r="D171">
        <f>(SUM(SUMIF('PARITY Accuracy'!D171,"&lt;&gt;0"), SUMIF('Pattern_Matching Accuracy'!D171,"&lt;&gt;0"), SUMIF('Reversal Accuracy'!D171,"&lt;&gt;0"), SUMIF('Stack Accuracy'!D171,"&lt;&gt;0"), SUMIF('Vending_Machine Accuracy'!D171,"&lt;&gt;0"), SUMIF('MazeComplete Accuracy'!D171,"&lt;&gt;0"), SUMIF('MazeSolve Accuracy'!D171,"&lt;&gt;0"), SUMIF('Hamiltonian Accuracy'!D171,"&lt;&gt;0")))/SUM(IF('PARITY Accuracy'!D171&lt;&gt;0,1,0), IF('Pattern_Matching Accuracy'!D171&lt;&gt;0,1,0), IF('Reversal Accuracy'!D171&lt;&gt;0,1,0), IF('Stack Accuracy'!D171&lt;&gt;0,1,0), IF('Vending_Machine Accuracy'!D171&lt;&gt;0,1,0), IF('MazeComplete Accuracy'!D171&lt;&gt;0,1,0), IF('MazeSolve Accuracy'!D171&lt;&gt;0,1,0), IF('Hamiltonian Accuracy'!D171&lt;&gt;0,1,0))</f>
        <v>68.575000000000003</v>
      </c>
      <c r="E171">
        <f>(SUM(SUMIF('PARITY Accuracy'!E171,"&lt;&gt;0"), SUMIF('Pattern_Matching Accuracy'!E171,"&lt;&gt;0"), SUMIF('Reversal Accuracy'!E171,"&lt;&gt;0"), SUMIF('Stack Accuracy'!E171,"&lt;&gt;0"), SUMIF('Vending_Machine Accuracy'!E171,"&lt;&gt;0"), SUMIF('MazeComplete Accuracy'!E171,"&lt;&gt;0"), SUMIF('MazeSolve Accuracy'!E171,"&lt;&gt;0"), SUMIF('Hamiltonian Accuracy'!E171,"&lt;&gt;0")))/SUM(IF('PARITY Accuracy'!E171&lt;&gt;0,1,0), IF('Pattern_Matching Accuracy'!E171&lt;&gt;0,1,0), IF('Reversal Accuracy'!E171&lt;&gt;0,1,0), IF('Stack Accuracy'!E171&lt;&gt;0,1,0), IF('Vending_Machine Accuracy'!E171&lt;&gt;0,1,0), IF('MazeComplete Accuracy'!E171&lt;&gt;0,1,0), IF('MazeSolve Accuracy'!E171&lt;&gt;0,1,0), IF('Hamiltonian Accuracy'!E171&lt;&gt;0,1,0))</f>
        <v>65.125000000000014</v>
      </c>
      <c r="F171">
        <f>(SUM(SUMIF('PARITY Accuracy'!F171,"&lt;&gt;0"), SUMIF('Pattern_Matching Accuracy'!F171,"&lt;&gt;0"), SUMIF('Reversal Accuracy'!F171,"&lt;&gt;0"), SUMIF('Stack Accuracy'!F171,"&lt;&gt;0"), SUMIF('Vending_Machine Accuracy'!F171,"&lt;&gt;0"), SUMIF('MazeComplete Accuracy'!F171,"&lt;&gt;0"), SUMIF('MazeSolve Accuracy'!F171,"&lt;&gt;0"), SUMIF('Hamiltonian Accuracy'!F171,"&lt;&gt;0")))/SUM(IF('PARITY Accuracy'!F171&lt;&gt;0,1,0), IF('Pattern_Matching Accuracy'!F171&lt;&gt;0,1,0), IF('Reversal Accuracy'!F171&lt;&gt;0,1,0), IF('Stack Accuracy'!F171&lt;&gt;0,1,0), IF('Vending_Machine Accuracy'!F171&lt;&gt;0,1,0), IF('MazeComplete Accuracy'!F171&lt;&gt;0,1,0), IF('MazeSolve Accuracy'!F171&lt;&gt;0,1,0), IF('Hamiltonian Accuracy'!F171&lt;&gt;0,1,0))</f>
        <v>67.462499999999991</v>
      </c>
      <c r="G171">
        <f>(SUM(SUMIF('PARITY Accuracy'!G171,"&lt;&gt;0"), SUMIF('Pattern_Matching Accuracy'!G171,"&lt;&gt;0"), SUMIF('Reversal Accuracy'!G171,"&lt;&gt;0"), SUMIF('Stack Accuracy'!G171,"&lt;&gt;0"), SUMIF('Vending_Machine Accuracy'!G171,"&lt;&gt;0"), SUMIF('MazeComplete Accuracy'!G171,"&lt;&gt;0"), SUMIF('MazeSolve Accuracy'!G171,"&lt;&gt;0"), SUMIF('Hamiltonian Accuracy'!G171,"&lt;&gt;0")))/SUM(IF('PARITY Accuracy'!G171&lt;&gt;0,1,0), IF('Pattern_Matching Accuracy'!G171&lt;&gt;0,1,0), IF('Reversal Accuracy'!G171&lt;&gt;0,1,0), IF('Stack Accuracy'!G171&lt;&gt;0,1,0), IF('Vending_Machine Accuracy'!G171&lt;&gt;0,1,0), IF('MazeComplete Accuracy'!G171&lt;&gt;0,1,0), IF('MazeSolve Accuracy'!G171&lt;&gt;0,1,0), IF('Hamiltonian Accuracy'!G171&lt;&gt;0,1,0))</f>
        <v>67.400000000000006</v>
      </c>
      <c r="H171" t="str">
        <f t="shared" si="53"/>
        <v>50 (δ=0.65)</v>
      </c>
      <c r="K171" s="12">
        <f>_xlfn.STDEV.P('Hamiltonian Accuracy'!K170, 'MazeSolve Accuracy'!K170, 'MazeComplete Accuracy'!K170,  'Vending_Machine Accuracy'!K170, 'Stack Accuracy'!K170, 'Reversal Accuracy'!K170, 'Pattern_Matching Accuracy'!K170, 'PARITY Accuracy'!K170)</f>
        <v>1.9993010569282508</v>
      </c>
      <c r="L171" s="13">
        <f>_xlfn.STDEV.P('Hamiltonian Accuracy'!L170, 'MazeSolve Accuracy'!L170, 'MazeComplete Accuracy'!L170,'Vending_Machine Accuracy'!L170, 'Stack Accuracy'!L170, 'Reversal Accuracy'!L170, 'Pattern_Matching Accuracy'!L170, 'PARITY Accuracy'!L170)</f>
        <v>0.72337182105366082</v>
      </c>
      <c r="N171">
        <f t="shared" si="54"/>
        <v>67.140625</v>
      </c>
      <c r="O171">
        <f t="shared" si="55"/>
        <v>1.2540987488531306</v>
      </c>
    </row>
    <row r="172" spans="1:23" x14ac:dyDescent="0.75">
      <c r="A172" s="1">
        <v>24</v>
      </c>
      <c r="B172">
        <v>50</v>
      </c>
      <c r="C172">
        <v>0.85</v>
      </c>
      <c r="D172">
        <f>(SUM(SUMIF('PARITY Accuracy'!D172,"&lt;&gt;0"), SUMIF('Pattern_Matching Accuracy'!D172,"&lt;&gt;0"), SUMIF('Reversal Accuracy'!D172,"&lt;&gt;0"), SUMIF('Stack Accuracy'!D172,"&lt;&gt;0"), SUMIF('Vending_Machine Accuracy'!D172,"&lt;&gt;0"), SUMIF('MazeComplete Accuracy'!D172,"&lt;&gt;0"), SUMIF('MazeSolve Accuracy'!D172,"&lt;&gt;0"), SUMIF('Hamiltonian Accuracy'!D172,"&lt;&gt;0")))/SUM(IF('PARITY Accuracy'!D172&lt;&gt;0,1,0), IF('Pattern_Matching Accuracy'!D172&lt;&gt;0,1,0), IF('Reversal Accuracy'!D172&lt;&gt;0,1,0), IF('Stack Accuracy'!D172&lt;&gt;0,1,0), IF('Vending_Machine Accuracy'!D172&lt;&gt;0,1,0), IF('MazeComplete Accuracy'!D172&lt;&gt;0,1,0), IF('MazeSolve Accuracy'!D172&lt;&gt;0,1,0), IF('Hamiltonian Accuracy'!D172&lt;&gt;0,1,0))</f>
        <v>66.924999999999997</v>
      </c>
      <c r="E172">
        <f>(SUM(SUMIF('PARITY Accuracy'!E172,"&lt;&gt;0"), SUMIF('Pattern_Matching Accuracy'!E172,"&lt;&gt;0"), SUMIF('Reversal Accuracy'!E172,"&lt;&gt;0"), SUMIF('Stack Accuracy'!E172,"&lt;&gt;0"), SUMIF('Vending_Machine Accuracy'!E172,"&lt;&gt;0"), SUMIF('MazeComplete Accuracy'!E172,"&lt;&gt;0"), SUMIF('MazeSolve Accuracy'!E172,"&lt;&gt;0"), SUMIF('Hamiltonian Accuracy'!E172,"&lt;&gt;0")))/SUM(IF('PARITY Accuracy'!E172&lt;&gt;0,1,0), IF('Pattern_Matching Accuracy'!E172&lt;&gt;0,1,0), IF('Reversal Accuracy'!E172&lt;&gt;0,1,0), IF('Stack Accuracy'!E172&lt;&gt;0,1,0), IF('Vending_Machine Accuracy'!E172&lt;&gt;0,1,0), IF('MazeComplete Accuracy'!E172&lt;&gt;0,1,0), IF('MazeSolve Accuracy'!E172&lt;&gt;0,1,0), IF('Hamiltonian Accuracy'!E172&lt;&gt;0,1,0))</f>
        <v>63.412500000000009</v>
      </c>
      <c r="F172">
        <f>(SUM(SUMIF('PARITY Accuracy'!F172,"&lt;&gt;0"), SUMIF('Pattern_Matching Accuracy'!F172,"&lt;&gt;0"), SUMIF('Reversal Accuracy'!F172,"&lt;&gt;0"), SUMIF('Stack Accuracy'!F172,"&lt;&gt;0"), SUMIF('Vending_Machine Accuracy'!F172,"&lt;&gt;0"), SUMIF('MazeComplete Accuracy'!F172,"&lt;&gt;0"), SUMIF('MazeSolve Accuracy'!F172,"&lt;&gt;0"), SUMIF('Hamiltonian Accuracy'!F172,"&lt;&gt;0")))/SUM(IF('PARITY Accuracy'!F172&lt;&gt;0,1,0), IF('Pattern_Matching Accuracy'!F172&lt;&gt;0,1,0), IF('Reversal Accuracy'!F172&lt;&gt;0,1,0), IF('Stack Accuracy'!F172&lt;&gt;0,1,0), IF('Vending_Machine Accuracy'!F172&lt;&gt;0,1,0), IF('MazeComplete Accuracy'!F172&lt;&gt;0,1,0), IF('MazeSolve Accuracy'!F172&lt;&gt;0,1,0), IF('Hamiltonian Accuracy'!F172&lt;&gt;0,1,0))</f>
        <v>66.8</v>
      </c>
      <c r="G172">
        <f>(SUM(SUMIF('PARITY Accuracy'!G172,"&lt;&gt;0"), SUMIF('Pattern_Matching Accuracy'!G172,"&lt;&gt;0"), SUMIF('Reversal Accuracy'!G172,"&lt;&gt;0"), SUMIF('Stack Accuracy'!G172,"&lt;&gt;0"), SUMIF('Vending_Machine Accuracy'!G172,"&lt;&gt;0"), SUMIF('MazeComplete Accuracy'!G172,"&lt;&gt;0"), SUMIF('MazeSolve Accuracy'!G172,"&lt;&gt;0"), SUMIF('Hamiltonian Accuracy'!G172,"&lt;&gt;0")))/SUM(IF('PARITY Accuracy'!G172&lt;&gt;0,1,0), IF('Pattern_Matching Accuracy'!G172&lt;&gt;0,1,0), IF('Reversal Accuracy'!G172&lt;&gt;0,1,0), IF('Stack Accuracy'!G172&lt;&gt;0,1,0), IF('Vending_Machine Accuracy'!G172&lt;&gt;0,1,0), IF('MazeComplete Accuracy'!G172&lt;&gt;0,1,0), IF('MazeSolve Accuracy'!G172&lt;&gt;0,1,0), IF('Hamiltonian Accuracy'!G172&lt;&gt;0,1,0))</f>
        <v>67.028571428571439</v>
      </c>
      <c r="H172" t="str">
        <f t="shared" si="53"/>
        <v>50 (δ=0.85)</v>
      </c>
      <c r="N172">
        <f t="shared" si="54"/>
        <v>66.04151785714285</v>
      </c>
      <c r="O172">
        <f t="shared" si="55"/>
        <v>1.520020189325334</v>
      </c>
    </row>
    <row r="173" spans="1:23" x14ac:dyDescent="0.75">
      <c r="A173" s="1">
        <v>25</v>
      </c>
      <c r="B173">
        <v>100</v>
      </c>
      <c r="C173">
        <v>0</v>
      </c>
      <c r="D173">
        <f>(SUM(SUMIF('PARITY Accuracy'!D173,"&lt;&gt;0"), SUMIF('Pattern_Matching Accuracy'!D173,"&lt;&gt;0"), SUMIF('Reversal Accuracy'!D173,"&lt;&gt;0"), SUMIF('Stack Accuracy'!D173,"&lt;&gt;0"), SUMIF('Vending_Machine Accuracy'!D173,"&lt;&gt;0"), SUMIF('MazeComplete Accuracy'!D173,"&lt;&gt;0"), SUMIF('MazeSolve Accuracy'!D173,"&lt;&gt;0"), SUMIF('Hamiltonian Accuracy'!D173,"&lt;&gt;0")))/SUM(IF('PARITY Accuracy'!D173&lt;&gt;0,1,0), IF('Pattern_Matching Accuracy'!D173&lt;&gt;0,1,0), IF('Reversal Accuracy'!D173&lt;&gt;0,1,0), IF('Stack Accuracy'!D173&lt;&gt;0,1,0), IF('Vending_Machine Accuracy'!D173&lt;&gt;0,1,0), IF('MazeComplete Accuracy'!D173&lt;&gt;0,1,0), IF('MazeSolve Accuracy'!D173&lt;&gt;0,1,0), IF('Hamiltonian Accuracy'!D173&lt;&gt;0,1,0))</f>
        <v>72.3125</v>
      </c>
      <c r="E173">
        <f>(SUM(SUMIF('PARITY Accuracy'!E173,"&lt;&gt;0"), SUMIF('Pattern_Matching Accuracy'!E173,"&lt;&gt;0"), SUMIF('Reversal Accuracy'!E173,"&lt;&gt;0"), SUMIF('Stack Accuracy'!E173,"&lt;&gt;0"), SUMIF('Vending_Machine Accuracy'!E173,"&lt;&gt;0"), SUMIF('MazeComplete Accuracy'!E173,"&lt;&gt;0"), SUMIF('MazeSolve Accuracy'!E173,"&lt;&gt;0"), SUMIF('Hamiltonian Accuracy'!E173,"&lt;&gt;0")))/SUM(IF('PARITY Accuracy'!E173&lt;&gt;0,1,0), IF('Pattern_Matching Accuracy'!E173&lt;&gt;0,1,0), IF('Reversal Accuracy'!E173&lt;&gt;0,1,0), IF('Stack Accuracy'!E173&lt;&gt;0,1,0), IF('Vending_Machine Accuracy'!E173&lt;&gt;0,1,0), IF('MazeComplete Accuracy'!E173&lt;&gt;0,1,0), IF('MazeSolve Accuracy'!E173&lt;&gt;0,1,0), IF('Hamiltonian Accuracy'!E173&lt;&gt;0,1,0))</f>
        <v>71.375</v>
      </c>
      <c r="F173">
        <f>(SUM(SUMIF('PARITY Accuracy'!F173,"&lt;&gt;0"), SUMIF('Pattern_Matching Accuracy'!F173,"&lt;&gt;0"), SUMIF('Reversal Accuracy'!F173,"&lt;&gt;0"), SUMIF('Stack Accuracy'!F173,"&lt;&gt;0"), SUMIF('Vending_Machine Accuracy'!F173,"&lt;&gt;0"), SUMIF('MazeComplete Accuracy'!F173,"&lt;&gt;0"), SUMIF('MazeSolve Accuracy'!F173,"&lt;&gt;0"), SUMIF('Hamiltonian Accuracy'!F173,"&lt;&gt;0")))/SUM(IF('PARITY Accuracy'!F173&lt;&gt;0,1,0), IF('Pattern_Matching Accuracy'!F173&lt;&gt;0,1,0), IF('Reversal Accuracy'!F173&lt;&gt;0,1,0), IF('Stack Accuracy'!F173&lt;&gt;0,1,0), IF('Vending_Machine Accuracy'!F173&lt;&gt;0,1,0), IF('MazeComplete Accuracy'!F173&lt;&gt;0,1,0), IF('MazeSolve Accuracy'!F173&lt;&gt;0,1,0), IF('Hamiltonian Accuracy'!F173&lt;&gt;0,1,0))</f>
        <v>72.599999999999994</v>
      </c>
      <c r="G173">
        <f>(SUM(SUMIF('PARITY Accuracy'!G173,"&lt;&gt;0"), SUMIF('Pattern_Matching Accuracy'!G173,"&lt;&gt;0"), SUMIF('Reversal Accuracy'!G173,"&lt;&gt;0"), SUMIF('Stack Accuracy'!G173,"&lt;&gt;0"), SUMIF('Vending_Machine Accuracy'!G173,"&lt;&gt;0"), SUMIF('MazeComplete Accuracy'!G173,"&lt;&gt;0"), SUMIF('MazeSolve Accuracy'!G173,"&lt;&gt;0"), SUMIF('Hamiltonian Accuracy'!G173,"&lt;&gt;0")))/SUM(IF('PARITY Accuracy'!G173&lt;&gt;0,1,0), IF('Pattern_Matching Accuracy'!G173&lt;&gt;0,1,0), IF('Reversal Accuracy'!G173&lt;&gt;0,1,0), IF('Stack Accuracy'!G173&lt;&gt;0,1,0), IF('Vending_Machine Accuracy'!G173&lt;&gt;0,1,0), IF('MazeComplete Accuracy'!G173&lt;&gt;0,1,0), IF('MazeSolve Accuracy'!G173&lt;&gt;0,1,0), IF('Hamiltonian Accuracy'!G173&lt;&gt;0,1,0))</f>
        <v>65.671428571428564</v>
      </c>
      <c r="H173" t="str">
        <f t="shared" si="53"/>
        <v>100 (δ=0)</v>
      </c>
      <c r="N173">
        <f t="shared" si="54"/>
        <v>70.489732142857136</v>
      </c>
      <c r="O173">
        <f t="shared" si="55"/>
        <v>2.818486365731399</v>
      </c>
    </row>
    <row r="174" spans="1:23" x14ac:dyDescent="0.75">
      <c r="A174" s="1">
        <v>26</v>
      </c>
      <c r="B174">
        <v>100</v>
      </c>
      <c r="C174">
        <v>0.2</v>
      </c>
      <c r="D174">
        <f>(SUM(SUMIF('PARITY Accuracy'!D174,"&lt;&gt;0"), SUMIF('Pattern_Matching Accuracy'!D174,"&lt;&gt;0"), SUMIF('Reversal Accuracy'!D174,"&lt;&gt;0"), SUMIF('Stack Accuracy'!D174,"&lt;&gt;0"), SUMIF('Vending_Machine Accuracy'!D174,"&lt;&gt;0"), SUMIF('MazeComplete Accuracy'!D174,"&lt;&gt;0"), SUMIF('MazeSolve Accuracy'!D174,"&lt;&gt;0"), SUMIF('Hamiltonian Accuracy'!D174,"&lt;&gt;0")))/SUM(IF('PARITY Accuracy'!D174&lt;&gt;0,1,0), IF('Pattern_Matching Accuracy'!D174&lt;&gt;0,1,0), IF('Reversal Accuracy'!D174&lt;&gt;0,1,0), IF('Stack Accuracy'!D174&lt;&gt;0,1,0), IF('Vending_Machine Accuracy'!D174&lt;&gt;0,1,0), IF('MazeComplete Accuracy'!D174&lt;&gt;0,1,0), IF('MazeSolve Accuracy'!D174&lt;&gt;0,1,0), IF('Hamiltonian Accuracy'!D174&lt;&gt;0,1,0))</f>
        <v>70.962499999999991</v>
      </c>
      <c r="E174">
        <f>(SUM(SUMIF('PARITY Accuracy'!E174,"&lt;&gt;0"), SUMIF('Pattern_Matching Accuracy'!E174,"&lt;&gt;0"), SUMIF('Reversal Accuracy'!E174,"&lt;&gt;0"), SUMIF('Stack Accuracy'!E174,"&lt;&gt;0"), SUMIF('Vending_Machine Accuracy'!E174,"&lt;&gt;0"), SUMIF('MazeComplete Accuracy'!E174,"&lt;&gt;0"), SUMIF('MazeSolve Accuracy'!E174,"&lt;&gt;0"), SUMIF('Hamiltonian Accuracy'!E174,"&lt;&gt;0")))/SUM(IF('PARITY Accuracy'!E174&lt;&gt;0,1,0), IF('Pattern_Matching Accuracy'!E174&lt;&gt;0,1,0), IF('Reversal Accuracy'!E174&lt;&gt;0,1,0), IF('Stack Accuracy'!E174&lt;&gt;0,1,0), IF('Vending_Machine Accuracy'!E174&lt;&gt;0,1,0), IF('MazeComplete Accuracy'!E174&lt;&gt;0,1,0), IF('MazeSolve Accuracy'!E174&lt;&gt;0,1,0), IF('Hamiltonian Accuracy'!E174&lt;&gt;0,1,0))</f>
        <v>69.224999999999994</v>
      </c>
      <c r="F174">
        <f>(SUM(SUMIF('PARITY Accuracy'!F174,"&lt;&gt;0"), SUMIF('Pattern_Matching Accuracy'!F174,"&lt;&gt;0"), SUMIF('Reversal Accuracy'!F174,"&lt;&gt;0"), SUMIF('Stack Accuracy'!F174,"&lt;&gt;0"), SUMIF('Vending_Machine Accuracy'!F174,"&lt;&gt;0"), SUMIF('MazeComplete Accuracy'!F174,"&lt;&gt;0"), SUMIF('MazeSolve Accuracy'!F174,"&lt;&gt;0"), SUMIF('Hamiltonian Accuracy'!F174,"&lt;&gt;0")))/SUM(IF('PARITY Accuracy'!F174&lt;&gt;0,1,0), IF('Pattern_Matching Accuracy'!F174&lt;&gt;0,1,0), IF('Reversal Accuracy'!F174&lt;&gt;0,1,0), IF('Stack Accuracy'!F174&lt;&gt;0,1,0), IF('Vending_Machine Accuracy'!F174&lt;&gt;0,1,0), IF('MazeComplete Accuracy'!F174&lt;&gt;0,1,0), IF('MazeSolve Accuracy'!F174&lt;&gt;0,1,0), IF('Hamiltonian Accuracy'!F174&lt;&gt;0,1,0))</f>
        <v>74.099999999999994</v>
      </c>
      <c r="G174">
        <f>(SUM(SUMIF('PARITY Accuracy'!G174,"&lt;&gt;0"), SUMIF('Pattern_Matching Accuracy'!G174,"&lt;&gt;0"), SUMIF('Reversal Accuracy'!G174,"&lt;&gt;0"), SUMIF('Stack Accuracy'!G174,"&lt;&gt;0"), SUMIF('Vending_Machine Accuracy'!G174,"&lt;&gt;0"), SUMIF('MazeComplete Accuracy'!G174,"&lt;&gt;0"), SUMIF('MazeSolve Accuracy'!G174,"&lt;&gt;0"), SUMIF('Hamiltonian Accuracy'!G174,"&lt;&gt;0")))/SUM(IF('PARITY Accuracy'!G174&lt;&gt;0,1,0), IF('Pattern_Matching Accuracy'!G174&lt;&gt;0,1,0), IF('Reversal Accuracy'!G174&lt;&gt;0,1,0), IF('Stack Accuracy'!G174&lt;&gt;0,1,0), IF('Vending_Machine Accuracy'!G174&lt;&gt;0,1,0), IF('MazeComplete Accuracy'!G174&lt;&gt;0,1,0), IF('MazeSolve Accuracy'!G174&lt;&gt;0,1,0), IF('Hamiltonian Accuracy'!G174&lt;&gt;0,1,0))</f>
        <v>66.871428571428567</v>
      </c>
      <c r="H174" t="str">
        <f t="shared" si="53"/>
        <v>100 (δ=0.2)</v>
      </c>
      <c r="N174">
        <f t="shared" si="54"/>
        <v>70.289732142857133</v>
      </c>
      <c r="O174">
        <f t="shared" si="55"/>
        <v>2.6357736803097822</v>
      </c>
    </row>
    <row r="175" spans="1:23" x14ac:dyDescent="0.75">
      <c r="A175" s="1">
        <v>27</v>
      </c>
      <c r="B175">
        <v>100</v>
      </c>
      <c r="C175">
        <v>0.45</v>
      </c>
      <c r="D175">
        <f>(SUM(SUMIF('PARITY Accuracy'!D175,"&lt;&gt;0"), SUMIF('Pattern_Matching Accuracy'!D175,"&lt;&gt;0"), SUMIF('Reversal Accuracy'!D175,"&lt;&gt;0"), SUMIF('Stack Accuracy'!D175,"&lt;&gt;0"), SUMIF('Vending_Machine Accuracy'!D175,"&lt;&gt;0"), SUMIF('MazeComplete Accuracy'!D175,"&lt;&gt;0"), SUMIF('MazeSolve Accuracy'!D175,"&lt;&gt;0"), SUMIF('Hamiltonian Accuracy'!D175,"&lt;&gt;0")))/SUM(IF('PARITY Accuracy'!D175&lt;&gt;0,1,0), IF('Pattern_Matching Accuracy'!D175&lt;&gt;0,1,0), IF('Reversal Accuracy'!D175&lt;&gt;0,1,0), IF('Stack Accuracy'!D175&lt;&gt;0,1,0), IF('Vending_Machine Accuracy'!D175&lt;&gt;0,1,0), IF('MazeComplete Accuracy'!D175&lt;&gt;0,1,0), IF('MazeSolve Accuracy'!D175&lt;&gt;0,1,0), IF('Hamiltonian Accuracy'!D175&lt;&gt;0,1,0))</f>
        <v>71.212500000000006</v>
      </c>
      <c r="E175">
        <f>(SUM(SUMIF('PARITY Accuracy'!E175,"&lt;&gt;0"), SUMIF('Pattern_Matching Accuracy'!E175,"&lt;&gt;0"), SUMIF('Reversal Accuracy'!E175,"&lt;&gt;0"), SUMIF('Stack Accuracy'!E175,"&lt;&gt;0"), SUMIF('Vending_Machine Accuracy'!E175,"&lt;&gt;0"), SUMIF('MazeComplete Accuracy'!E175,"&lt;&gt;0"), SUMIF('MazeSolve Accuracy'!E175,"&lt;&gt;0"), SUMIF('Hamiltonian Accuracy'!E175,"&lt;&gt;0")))/SUM(IF('PARITY Accuracy'!E175&lt;&gt;0,1,0), IF('Pattern_Matching Accuracy'!E175&lt;&gt;0,1,0), IF('Reversal Accuracy'!E175&lt;&gt;0,1,0), IF('Stack Accuracy'!E175&lt;&gt;0,1,0), IF('Vending_Machine Accuracy'!E175&lt;&gt;0,1,0), IF('MazeComplete Accuracy'!E175&lt;&gt;0,1,0), IF('MazeSolve Accuracy'!E175&lt;&gt;0,1,0), IF('Hamiltonian Accuracy'!E175&lt;&gt;0,1,0))</f>
        <v>67.737499999999997</v>
      </c>
      <c r="F175">
        <f>(SUM(SUMIF('PARITY Accuracy'!F175,"&lt;&gt;0"), SUMIF('Pattern_Matching Accuracy'!F175,"&lt;&gt;0"), SUMIF('Reversal Accuracy'!F175,"&lt;&gt;0"), SUMIF('Stack Accuracy'!F175,"&lt;&gt;0"), SUMIF('Vending_Machine Accuracy'!F175,"&lt;&gt;0"), SUMIF('MazeComplete Accuracy'!F175,"&lt;&gt;0"), SUMIF('MazeSolve Accuracy'!F175,"&lt;&gt;0"), SUMIF('Hamiltonian Accuracy'!F175,"&lt;&gt;0")))/SUM(IF('PARITY Accuracy'!F175&lt;&gt;0,1,0), IF('Pattern_Matching Accuracy'!F175&lt;&gt;0,1,0), IF('Reversal Accuracy'!F175&lt;&gt;0,1,0), IF('Stack Accuracy'!F175&lt;&gt;0,1,0), IF('Vending_Machine Accuracy'!F175&lt;&gt;0,1,0), IF('MazeComplete Accuracy'!F175&lt;&gt;0,1,0), IF('MazeSolve Accuracy'!F175&lt;&gt;0,1,0), IF('Hamiltonian Accuracy'!F175&lt;&gt;0,1,0))</f>
        <v>73.875</v>
      </c>
      <c r="G175">
        <f>(SUM(SUMIF('PARITY Accuracy'!G175,"&lt;&gt;0"), SUMIF('Pattern_Matching Accuracy'!G175,"&lt;&gt;0"), SUMIF('Reversal Accuracy'!G175,"&lt;&gt;0"), SUMIF('Stack Accuracy'!G175,"&lt;&gt;0"), SUMIF('Vending_Machine Accuracy'!G175,"&lt;&gt;0"), SUMIF('MazeComplete Accuracy'!G175,"&lt;&gt;0"), SUMIF('MazeSolve Accuracy'!G175,"&lt;&gt;0"), SUMIF('Hamiltonian Accuracy'!G175,"&lt;&gt;0")))/SUM(IF('PARITY Accuracy'!G175&lt;&gt;0,1,0), IF('Pattern_Matching Accuracy'!G175&lt;&gt;0,1,0), IF('Reversal Accuracy'!G175&lt;&gt;0,1,0), IF('Stack Accuracy'!G175&lt;&gt;0,1,0), IF('Vending_Machine Accuracy'!G175&lt;&gt;0,1,0), IF('MazeComplete Accuracy'!G175&lt;&gt;0,1,0), IF('MazeSolve Accuracy'!G175&lt;&gt;0,1,0), IF('Hamiltonian Accuracy'!G175&lt;&gt;0,1,0))</f>
        <v>67.48571428571428</v>
      </c>
      <c r="H175" t="str">
        <f t="shared" si="53"/>
        <v>100 (δ=0.45)</v>
      </c>
      <c r="N175">
        <f t="shared" si="54"/>
        <v>70.077678571428564</v>
      </c>
      <c r="O175">
        <f t="shared" si="55"/>
        <v>2.6411259110095711</v>
      </c>
    </row>
    <row r="176" spans="1:23" x14ac:dyDescent="0.75">
      <c r="A176" s="1">
        <v>28</v>
      </c>
      <c r="B176">
        <v>100</v>
      </c>
      <c r="C176">
        <v>0.65</v>
      </c>
      <c r="D176">
        <f>(SUM(SUMIF('PARITY Accuracy'!D176,"&lt;&gt;0"), SUMIF('Pattern_Matching Accuracy'!D176,"&lt;&gt;0"), SUMIF('Reversal Accuracy'!D176,"&lt;&gt;0"), SUMIF('Stack Accuracy'!D176,"&lt;&gt;0"), SUMIF('Vending_Machine Accuracy'!D176,"&lt;&gt;0"), SUMIF('MazeComplete Accuracy'!D176,"&lt;&gt;0"), SUMIF('MazeSolve Accuracy'!D176,"&lt;&gt;0"), SUMIF('Hamiltonian Accuracy'!D176,"&lt;&gt;0")))/SUM(IF('PARITY Accuracy'!D176&lt;&gt;0,1,0), IF('Pattern_Matching Accuracy'!D176&lt;&gt;0,1,0), IF('Reversal Accuracy'!D176&lt;&gt;0,1,0), IF('Stack Accuracy'!D176&lt;&gt;0,1,0), IF('Vending_Machine Accuracy'!D176&lt;&gt;0,1,0), IF('MazeComplete Accuracy'!D176&lt;&gt;0,1,0), IF('MazeSolve Accuracy'!D176&lt;&gt;0,1,0), IF('Hamiltonian Accuracy'!D176&lt;&gt;0,1,0))</f>
        <v>69.899999999999991</v>
      </c>
      <c r="E176">
        <f>(SUM(SUMIF('PARITY Accuracy'!E176,"&lt;&gt;0"), SUMIF('Pattern_Matching Accuracy'!E176,"&lt;&gt;0"), SUMIF('Reversal Accuracy'!E176,"&lt;&gt;0"), SUMIF('Stack Accuracy'!E176,"&lt;&gt;0"), SUMIF('Vending_Machine Accuracy'!E176,"&lt;&gt;0"), SUMIF('MazeComplete Accuracy'!E176,"&lt;&gt;0"), SUMIF('MazeSolve Accuracy'!E176,"&lt;&gt;0"), SUMIF('Hamiltonian Accuracy'!E176,"&lt;&gt;0")))/SUM(IF('PARITY Accuracy'!E176&lt;&gt;0,1,0), IF('Pattern_Matching Accuracy'!E176&lt;&gt;0,1,0), IF('Reversal Accuracy'!E176&lt;&gt;0,1,0), IF('Stack Accuracy'!E176&lt;&gt;0,1,0), IF('Vending_Machine Accuracy'!E176&lt;&gt;0,1,0), IF('MazeComplete Accuracy'!E176&lt;&gt;0,1,0), IF('MazeSolve Accuracy'!E176&lt;&gt;0,1,0), IF('Hamiltonian Accuracy'!E176&lt;&gt;0,1,0))</f>
        <v>67.75</v>
      </c>
      <c r="F176">
        <f>(SUM(SUMIF('PARITY Accuracy'!F176,"&lt;&gt;0"), SUMIF('Pattern_Matching Accuracy'!F176,"&lt;&gt;0"), SUMIF('Reversal Accuracy'!F176,"&lt;&gt;0"), SUMIF('Stack Accuracy'!F176,"&lt;&gt;0"), SUMIF('Vending_Machine Accuracy'!F176,"&lt;&gt;0"), SUMIF('MazeComplete Accuracy'!F176,"&lt;&gt;0"), SUMIF('MazeSolve Accuracy'!F176,"&lt;&gt;0"), SUMIF('Hamiltonian Accuracy'!F176,"&lt;&gt;0")))/SUM(IF('PARITY Accuracy'!F176&lt;&gt;0,1,0), IF('Pattern_Matching Accuracy'!F176&lt;&gt;0,1,0), IF('Reversal Accuracy'!F176&lt;&gt;0,1,0), IF('Stack Accuracy'!F176&lt;&gt;0,1,0), IF('Vending_Machine Accuracy'!F176&lt;&gt;0,1,0), IF('MazeComplete Accuracy'!F176&lt;&gt;0,1,0), IF('MazeSolve Accuracy'!F176&lt;&gt;0,1,0), IF('Hamiltonian Accuracy'!F176&lt;&gt;0,1,0))</f>
        <v>73.125</v>
      </c>
      <c r="G176">
        <f>(SUM(SUMIF('PARITY Accuracy'!G176,"&lt;&gt;0"), SUMIF('Pattern_Matching Accuracy'!G176,"&lt;&gt;0"), SUMIF('Reversal Accuracy'!G176,"&lt;&gt;0"), SUMIF('Stack Accuracy'!G176,"&lt;&gt;0"), SUMIF('Vending_Machine Accuracy'!G176,"&lt;&gt;0"), SUMIF('MazeComplete Accuracy'!G176,"&lt;&gt;0"), SUMIF('MazeSolve Accuracy'!G176,"&lt;&gt;0"), SUMIF('Hamiltonian Accuracy'!G176,"&lt;&gt;0")))/SUM(IF('PARITY Accuracy'!G176&lt;&gt;0,1,0), IF('Pattern_Matching Accuracy'!G176&lt;&gt;0,1,0), IF('Reversal Accuracy'!G176&lt;&gt;0,1,0), IF('Stack Accuracy'!G176&lt;&gt;0,1,0), IF('Vending_Machine Accuracy'!G176&lt;&gt;0,1,0), IF('MazeComplete Accuracy'!G176&lt;&gt;0,1,0), IF('MazeSolve Accuracy'!G176&lt;&gt;0,1,0), IF('Hamiltonian Accuracy'!G176&lt;&gt;0,1,0))</f>
        <v>65.657142857142873</v>
      </c>
      <c r="H176" t="str">
        <f t="shared" si="53"/>
        <v>100 (δ=0.65)</v>
      </c>
      <c r="N176">
        <f t="shared" si="54"/>
        <v>69.108035714285705</v>
      </c>
      <c r="O176">
        <f t="shared" si="55"/>
        <v>2.7620704197805135</v>
      </c>
    </row>
    <row r="177" spans="1:23" x14ac:dyDescent="0.75">
      <c r="A177" s="1">
        <v>29</v>
      </c>
      <c r="B177">
        <v>100</v>
      </c>
      <c r="C177">
        <v>0.85</v>
      </c>
      <c r="D177">
        <f>(SUM(SUMIF('PARITY Accuracy'!D177,"&lt;&gt;0"), SUMIF('Pattern_Matching Accuracy'!D177,"&lt;&gt;0"), SUMIF('Reversal Accuracy'!D177,"&lt;&gt;0"), SUMIF('Stack Accuracy'!D177,"&lt;&gt;0"), SUMIF('Vending_Machine Accuracy'!D177,"&lt;&gt;0"), SUMIF('MazeComplete Accuracy'!D177,"&lt;&gt;0"), SUMIF('MazeSolve Accuracy'!D177,"&lt;&gt;0"), SUMIF('Hamiltonian Accuracy'!D177,"&lt;&gt;0")))/SUM(IF('PARITY Accuracy'!D177&lt;&gt;0,1,0), IF('Pattern_Matching Accuracy'!D177&lt;&gt;0,1,0), IF('Reversal Accuracy'!D177&lt;&gt;0,1,0), IF('Stack Accuracy'!D177&lt;&gt;0,1,0), IF('Vending_Machine Accuracy'!D177&lt;&gt;0,1,0), IF('MazeComplete Accuracy'!D177&lt;&gt;0,1,0), IF('MazeSolve Accuracy'!D177&lt;&gt;0,1,0), IF('Hamiltonian Accuracy'!D177&lt;&gt;0,1,0))</f>
        <v>68.349999999999994</v>
      </c>
      <c r="E177">
        <f>(SUM(SUMIF('PARITY Accuracy'!E177,"&lt;&gt;0"), SUMIF('Pattern_Matching Accuracy'!E177,"&lt;&gt;0"), SUMIF('Reversal Accuracy'!E177,"&lt;&gt;0"), SUMIF('Stack Accuracy'!E177,"&lt;&gt;0"), SUMIF('Vending_Machine Accuracy'!E177,"&lt;&gt;0"), SUMIF('MazeComplete Accuracy'!E177,"&lt;&gt;0"), SUMIF('MazeSolve Accuracy'!E177,"&lt;&gt;0"), SUMIF('Hamiltonian Accuracy'!E177,"&lt;&gt;0")))/SUM(IF('PARITY Accuracy'!E177&lt;&gt;0,1,0), IF('Pattern_Matching Accuracy'!E177&lt;&gt;0,1,0), IF('Reversal Accuracy'!E177&lt;&gt;0,1,0), IF('Stack Accuracy'!E177&lt;&gt;0,1,0), IF('Vending_Machine Accuracy'!E177&lt;&gt;0,1,0), IF('MazeComplete Accuracy'!E177&lt;&gt;0,1,0), IF('MazeSolve Accuracy'!E177&lt;&gt;0,1,0), IF('Hamiltonian Accuracy'!E177&lt;&gt;0,1,0))</f>
        <v>66.037499999999994</v>
      </c>
      <c r="F177">
        <f>(SUM(SUMIF('PARITY Accuracy'!F177,"&lt;&gt;0"), SUMIF('Pattern_Matching Accuracy'!F177,"&lt;&gt;0"), SUMIF('Reversal Accuracy'!F177,"&lt;&gt;0"), SUMIF('Stack Accuracy'!F177,"&lt;&gt;0"), SUMIF('Vending_Machine Accuracy'!F177,"&lt;&gt;0"), SUMIF('MazeComplete Accuracy'!F177,"&lt;&gt;0"), SUMIF('MazeSolve Accuracy'!F177,"&lt;&gt;0"), SUMIF('Hamiltonian Accuracy'!F177,"&lt;&gt;0")))/SUM(IF('PARITY Accuracy'!F177&lt;&gt;0,1,0), IF('Pattern_Matching Accuracy'!F177&lt;&gt;0,1,0), IF('Reversal Accuracy'!F177&lt;&gt;0,1,0), IF('Stack Accuracy'!F177&lt;&gt;0,1,0), IF('Vending_Machine Accuracy'!F177&lt;&gt;0,1,0), IF('MazeComplete Accuracy'!F177&lt;&gt;0,1,0), IF('MazeSolve Accuracy'!F177&lt;&gt;0,1,0), IF('Hamiltonian Accuracy'!F177&lt;&gt;0,1,0))</f>
        <v>71.012500000000003</v>
      </c>
      <c r="G177">
        <f>(SUM(SUMIF('PARITY Accuracy'!G177,"&lt;&gt;0"), SUMIF('Pattern_Matching Accuracy'!G177,"&lt;&gt;0"), SUMIF('Reversal Accuracy'!G177,"&lt;&gt;0"), SUMIF('Stack Accuracy'!G177,"&lt;&gt;0"), SUMIF('Vending_Machine Accuracy'!G177,"&lt;&gt;0"), SUMIF('MazeComplete Accuracy'!G177,"&lt;&gt;0"), SUMIF('MazeSolve Accuracy'!G177,"&lt;&gt;0"), SUMIF('Hamiltonian Accuracy'!G177,"&lt;&gt;0")))/SUM(IF('PARITY Accuracy'!G177&lt;&gt;0,1,0), IF('Pattern_Matching Accuracy'!G177&lt;&gt;0,1,0), IF('Reversal Accuracy'!G177&lt;&gt;0,1,0), IF('Stack Accuracy'!G177&lt;&gt;0,1,0), IF('Vending_Machine Accuracy'!G177&lt;&gt;0,1,0), IF('MazeComplete Accuracy'!G177&lt;&gt;0,1,0), IF('MazeSolve Accuracy'!G177&lt;&gt;0,1,0), IF('Hamiltonian Accuracy'!G177&lt;&gt;0,1,0))</f>
        <v>63.985714285714288</v>
      </c>
      <c r="H177" t="str">
        <f t="shared" si="53"/>
        <v>100 (δ=0.85)</v>
      </c>
      <c r="N177">
        <f t="shared" si="54"/>
        <v>67.346428571428561</v>
      </c>
      <c r="O177">
        <f t="shared" si="55"/>
        <v>2.6198726041040046</v>
      </c>
    </row>
    <row r="178" spans="1:23" x14ac:dyDescent="0.75">
      <c r="O178">
        <f>AVERAGE(O148:O177)</f>
        <v>6.3616908895477415</v>
      </c>
    </row>
    <row r="181" spans="1:23" x14ac:dyDescent="0.75">
      <c r="A181" s="1">
        <v>0</v>
      </c>
      <c r="B181" t="s">
        <v>19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  <c r="J183" s="2"/>
      <c r="K183" s="2" t="s">
        <v>26</v>
      </c>
      <c r="L183" s="2" t="s">
        <v>27</v>
      </c>
      <c r="N183" s="3" t="s">
        <v>28</v>
      </c>
      <c r="O183" s="3" t="s">
        <v>29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'MazeComplete Accuracy'!D184, 'MazeSolve Accuracy'!D184, 'Hamiltonian Accuracy'!D184)</f>
        <v>39.675000000000004</v>
      </c>
      <c r="E184">
        <f>AVERAGE('PARITY Accuracy'!E184, 'Pattern_Matching Accuracy'!E184, 'Reversal Accuracy'!E184, 'Stack Accuracy'!E184, 'Vending_Machine Accuracy'!E184, 'MazeComplete Accuracy'!E184, 'MazeSolve Accuracy'!E184, 'Hamiltonian Accuracy'!E184)</f>
        <v>52.537500000000001</v>
      </c>
      <c r="F184">
        <f>AVERAGE('PARITY Accuracy'!F184, 'Pattern_Matching Accuracy'!F184, 'Reversal Accuracy'!F184, 'Stack Accuracy'!F184, 'Vending_Machine Accuracy'!F184, 'MazeComplete Accuracy'!F184, 'MazeSolve Accuracy'!F184, 'Hamiltonian Accuracy'!F184)</f>
        <v>49.912500000000001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8.6666666666666661</v>
      </c>
      <c r="H184" t="str">
        <f t="shared" ref="H184:H213" si="66">B184&amp;" (δ="&amp;C184&amp;")"</f>
        <v>0 (δ=0)</v>
      </c>
      <c r="J184">
        <v>2</v>
      </c>
      <c r="K184">
        <f>_xlfn.STDEV.P(D184:G188)</f>
        <v>16.790401361807191</v>
      </c>
      <c r="L184">
        <f>_xlfn.STDEV.P(D184:G184,D189:G189,D194:G194,D199:G199,D204:G204,D209:G209)</f>
        <v>13.386689709832561</v>
      </c>
      <c r="M184">
        <v>0</v>
      </c>
      <c r="N184">
        <f>AVERAGE(D184:G184)</f>
        <v>37.697916666666664</v>
      </c>
      <c r="O184">
        <f>_xlfn.STDEV.P(D184:G184)</f>
        <v>17.436539325388907</v>
      </c>
      <c r="P184" s="5">
        <f>_xlfn.STDEV.P(D184:D188)</f>
        <v>0.94861161704883434</v>
      </c>
      <c r="Q184">
        <f>_xlfn.STDEV.P(D184,D189,D194,D199,D204,D209)</f>
        <v>6.8949436079249953</v>
      </c>
      <c r="R184" s="5">
        <f>_xlfn.STDEV.P(E184:E188)</f>
        <v>1.5750277775328276</v>
      </c>
      <c r="S184">
        <f>_xlfn.STDEV.P(E184,E189,E194,E199,E204,E209)</f>
        <v>6.6937968851390082</v>
      </c>
      <c r="T184" s="5">
        <f>_xlfn.STDEV.P(F184:F188)</f>
        <v>0.86180769316594008</v>
      </c>
      <c r="U184">
        <f>_xlfn.STDEV.P(F184,F189,F194,F199,F204,F209)</f>
        <v>1.6162820228039494</v>
      </c>
      <c r="V184" s="5">
        <f>_xlfn.STDEV.P(G184:G188)</f>
        <v>0.16232873215777552</v>
      </c>
      <c r="W184">
        <f>_xlfn.STDEV.P(G184,G189,G194,G199,G204,G209)</f>
        <v>16.707001830097813</v>
      </c>
    </row>
    <row r="185" spans="1:23" x14ac:dyDescent="0.7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'MazeComplete Accuracy'!D185, 'MazeSolve Accuracy'!D185, 'Hamiltonian Accuracy'!D185)</f>
        <v>38.487500000000004</v>
      </c>
      <c r="E185">
        <f>AVERAGE('PARITY Accuracy'!E185, 'Pattern_Matching Accuracy'!E185, 'Reversal Accuracy'!E185, 'Stack Accuracy'!E185, 'Vending_Machine Accuracy'!E185, 'MazeComplete Accuracy'!E185, 'MazeSolve Accuracy'!E185, 'Hamiltonian Accuracy'!E185)</f>
        <v>51.462499999999999</v>
      </c>
      <c r="F185">
        <f>AVERAGE('PARITY Accuracy'!F185, 'Pattern_Matching Accuracy'!F185, 'Reversal Accuracy'!F185, 'Stack Accuracy'!F185, 'Vending_Machine Accuracy'!F185, 'MazeComplete Accuracy'!F185, 'MazeSolve Accuracy'!F185, 'Hamiltonian Accuracy'!F185)</f>
        <v>50.199999999999996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8.9888888888888889</v>
      </c>
      <c r="H185" t="str">
        <f t="shared" si="66"/>
        <v>0 (δ=0.2)</v>
      </c>
      <c r="J185">
        <v>5</v>
      </c>
      <c r="K185">
        <f>_xlfn.STDEV.P(D189:G193)</f>
        <v>9.7843005091555924</v>
      </c>
      <c r="L185">
        <f>_xlfn.STDEV.P(D185:G185,D190:G190,D195:G195,D200:G200,D205:G205,D210:G210)</f>
        <v>12.279306680351308</v>
      </c>
      <c r="M185">
        <v>0.2</v>
      </c>
      <c r="N185">
        <f t="shared" ref="N185:N213" si="67">AVERAGE(D185:G185)</f>
        <v>37.284722222222221</v>
      </c>
      <c r="O185">
        <f t="shared" ref="O185:O213" si="68">_xlfn.STDEV.P(D185:G185)</f>
        <v>17.102007493301066</v>
      </c>
      <c r="P185" s="5">
        <f>_xlfn.STDEV.P(D189:D193)</f>
        <v>1.2741363741766378</v>
      </c>
      <c r="Q185">
        <f t="shared" ref="Q185:Q188" si="69">_xlfn.STDEV.P(D185,D190,D195,D200,D205,D210)</f>
        <v>8.1954327871871939</v>
      </c>
      <c r="R185" s="5">
        <f>_xlfn.STDEV.P(E189:E193)</f>
        <v>4.1577378464737329</v>
      </c>
      <c r="S185">
        <f t="shared" ref="S185:S188" si="70">_xlfn.STDEV.P(E185,E190,E195,E200,E205,E210)</f>
        <v>5.236266941300487</v>
      </c>
      <c r="T185" s="5">
        <f>_xlfn.STDEV.P(F189:F193)</f>
        <v>3.4136435812779293</v>
      </c>
      <c r="U185">
        <f t="shared" ref="U185:U188" si="71">_xlfn.STDEV.P(F185,F190,F195,F200,F205,F210)</f>
        <v>2.3573419044411814</v>
      </c>
      <c r="V185" s="5">
        <f>_xlfn.STDEV.P(G189:G193)</f>
        <v>1.1785196824725979</v>
      </c>
      <c r="W185">
        <f t="shared" ref="W185:W188" si="72">_xlfn.STDEV.P(G185,G190,G195,G200,G205,G210)</f>
        <v>15.512257487971059</v>
      </c>
    </row>
    <row r="186" spans="1:23" x14ac:dyDescent="0.7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'MazeComplete Accuracy'!D186, 'MazeSolve Accuracy'!D186, 'Hamiltonian Accuracy'!D186)</f>
        <v>37.91375</v>
      </c>
      <c r="E186">
        <f>AVERAGE('PARITY Accuracy'!E186, 'Pattern_Matching Accuracy'!E186, 'Reversal Accuracy'!E186, 'Stack Accuracy'!E186, 'Vending_Machine Accuracy'!E186, 'MazeComplete Accuracy'!E186, 'MazeSolve Accuracy'!E186, 'Hamiltonian Accuracy'!E186)</f>
        <v>51.512500000000003</v>
      </c>
      <c r="F186">
        <f>AVERAGE('PARITY Accuracy'!F186, 'Pattern_Matching Accuracy'!F186, 'Reversal Accuracy'!F186, 'Stack Accuracy'!F186, 'Vending_Machine Accuracy'!F186, 'MazeComplete Accuracy'!F186, 'MazeSolve Accuracy'!F186, 'Hamiltonian Accuracy'!F186)</f>
        <v>48.9375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9.0444444444444443</v>
      </c>
      <c r="H186" t="str">
        <f t="shared" si="66"/>
        <v>0 (δ=0.45)</v>
      </c>
      <c r="J186">
        <v>10</v>
      </c>
      <c r="K186">
        <f>_xlfn.STDEV.P(D194:G198)</f>
        <v>9.5958112813448295</v>
      </c>
      <c r="L186">
        <f t="shared" ref="L186:L188" si="73">_xlfn.STDEV.P(D186:G186,D191:G191,D196:G196,D201:G201,D206:G206,D211:G211)</f>
        <v>11.828217453675316</v>
      </c>
      <c r="M186">
        <v>0.45</v>
      </c>
      <c r="N186">
        <f t="shared" si="67"/>
        <v>36.852048611111115</v>
      </c>
      <c r="O186">
        <f t="shared" si="68"/>
        <v>16.847678100619351</v>
      </c>
      <c r="P186" s="5">
        <f>_xlfn.STDEV.P(D194:D198)</f>
        <v>0.87496485643710542</v>
      </c>
      <c r="Q186">
        <f t="shared" si="69"/>
        <v>8.1492287140154964</v>
      </c>
      <c r="R186" s="5">
        <f>_xlfn.STDEV.P(E194:E198)</f>
        <v>4.4607006176160322</v>
      </c>
      <c r="S186">
        <f t="shared" si="70"/>
        <v>4.1304558535915552</v>
      </c>
      <c r="T186" s="5">
        <f>_xlfn.STDEV.P(F194:F198)</f>
        <v>2.040811725760117</v>
      </c>
      <c r="U186">
        <f t="shared" si="71"/>
        <v>2.1552774603203577</v>
      </c>
      <c r="V186" s="5">
        <f>_xlfn.STDEV.P(G194:G198)</f>
        <v>1.6407827099389387</v>
      </c>
      <c r="W186">
        <f t="shared" si="72"/>
        <v>15.369145064948617</v>
      </c>
    </row>
    <row r="187" spans="1:23" x14ac:dyDescent="0.7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'MazeComplete Accuracy'!D187, 'MazeSolve Accuracy'!D187, 'Hamiltonian Accuracy'!D187)</f>
        <v>38.362499999999997</v>
      </c>
      <c r="E187">
        <f>AVERAGE('PARITY Accuracy'!E187, 'Pattern_Matching Accuracy'!E187, 'Reversal Accuracy'!E187, 'Stack Accuracy'!E187, 'Vending_Machine Accuracy'!E187, 'MazeComplete Accuracy'!E187, 'MazeSolve Accuracy'!E187, 'Hamiltonian Accuracy'!E187)</f>
        <v>49.824999999999996</v>
      </c>
      <c r="F187">
        <f>AVERAGE('PARITY Accuracy'!F187, 'Pattern_Matching Accuracy'!F187, 'Reversal Accuracy'!F187, 'Stack Accuracy'!F187, 'Vending_Machine Accuracy'!F187, 'MazeComplete Accuracy'!F187, 'MazeSolve Accuracy'!F187, 'Hamiltonian Accuracy'!F187)</f>
        <v>48.375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9.0666666666666682</v>
      </c>
      <c r="H187" t="str">
        <f t="shared" si="66"/>
        <v>0 (δ=0.65)</v>
      </c>
      <c r="J187">
        <v>20</v>
      </c>
      <c r="K187">
        <f>_xlfn.STDEV.P(D199:G203)</f>
        <v>5.773224261623632</v>
      </c>
      <c r="L187">
        <f t="shared" si="73"/>
        <v>11.022681484490965</v>
      </c>
      <c r="M187">
        <v>0.65</v>
      </c>
      <c r="N187">
        <f t="shared" si="67"/>
        <v>36.407291666666666</v>
      </c>
      <c r="O187">
        <f t="shared" si="68"/>
        <v>16.39049690131068</v>
      </c>
      <c r="P187" s="5">
        <f>_xlfn.STDEV.P(D199:D203)</f>
        <v>2.5056112028804467</v>
      </c>
      <c r="Q187">
        <f t="shared" si="69"/>
        <v>7.0853756948440747</v>
      </c>
      <c r="R187" s="5">
        <f>_xlfn.STDEV.P(E199:E203)</f>
        <v>4.7577147875844785</v>
      </c>
      <c r="S187">
        <f t="shared" si="70"/>
        <v>3.7732635429597297</v>
      </c>
      <c r="T187" s="5">
        <f>_xlfn.STDEV.P(F199:F203)</f>
        <v>2.0019147084728632</v>
      </c>
      <c r="U187">
        <f t="shared" si="71"/>
        <v>2.079645308952494</v>
      </c>
      <c r="V187" s="5">
        <f>_xlfn.STDEV.P(G199:G203)</f>
        <v>2.3600135592830842</v>
      </c>
      <c r="W187">
        <f t="shared" si="72"/>
        <v>14.716205432514233</v>
      </c>
    </row>
    <row r="188" spans="1:23" x14ac:dyDescent="0.7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'MazeComplete Accuracy'!D188, 'MazeSolve Accuracy'!D188, 'Hamiltonian Accuracy'!D188)</f>
        <v>36.737499999999997</v>
      </c>
      <c r="E188">
        <f>AVERAGE('PARITY Accuracy'!E188, 'Pattern_Matching Accuracy'!E188, 'Reversal Accuracy'!E188, 'Stack Accuracy'!E188, 'Vending_Machine Accuracy'!E188, 'MazeComplete Accuracy'!E188, 'MazeSolve Accuracy'!E188, 'Hamiltonian Accuracy'!E188)</f>
        <v>48.050000000000004</v>
      </c>
      <c r="F188">
        <f>AVERAGE('PARITY Accuracy'!F188, 'Pattern_Matching Accuracy'!F188, 'Reversal Accuracy'!F188, 'Stack Accuracy'!F188, 'Vending_Machine Accuracy'!F188, 'MazeComplete Accuracy'!F188, 'MazeSolve Accuracy'!F188, 'Hamiltonian Accuracy'!F188)</f>
        <v>47.962499999999999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8.7555555555555546</v>
      </c>
      <c r="H188" t="str">
        <f t="shared" si="66"/>
        <v>0 (δ=0.85)</v>
      </c>
      <c r="J188">
        <v>50</v>
      </c>
      <c r="K188">
        <f>_xlfn.STDEV.P(D204:G208)</f>
        <v>7.1364258320975891</v>
      </c>
      <c r="L188">
        <f t="shared" si="73"/>
        <v>10.164666526400593</v>
      </c>
      <c r="M188">
        <v>0.85</v>
      </c>
      <c r="N188">
        <f t="shared" si="67"/>
        <v>35.37638888888889</v>
      </c>
      <c r="O188">
        <f t="shared" si="68"/>
        <v>16.043316383425957</v>
      </c>
      <c r="P188" s="5">
        <f>_xlfn.STDEV.P(D204:D208)</f>
        <v>2.6767235530760041</v>
      </c>
      <c r="Q188">
        <f t="shared" si="69"/>
        <v>6.2390805340668667</v>
      </c>
      <c r="R188" s="5">
        <f>_xlfn.STDEV.P(E204:E208)</f>
        <v>5.5799603831524651</v>
      </c>
      <c r="S188">
        <f t="shared" si="70"/>
        <v>2.8424715510371432</v>
      </c>
      <c r="T188" s="5">
        <f>_xlfn.STDEV.P(F204:F208)</f>
        <v>3.278058160881598</v>
      </c>
      <c r="U188">
        <f t="shared" si="71"/>
        <v>1.9447758084391291</v>
      </c>
      <c r="V188" s="5">
        <f>_xlfn.STDEV.P(G204:G208)</f>
        <v>2.3052211270167637</v>
      </c>
      <c r="W188">
        <f t="shared" si="72"/>
        <v>14.793022768648205</v>
      </c>
    </row>
    <row r="189" spans="1:23" x14ac:dyDescent="0.7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'MazeComplete Accuracy'!D189, 'MazeSolve Accuracy'!D189, 'Hamiltonian Accuracy'!D189)</f>
        <v>48.3</v>
      </c>
      <c r="E189">
        <f>AVERAGE('PARITY Accuracy'!E189, 'Pattern_Matching Accuracy'!E189, 'Reversal Accuracy'!E189, 'Stack Accuracy'!E189, 'Vending_Machine Accuracy'!E189, 'MazeComplete Accuracy'!E189, 'MazeSolve Accuracy'!E189, 'Hamiltonian Accuracy'!E189)</f>
        <v>68.912500000000009</v>
      </c>
      <c r="F189">
        <f>AVERAGE('PARITY Accuracy'!F189, 'Pattern_Matching Accuracy'!F189, 'Reversal Accuracy'!F189, 'Stack Accuracy'!F189, 'Vending_Machine Accuracy'!F189, 'MazeComplete Accuracy'!F189, 'MazeSolve Accuracy'!F189, 'Hamiltonian Accuracy'!F189)</f>
        <v>52.612500000000004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36.999999999999993</v>
      </c>
      <c r="H189" t="str">
        <f t="shared" si="66"/>
        <v>5 (δ=0)</v>
      </c>
      <c r="J189">
        <v>100</v>
      </c>
      <c r="K189">
        <f>_xlfn.STDEV.P(D209:G213)</f>
        <v>5.6704864938018229</v>
      </c>
      <c r="L189">
        <f>AVERAGE((L188-L187), (L187-L186), (L186-L185), (L185-L184))</f>
        <v>-0.80550579585799209</v>
      </c>
      <c r="N189">
        <f t="shared" si="67"/>
        <v>51.706250000000004</v>
      </c>
      <c r="O189">
        <f t="shared" si="68"/>
        <v>11.453740177885113</v>
      </c>
      <c r="P189" s="5">
        <f>_xlfn.STDEV.P(D209:D213)</f>
        <v>2.5352434903881647</v>
      </c>
      <c r="R189" s="5">
        <f>_xlfn.STDEV.P(E209:E213)</f>
        <v>6.3610133364635848</v>
      </c>
      <c r="T189" s="5">
        <f>_xlfn.STDEV.P(F209:F213)</f>
        <v>2.3583280329740228</v>
      </c>
      <c r="V189" s="5">
        <f>_xlfn.STDEV.P(G209:G213)</f>
        <v>2.0960916010518247</v>
      </c>
    </row>
    <row r="190" spans="1:23" x14ac:dyDescent="0.7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'MazeComplete Accuracy'!D190, 'MazeSolve Accuracy'!D190, 'Hamiltonian Accuracy'!D190)</f>
        <v>47.94</v>
      </c>
      <c r="E190">
        <f>AVERAGE('PARITY Accuracy'!E190, 'Pattern_Matching Accuracy'!E190, 'Reversal Accuracy'!E190, 'Stack Accuracy'!E190, 'Vending_Machine Accuracy'!E190, 'MazeComplete Accuracy'!E190, 'MazeSolve Accuracy'!E190, 'Hamiltonian Accuracy'!E190)</f>
        <v>63.388750000000002</v>
      </c>
      <c r="F190">
        <f>AVERAGE('PARITY Accuracy'!F190, 'Pattern_Matching Accuracy'!F190, 'Reversal Accuracy'!F190, 'Stack Accuracy'!F190, 'Vending_Machine Accuracy'!F190, 'MazeComplete Accuracy'!F190, 'MazeSolve Accuracy'!F190, 'Hamiltonian Accuracy'!F190)</f>
        <v>46.074999999999996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37.18888888888889</v>
      </c>
      <c r="H190" t="str">
        <f t="shared" si="66"/>
        <v>5 (δ=0.2)</v>
      </c>
      <c r="K190">
        <f>AVERAGE(K184:K189)</f>
        <v>9.1251082899717755</v>
      </c>
      <c r="N190">
        <f t="shared" si="67"/>
        <v>48.648159722222225</v>
      </c>
      <c r="O190">
        <f t="shared" si="68"/>
        <v>9.4303039574189302</v>
      </c>
      <c r="P190" s="5">
        <f>AVERAGE(P184:P189)</f>
        <v>1.8025485156678656</v>
      </c>
      <c r="Q190">
        <f>AVERAGE(Q184:Q188)</f>
        <v>7.3128122676077254</v>
      </c>
      <c r="R190" s="5">
        <f>AVERAGE(R184:R189)</f>
        <v>4.4820257914705204</v>
      </c>
      <c r="S190">
        <f>AVERAGE(S184:S188)</f>
        <v>4.5352509548055844</v>
      </c>
      <c r="T190" s="5">
        <f>AVERAGE(T184:T189)</f>
        <v>2.3257606504220782</v>
      </c>
      <c r="U190">
        <f>AVERAGE(U184:U188)</f>
        <v>2.0306645009914219</v>
      </c>
      <c r="V190" s="5">
        <f>AVERAGE(V184:V189)</f>
        <v>1.6238262353201642</v>
      </c>
      <c r="W190">
        <f>AVERAGE(W184:W188)</f>
        <v>15.419526516835983</v>
      </c>
    </row>
    <row r="191" spans="1:23" ht="15.5" thickBot="1" x14ac:dyDescent="0.9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'MazeComplete Accuracy'!D191, 'MazeSolve Accuracy'!D191, 'Hamiltonian Accuracy'!D191)</f>
        <v>48.212500000000006</v>
      </c>
      <c r="E191">
        <f>AVERAGE('PARITY Accuracy'!E191, 'Pattern_Matching Accuracy'!E191, 'Reversal Accuracy'!E191, 'Stack Accuracy'!E191, 'Vending_Machine Accuracy'!E191, 'MazeComplete Accuracy'!E191, 'MazeSolve Accuracy'!E191, 'Hamiltonian Accuracy'!E191)</f>
        <v>62.537500000000001</v>
      </c>
      <c r="F191">
        <f>AVERAGE('PARITY Accuracy'!F191, 'Pattern_Matching Accuracy'!F191, 'Reversal Accuracy'!F191, 'Stack Accuracy'!F191, 'Vending_Machine Accuracy'!F191, 'MazeComplete Accuracy'!F191, 'MazeSolve Accuracy'!F191, 'Hamiltonian Accuracy'!F191)</f>
        <v>46.650000000000006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36.300000000000004</v>
      </c>
      <c r="H191" t="str">
        <f t="shared" si="66"/>
        <v>5 (δ=0.45)</v>
      </c>
      <c r="N191">
        <f t="shared" si="67"/>
        <v>48.425000000000004</v>
      </c>
      <c r="O191">
        <f t="shared" si="68"/>
        <v>9.3457752821796323</v>
      </c>
      <c r="P191" s="5">
        <f>_xlfn.STDEV.P(P184:P189)</f>
        <v>0.78146871627818382</v>
      </c>
      <c r="Q191">
        <f>_xlfn.STDEV.P(Q184:Q188)</f>
        <v>0.75602287007632962</v>
      </c>
      <c r="R191" s="5">
        <f>_xlfn.STDEV.P(R184:R189)</f>
        <v>1.492666175661135</v>
      </c>
      <c r="S191">
        <f>_xlfn.STDEV.P(S184:S188)</f>
        <v>1.3236865147217793</v>
      </c>
      <c r="T191" s="5">
        <f>_xlfn.STDEV.P(T184:T189)</f>
        <v>0.85835606431938372</v>
      </c>
      <c r="U191">
        <f>_xlfn.STDEV.P(U184:U188)</f>
        <v>0.24646920328635402</v>
      </c>
      <c r="V191" s="5">
        <f>_xlfn.STDEV.P(V184:V189)</f>
        <v>0.77069943880585334</v>
      </c>
      <c r="W191">
        <f>_xlfn.STDEV.P(W184:W188)</f>
        <v>0.71496818112492755</v>
      </c>
    </row>
    <row r="192" spans="1:23" x14ac:dyDescent="0.7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'MazeComplete Accuracy'!D192, 'MazeSolve Accuracy'!D192, 'Hamiltonian Accuracy'!D192)</f>
        <v>46.512500000000003</v>
      </c>
      <c r="E192">
        <f>AVERAGE('PARITY Accuracy'!E192, 'Pattern_Matching Accuracy'!E192, 'Reversal Accuracy'!E192, 'Stack Accuracy'!E192, 'Vending_Machine Accuracy'!E192, 'MazeComplete Accuracy'!E192, 'MazeSolve Accuracy'!E192, 'Hamiltonian Accuracy'!E192)</f>
        <v>60.35</v>
      </c>
      <c r="F192">
        <f>AVERAGE('PARITY Accuracy'!F192, 'Pattern_Matching Accuracy'!F192, 'Reversal Accuracy'!F192, 'Stack Accuracy'!F192, 'Vending_Machine Accuracy'!F192, 'MazeComplete Accuracy'!F192, 'MazeSolve Accuracy'!F192, 'Hamiltonian Accuracy'!F192)</f>
        <v>45.050000000000004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35.444444444444436</v>
      </c>
      <c r="H192" t="str">
        <f t="shared" si="66"/>
        <v>5 (δ=0.65)</v>
      </c>
      <c r="K192" s="9" cm="1">
        <f t="array" ref="K192">INDEX(LINEST(K184:K189),1)</f>
        <v>-1.9247367254549157</v>
      </c>
      <c r="L192" s="10" cm="1">
        <f t="array" ref="L192">INDEX(LINEST(L184:L188),1)</f>
        <v>-0.77006715627242783</v>
      </c>
      <c r="N192">
        <f t="shared" si="67"/>
        <v>46.839236111111113</v>
      </c>
      <c r="O192">
        <f t="shared" si="68"/>
        <v>8.8838356065334469</v>
      </c>
      <c r="P192" s="5"/>
      <c r="R192" s="5"/>
      <c r="T192" s="5"/>
      <c r="V192" s="5"/>
    </row>
    <row r="193" spans="1:23" x14ac:dyDescent="0.7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'MazeComplete Accuracy'!D193, 'MazeSolve Accuracy'!D193, 'Hamiltonian Accuracy'!D193)</f>
        <v>44.995000000000012</v>
      </c>
      <c r="E193">
        <f>AVERAGE('PARITY Accuracy'!E193, 'Pattern_Matching Accuracy'!E193, 'Reversal Accuracy'!E193, 'Stack Accuracy'!E193, 'Vending_Machine Accuracy'!E193, 'MazeComplete Accuracy'!E193, 'MazeSolve Accuracy'!E193, 'Hamiltonian Accuracy'!E193)</f>
        <v>56.162499999999994</v>
      </c>
      <c r="F193">
        <f>AVERAGE('PARITY Accuracy'!F193, 'Pattern_Matching Accuracy'!F193, 'Reversal Accuracy'!F193, 'Stack Accuracy'!F193, 'Vending_Machine Accuracy'!F193, 'MazeComplete Accuracy'!F193, 'MazeSolve Accuracy'!F193, 'Hamiltonian Accuracy'!F193)</f>
        <v>42.1875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33.966666666666661</v>
      </c>
      <c r="H193" t="str">
        <f t="shared" si="66"/>
        <v>5 (δ=0.85)</v>
      </c>
      <c r="K193" s="11">
        <f>AVERAGE('Hamiltonian Accuracy'!K192, 'MazeSolve Accuracy'!K192, 'MazeComplete Accuracy'!K192, 'Vending_Machine Accuracy'!K192, 'Stack Accuracy'!K192, 'Reversal Accuracy'!K192, 'Pattern_Matching Accuracy'!K192, 'PARITY Accuracy'!K192)</f>
        <v>-1.733893525491123</v>
      </c>
      <c r="L193" s="11">
        <f>AVERAGE('Hamiltonian Accuracy'!L192, 'MazeSolve Accuracy'!L192, 'MazeComplete Accuracy'!L192,  'Vending_Machine Accuracy'!L192, 'Stack Accuracy'!L192, 'Reversal Accuracy'!L192, 'Pattern_Matching Accuracy'!L192, 'PARITY Accuracy'!L192)</f>
        <v>-0.63158056777813387</v>
      </c>
      <c r="N193">
        <f t="shared" si="67"/>
        <v>44.327916666666667</v>
      </c>
      <c r="O193">
        <f t="shared" si="68"/>
        <v>7.9441684259063141</v>
      </c>
      <c r="P193" s="5"/>
      <c r="R193" s="5"/>
      <c r="T193" s="5"/>
      <c r="V193" s="5"/>
    </row>
    <row r="194" spans="1:23" ht="15.5" thickBot="1" x14ac:dyDescent="0.9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'MazeComplete Accuracy'!D194, 'MazeSolve Accuracy'!D194, 'Hamiltonian Accuracy'!D194)</f>
        <v>49.15</v>
      </c>
      <c r="E194">
        <f>AVERAGE('PARITY Accuracy'!E194, 'Pattern_Matching Accuracy'!E194, 'Reversal Accuracy'!E194, 'Stack Accuracy'!E194, 'Vending_Machine Accuracy'!E194, 'MazeComplete Accuracy'!E194, 'MazeSolve Accuracy'!E194, 'Hamiltonian Accuracy'!E194)</f>
        <v>69.387500000000003</v>
      </c>
      <c r="F194">
        <f>AVERAGE('PARITY Accuracy'!F194, 'Pattern_Matching Accuracy'!F194, 'Reversal Accuracy'!F194, 'Stack Accuracy'!F194, 'Vending_Machine Accuracy'!F194, 'MazeComplete Accuracy'!F194, 'MazeSolve Accuracy'!F194, 'Hamiltonian Accuracy'!F194)</f>
        <v>51.5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39.122222222222227</v>
      </c>
      <c r="H194" t="str">
        <f t="shared" si="66"/>
        <v>10 (δ=0)</v>
      </c>
      <c r="K194" s="12">
        <f>_xlfn.STDEV.P('Hamiltonian Accuracy'!K192, 'MazeSolve Accuracy'!K192, 'MazeComplete Accuracy'!K192, 'Vending_Machine Accuracy'!K192, 'Stack Accuracy'!K192, 'Reversal Accuracy'!K192, 'Pattern_Matching Accuracy'!K192, 'PARITY Accuracy'!K192)</f>
        <v>2.1305499350575903</v>
      </c>
      <c r="L194" s="13" t="s">
        <v>29</v>
      </c>
      <c r="N194">
        <f t="shared" si="67"/>
        <v>52.289930555555557</v>
      </c>
      <c r="O194">
        <f t="shared" si="68"/>
        <v>10.91098732741048</v>
      </c>
      <c r="P194" s="5"/>
      <c r="R194" s="5"/>
      <c r="T194" s="5"/>
      <c r="V194" s="5"/>
    </row>
    <row r="195" spans="1:23" x14ac:dyDescent="0.7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'MazeComplete Accuracy'!D195, 'MazeSolve Accuracy'!D195, 'Hamiltonian Accuracy'!D195)</f>
        <v>50.76250000000001</v>
      </c>
      <c r="E195">
        <f>AVERAGE('PARITY Accuracy'!E195, 'Pattern_Matching Accuracy'!E195, 'Reversal Accuracy'!E195, 'Stack Accuracy'!E195, 'Vending_Machine Accuracy'!E195, 'MazeComplete Accuracy'!E195, 'MazeSolve Accuracy'!E195, 'Hamiltonian Accuracy'!E195)</f>
        <v>65.425000000000011</v>
      </c>
      <c r="F195">
        <f>AVERAGE('PARITY Accuracy'!F195, 'Pattern_Matching Accuracy'!F195, 'Reversal Accuracy'!F195, 'Stack Accuracy'!F195, 'Vending_Machine Accuracy'!F195, 'MazeComplete Accuracy'!F195, 'MazeSolve Accuracy'!F195, 'Hamiltonian Accuracy'!F195)</f>
        <v>50.537499999999994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37.56666666666667</v>
      </c>
      <c r="H195" t="str">
        <f t="shared" si="66"/>
        <v>10 (δ=0.2)</v>
      </c>
      <c r="J195" s="2"/>
      <c r="K195" s="2" t="s">
        <v>26</v>
      </c>
      <c r="L195" s="2" t="s">
        <v>27</v>
      </c>
      <c r="N195">
        <f t="shared" si="67"/>
        <v>51.072916666666671</v>
      </c>
      <c r="O195">
        <f t="shared" si="68"/>
        <v>9.8588046256041295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'MazeComplete Accuracy'!D196, 'MazeSolve Accuracy'!D196, 'Hamiltonian Accuracy'!D196)</f>
        <v>50.634999999999998</v>
      </c>
      <c r="E196">
        <f>AVERAGE('PARITY Accuracy'!E196, 'Pattern_Matching Accuracy'!E196, 'Reversal Accuracy'!E196, 'Stack Accuracy'!E196, 'Vending_Machine Accuracy'!E196, 'MazeComplete Accuracy'!E196, 'MazeSolve Accuracy'!E196, 'Hamiltonian Accuracy'!E196)</f>
        <v>62.449999999999996</v>
      </c>
      <c r="F196">
        <f>AVERAGE('PARITY Accuracy'!F196, 'Pattern_Matching Accuracy'!F196, 'Reversal Accuracy'!F196, 'Stack Accuracy'!F196, 'Vending_Machine Accuracy'!F196, 'MazeComplete Accuracy'!F196, 'MazeSolve Accuracy'!F196, 'Hamiltonian Accuracy'!F196)</f>
        <v>50.212499999999999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36.6</v>
      </c>
      <c r="H196" t="str">
        <f t="shared" si="66"/>
        <v>10 (δ=0.45)</v>
      </c>
      <c r="J196">
        <v>2</v>
      </c>
      <c r="K196">
        <f>AVERAGE(D184:G188)</f>
        <v>36.72367361111111</v>
      </c>
      <c r="L196">
        <f>AVERAGE(D184:G184,D189:G189,D194:G194,D199:G199,D204:G204,D209:G209)</f>
        <v>53.024700727513228</v>
      </c>
      <c r="M196">
        <v>0</v>
      </c>
      <c r="N196">
        <f t="shared" si="67"/>
        <v>49.974374999999995</v>
      </c>
      <c r="O196">
        <f t="shared" si="68"/>
        <v>9.1516153586060973</v>
      </c>
      <c r="P196" s="5">
        <f>AVERAGE(D184:D188)</f>
        <v>38.235250000000008</v>
      </c>
      <c r="Q196">
        <f>AVERAGE(D184,D189,D194,D199,D204,D209)</f>
        <v>50.84831349206349</v>
      </c>
      <c r="R196" s="5">
        <f>AVERAGE(E184:E188)</f>
        <v>50.677499999999995</v>
      </c>
      <c r="S196">
        <f>AVERAGE(E184,E189,E194,E199,E204,E209)</f>
        <v>67.257837301587301</v>
      </c>
      <c r="T196" s="5">
        <f>AVERAGE(F184:F188)</f>
        <v>49.077500000000001</v>
      </c>
      <c r="U196">
        <f>AVERAGE(F184,F189,F194,F199,F204,F209)</f>
        <v>52.596726190476183</v>
      </c>
      <c r="V196" s="5">
        <f>AVERAGE(G184:G188)</f>
        <v>8.9044444444444437</v>
      </c>
      <c r="W196">
        <f>AVERAGE(G184,G189,G194,G199,G204,G209)</f>
        <v>41.39592592592593</v>
      </c>
    </row>
    <row r="197" spans="1:23" x14ac:dyDescent="0.7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'MazeComplete Accuracy'!D197, 'MazeSolve Accuracy'!D197, 'Hamiltonian Accuracy'!D197)</f>
        <v>49.8</v>
      </c>
      <c r="E197">
        <f>AVERAGE('PARITY Accuracy'!E197, 'Pattern_Matching Accuracy'!E197, 'Reversal Accuracy'!E197, 'Stack Accuracy'!E197, 'Vending_Machine Accuracy'!E197, 'MazeComplete Accuracy'!E197, 'MazeSolve Accuracy'!E197, 'Hamiltonian Accuracy'!E197)</f>
        <v>60.45</v>
      </c>
      <c r="F197">
        <f>AVERAGE('PARITY Accuracy'!F197, 'Pattern_Matching Accuracy'!F197, 'Reversal Accuracy'!F197, 'Stack Accuracy'!F197, 'Vending_Machine Accuracy'!F197, 'MazeComplete Accuracy'!F197, 'MazeSolve Accuracy'!F197, 'Hamiltonian Accuracy'!F197)</f>
        <v>48.750000000000007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35.900000000000006</v>
      </c>
      <c r="H197" t="str">
        <f t="shared" si="66"/>
        <v>10 (δ=0.65)</v>
      </c>
      <c r="J197">
        <v>5</v>
      </c>
      <c r="K197">
        <f>AVERAGE(D189:G193)</f>
        <v>47.989312499999997</v>
      </c>
      <c r="L197">
        <f t="shared" ref="L197:L200" si="74">AVERAGE(D185:G185,D190:G190,D195:G195,D200:G200,D205:G205,D210:G210)</f>
        <v>51.581417824074073</v>
      </c>
      <c r="M197">
        <v>0.2</v>
      </c>
      <c r="N197">
        <f t="shared" si="67"/>
        <v>48.725000000000001</v>
      </c>
      <c r="O197">
        <f t="shared" si="68"/>
        <v>8.7050631818499902</v>
      </c>
      <c r="P197" s="5">
        <f>AVERAGE(D189:D193)</f>
        <v>47.191999999999993</v>
      </c>
      <c r="Q197">
        <f t="shared" ref="Q197:Q200" si="75">AVERAGE(D185,D190,D195,D200,D205,D210)</f>
        <v>52.528392857142855</v>
      </c>
      <c r="R197" s="5">
        <f>AVERAGE(E189:E193)</f>
        <v>62.270249999999997</v>
      </c>
      <c r="S197">
        <f t="shared" ref="S197:S200" si="76">AVERAGE(E185,E190,E195,E200,E205,E210)</f>
        <v>62.931299603174601</v>
      </c>
      <c r="T197" s="5">
        <f>AVERAGE(F189:F193)</f>
        <v>46.515000000000001</v>
      </c>
      <c r="U197">
        <f t="shared" ref="U197:U200" si="77">AVERAGE(F185,F190,F195,F200,F205,F210)</f>
        <v>50.773015873015879</v>
      </c>
      <c r="V197" s="5">
        <f>AVERAGE(G189:G193)</f>
        <v>35.979999999999997</v>
      </c>
      <c r="W197">
        <f t="shared" ref="W197:W200" si="78">AVERAGE(G185,G190,G195,G200,G205,G210)</f>
        <v>40.092962962962957</v>
      </c>
    </row>
    <row r="198" spans="1:23" x14ac:dyDescent="0.7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'MazeComplete Accuracy'!D198, 'MazeSolve Accuracy'!D198, 'Hamiltonian Accuracy'!D198)</f>
        <v>48.462499999999999</v>
      </c>
      <c r="E198">
        <f>AVERAGE('PARITY Accuracy'!E198, 'Pattern_Matching Accuracy'!E198, 'Reversal Accuracy'!E198, 'Stack Accuracy'!E198, 'Vending_Machine Accuracy'!E198, 'MazeComplete Accuracy'!E198, 'MazeSolve Accuracy'!E198, 'Hamiltonian Accuracy'!E198)</f>
        <v>56.199999999999989</v>
      </c>
      <c r="F198">
        <f>AVERAGE('PARITY Accuracy'!F198, 'Pattern_Matching Accuracy'!F198, 'Reversal Accuracy'!F198, 'Stack Accuracy'!F198, 'Vending_Machine Accuracy'!F198, 'MazeComplete Accuracy'!F198, 'MazeSolve Accuracy'!F198, 'Hamiltonian Accuracy'!F198)</f>
        <v>45.650000000000006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34.211111111111116</v>
      </c>
      <c r="H198" t="str">
        <f t="shared" si="66"/>
        <v>10 (δ=0.85)</v>
      </c>
      <c r="J198">
        <v>10</v>
      </c>
      <c r="K198">
        <f>AVERAGE(D194:G198)</f>
        <v>49.63862499999999</v>
      </c>
      <c r="L198">
        <f t="shared" si="74"/>
        <v>50.642464451058203</v>
      </c>
      <c r="M198">
        <v>0.45</v>
      </c>
      <c r="N198">
        <f t="shared" si="67"/>
        <v>46.130902777777777</v>
      </c>
      <c r="O198">
        <f t="shared" si="68"/>
        <v>7.8920175705526674</v>
      </c>
      <c r="P198" s="5">
        <f>AVERAGE(D194:D198)</f>
        <v>49.762000000000008</v>
      </c>
      <c r="Q198">
        <f t="shared" si="75"/>
        <v>52.255049603174605</v>
      </c>
      <c r="R198" s="5">
        <f>AVERAGE(E194:E198)</f>
        <v>62.782499999999992</v>
      </c>
      <c r="S198">
        <f t="shared" si="76"/>
        <v>60.720932539682536</v>
      </c>
      <c r="T198" s="5">
        <f>AVERAGE(F194:F198)</f>
        <v>49.33</v>
      </c>
      <c r="U198">
        <f t="shared" si="77"/>
        <v>50.399801587301589</v>
      </c>
      <c r="V198" s="5">
        <f>AVERAGE(G194:G198)</f>
        <v>36.68</v>
      </c>
      <c r="W198">
        <f t="shared" si="78"/>
        <v>39.194074074074074</v>
      </c>
    </row>
    <row r="199" spans="1:23" x14ac:dyDescent="0.75">
      <c r="A199" s="1">
        <v>15</v>
      </c>
      <c r="B199">
        <v>20</v>
      </c>
      <c r="C199">
        <v>0</v>
      </c>
      <c r="D199">
        <f>(SUM(SUMIF('PARITY Accuracy'!D199,"&lt;&gt;0"), SUMIF('Pattern_Matching Accuracy'!D199,"&lt;&gt;0"), SUMIF('Reversal Accuracy'!D199,"&lt;&gt;0"), SUMIF('Stack Accuracy'!D199,"&lt;&gt;0"), SUMIF('Vending_Machine Accuracy'!D199,"&lt;&gt;0"), SUMIF('MazeComplete Accuracy'!D199,"&lt;&gt;0"), SUMIF('MazeSolve Accuracy'!D199,"&lt;&gt;0"), SUMIF('Hamiltonian Accuracy'!D199,"&lt;&gt;0")))/SUM(IF('PARITY Accuracy'!D199&lt;&gt;0,1,0), IF('Pattern_Matching Accuracy'!D199&lt;&gt;0,1,0), IF('Reversal Accuracy'!D199&lt;&gt;0,1,0), IF('Stack Accuracy'!D199&lt;&gt;0,1,0), IF('Vending_Machine Accuracy'!D199&lt;&gt;0,1,0), IF('MazeComplete Accuracy'!D199&lt;&gt;0,1,0), IF('MazeSolve Accuracy'!D199&lt;&gt;0,1,0), IF('Hamiltonian Accuracy'!D199&lt;&gt;0,1,0))</f>
        <v>50.962500000000006</v>
      </c>
      <c r="E199">
        <f>(SUM(SUMIF('PARITY Accuracy'!E199,"&lt;&gt;0"), SUMIF('Pattern_Matching Accuracy'!E199,"&lt;&gt;0"), SUMIF('Reversal Accuracy'!E199,"&lt;&gt;0"), SUMIF('Stack Accuracy'!E199,"&lt;&gt;0"), SUMIF('Vending_Machine Accuracy'!E199,"&lt;&gt;0"), SUMIF('MazeComplete Accuracy'!E199,"&lt;&gt;0"), SUMIF('MazeSolve Accuracy'!E199,"&lt;&gt;0"), SUMIF('Hamiltonian Accuracy'!E199,"&lt;&gt;0")))/SUM(IF('PARITY Accuracy'!E199&lt;&gt;0,1,0), IF('Pattern_Matching Accuracy'!E199&lt;&gt;0,1,0), IF('Reversal Accuracy'!E199&lt;&gt;0,1,0), IF('Stack Accuracy'!E199&lt;&gt;0,1,0), IF('Vending_Machine Accuracy'!E199&lt;&gt;0,1,0), IF('MazeComplete Accuracy'!E199&lt;&gt;0,1,0), IF('MazeSolve Accuracy'!E199&lt;&gt;0,1,0), IF('Hamiltonian Accuracy'!E199&lt;&gt;0,1,0))</f>
        <v>69.099999999999994</v>
      </c>
      <c r="F199">
        <f>(SUM(SUMIF('PARITY Accuracy'!F199,"&lt;&gt;0"), SUMIF('Pattern_Matching Accuracy'!F199,"&lt;&gt;0"), SUMIF('Reversal Accuracy'!F199,"&lt;&gt;0"), SUMIF('Stack Accuracy'!F199,"&lt;&gt;0"), SUMIF('Vending_Machine Accuracy'!F199,"&lt;&gt;0"), SUMIF('MazeComplete Accuracy'!F199,"&lt;&gt;0"), SUMIF('MazeSolve Accuracy'!F199,"&lt;&gt;0"), SUMIF('Hamiltonian Accuracy'!F199,"&lt;&gt;0")))/SUM(IF('PARITY Accuracy'!F199&lt;&gt;0,1,0), IF('Pattern_Matching Accuracy'!F199&lt;&gt;0,1,0), IF('Reversal Accuracy'!F199&lt;&gt;0,1,0), IF('Stack Accuracy'!F199&lt;&gt;0,1,0), IF('Vending_Machine Accuracy'!F199&lt;&gt;0,1,0), IF('MazeComplete Accuracy'!F199&lt;&gt;0,1,0), IF('MazeSolve Accuracy'!F199&lt;&gt;0,1,0), IF('Hamiltonian Accuracy'!F199&lt;&gt;0,1,0))</f>
        <v>52.5625</v>
      </c>
      <c r="G199">
        <f>(SUM(SUMIF('PARITY Accuracy'!G199,"&lt;&gt;0"), SUMIF('Pattern_Matching Accuracy'!G199,"&lt;&gt;0"), SUMIF('Reversal Accuracy'!G199,"&lt;&gt;0"), SUMIF('Stack Accuracy'!G199,"&lt;&gt;0"), SUMIF('Vending_Machine Accuracy'!G199,"&lt;&gt;0"), SUMIF('MazeComplete Accuracy'!G199,"&lt;&gt;0"), SUMIF('MazeSolve Accuracy'!G199,"&lt;&gt;0"), SUMIF('Hamiltonian Accuracy'!G199,"&lt;&gt;0")))/SUM(IF('PARITY Accuracy'!G199&lt;&gt;0,1,0), IF('Pattern_Matching Accuracy'!G199&lt;&gt;0,1,0), IF('Reversal Accuracy'!G199&lt;&gt;0,1,0), IF('Stack Accuracy'!G199&lt;&gt;0,1,0), IF('Vending_Machine Accuracy'!G199&lt;&gt;0,1,0), IF('MazeComplete Accuracy'!G199&lt;&gt;0,1,0), IF('MazeSolve Accuracy'!G199&lt;&gt;0,1,0), IF('Hamiltonian Accuracy'!G199&lt;&gt;0,1,0))</f>
        <v>53.820000000000007</v>
      </c>
      <c r="H199" t="str">
        <f t="shared" si="66"/>
        <v>20 (δ=0)</v>
      </c>
      <c r="J199">
        <v>20</v>
      </c>
      <c r="K199">
        <f>AVERAGE(D199:G203)</f>
        <v>53.696000000000005</v>
      </c>
      <c r="L199">
        <f t="shared" si="74"/>
        <v>48.976916335978835</v>
      </c>
      <c r="M199">
        <v>0.65</v>
      </c>
      <c r="N199">
        <f t="shared" si="67"/>
        <v>56.611249999999998</v>
      </c>
      <c r="O199">
        <f t="shared" si="68"/>
        <v>7.281152145265235</v>
      </c>
      <c r="P199" s="5">
        <f>AVERAGE(D199:D203)</f>
        <v>52.027500000000011</v>
      </c>
      <c r="Q199">
        <f t="shared" si="75"/>
        <v>50.428769841269848</v>
      </c>
      <c r="R199" s="5">
        <f>AVERAGE(E199:E203)</f>
        <v>62.044999999999995</v>
      </c>
      <c r="S199">
        <f t="shared" si="76"/>
        <v>58.178670634920643</v>
      </c>
      <c r="T199" s="5">
        <f>AVERAGE(F199:F203)</f>
        <v>50.467500000000001</v>
      </c>
      <c r="U199">
        <f t="shared" si="77"/>
        <v>48.995039682539691</v>
      </c>
      <c r="V199" s="5">
        <f>AVERAGE(G199:G203)</f>
        <v>50.243999999999993</v>
      </c>
      <c r="W199">
        <f t="shared" si="78"/>
        <v>38.305185185185188</v>
      </c>
    </row>
    <row r="200" spans="1:23" x14ac:dyDescent="0.75">
      <c r="A200" s="1">
        <v>16</v>
      </c>
      <c r="B200">
        <v>20</v>
      </c>
      <c r="C200">
        <v>0.2</v>
      </c>
      <c r="D200">
        <f>(SUM(SUMIF('PARITY Accuracy'!D200,"&lt;&gt;0"), SUMIF('Pattern_Matching Accuracy'!D200,"&lt;&gt;0"), SUMIF('Reversal Accuracy'!D200,"&lt;&gt;0"), SUMIF('Stack Accuracy'!D200,"&lt;&gt;0"), SUMIF('Vending_Machine Accuracy'!D200,"&lt;&gt;0"), SUMIF('MazeComplete Accuracy'!D200,"&lt;&gt;0"), SUMIF('MazeSolve Accuracy'!D200,"&lt;&gt;0"), SUMIF('Hamiltonian Accuracy'!D200,"&lt;&gt;0")))/SUM(IF('PARITY Accuracy'!D200&lt;&gt;0,1,0), IF('Pattern_Matching Accuracy'!D200&lt;&gt;0,1,0), IF('Reversal Accuracy'!D200&lt;&gt;0,1,0), IF('Stack Accuracy'!D200&lt;&gt;0,1,0), IF('Vending_Machine Accuracy'!D200&lt;&gt;0,1,0), IF('MazeComplete Accuracy'!D200&lt;&gt;0,1,0), IF('MazeSolve Accuracy'!D200&lt;&gt;0,1,0), IF('Hamiltonian Accuracy'!D200&lt;&gt;0,1,0))</f>
        <v>54.837499999999999</v>
      </c>
      <c r="E200">
        <f>(SUM(SUMIF('PARITY Accuracy'!E200,"&lt;&gt;0"), SUMIF('Pattern_Matching Accuracy'!E200,"&lt;&gt;0"), SUMIF('Reversal Accuracy'!E200,"&lt;&gt;0"), SUMIF('Stack Accuracy'!E200,"&lt;&gt;0"), SUMIF('Vending_Machine Accuracy'!E200,"&lt;&gt;0"), SUMIF('MazeComplete Accuracy'!E200,"&lt;&gt;0"), SUMIF('MazeSolve Accuracy'!E200,"&lt;&gt;0"), SUMIF('Hamiltonian Accuracy'!E200,"&lt;&gt;0")))/SUM(IF('PARITY Accuracy'!E200&lt;&gt;0,1,0), IF('Pattern_Matching Accuracy'!E200&lt;&gt;0,1,0), IF('Reversal Accuracy'!E200&lt;&gt;0,1,0), IF('Stack Accuracy'!E200&lt;&gt;0,1,0), IF('Vending_Machine Accuracy'!E200&lt;&gt;0,1,0), IF('MazeComplete Accuracy'!E200&lt;&gt;0,1,0), IF('MazeSolve Accuracy'!E200&lt;&gt;0,1,0), IF('Hamiltonian Accuracy'!E200&lt;&gt;0,1,0))</f>
        <v>64.712500000000006</v>
      </c>
      <c r="F200">
        <f>(SUM(SUMIF('PARITY Accuracy'!F200,"&lt;&gt;0"), SUMIF('Pattern_Matching Accuracy'!F200,"&lt;&gt;0"), SUMIF('Reversal Accuracy'!F200,"&lt;&gt;0"), SUMIF('Stack Accuracy'!F200,"&lt;&gt;0"), SUMIF('Vending_Machine Accuracy'!F200,"&lt;&gt;0"), SUMIF('MazeComplete Accuracy'!F200,"&lt;&gt;0"), SUMIF('MazeSolve Accuracy'!F200,"&lt;&gt;0"), SUMIF('Hamiltonian Accuracy'!F200,"&lt;&gt;0")))/SUM(IF('PARITY Accuracy'!F200&lt;&gt;0,1,0), IF('Pattern_Matching Accuracy'!F200&lt;&gt;0,1,0), IF('Reversal Accuracy'!F200&lt;&gt;0,1,0), IF('Stack Accuracy'!F200&lt;&gt;0,1,0), IF('Vending_Machine Accuracy'!F200&lt;&gt;0,1,0), IF('MazeComplete Accuracy'!F200&lt;&gt;0,1,0), IF('MazeSolve Accuracy'!F200&lt;&gt;0,1,0), IF('Hamiltonian Accuracy'!F200&lt;&gt;0,1,0))</f>
        <v>51.887499999999996</v>
      </c>
      <c r="G200">
        <f>(SUM(SUMIF('PARITY Accuracy'!G200,"&lt;&gt;0"), SUMIF('Pattern_Matching Accuracy'!G200,"&lt;&gt;0"), SUMIF('Reversal Accuracy'!G200,"&lt;&gt;0"), SUMIF('Stack Accuracy'!G200,"&lt;&gt;0"), SUMIF('Vending_Machine Accuracy'!G200,"&lt;&gt;0"), SUMIF('MazeComplete Accuracy'!G200,"&lt;&gt;0"), SUMIF('MazeSolve Accuracy'!G200,"&lt;&gt;0"), SUMIF('Hamiltonian Accuracy'!G200,"&lt;&gt;0")))/SUM(IF('PARITY Accuracy'!G200&lt;&gt;0,1,0), IF('Pattern_Matching Accuracy'!G200&lt;&gt;0,1,0), IF('Reversal Accuracy'!G200&lt;&gt;0,1,0), IF('Stack Accuracy'!G200&lt;&gt;0,1,0), IF('Vending_Machine Accuracy'!G200&lt;&gt;0,1,0), IF('MazeComplete Accuracy'!G200&lt;&gt;0,1,0), IF('MazeSolve Accuracy'!G200&lt;&gt;0,1,0), IF('Hamiltonian Accuracy'!G200&lt;&gt;0,1,0))</f>
        <v>51.679999999999993</v>
      </c>
      <c r="H200" t="str">
        <f t="shared" si="66"/>
        <v>20 (δ=0.2)</v>
      </c>
      <c r="J200">
        <v>50</v>
      </c>
      <c r="K200">
        <f>AVERAGE(D204:G208)</f>
        <v>54.297785714285716</v>
      </c>
      <c r="L200">
        <f t="shared" si="74"/>
        <v>46.246428571428567</v>
      </c>
      <c r="M200">
        <v>0.85</v>
      </c>
      <c r="N200">
        <f t="shared" si="67"/>
        <v>55.779375000000002</v>
      </c>
      <c r="O200">
        <f t="shared" si="68"/>
        <v>5.3065859360680339</v>
      </c>
      <c r="P200" s="5">
        <f>AVERAGE(D204:D208)</f>
        <v>55.797142857142866</v>
      </c>
      <c r="Q200">
        <f t="shared" si="75"/>
        <v>47.882440476190482</v>
      </c>
      <c r="R200" s="5">
        <f>AVERAGE(E204:E208)</f>
        <v>63.396857142857144</v>
      </c>
      <c r="S200">
        <f t="shared" si="76"/>
        <v>53.970793650793645</v>
      </c>
      <c r="T200" s="5">
        <f>AVERAGE(F204:F208)</f>
        <v>51.017142857142858</v>
      </c>
      <c r="U200">
        <f t="shared" si="77"/>
        <v>45.896924603174604</v>
      </c>
      <c r="V200" s="5">
        <f>AVERAGE(G204:G208)</f>
        <v>46.98</v>
      </c>
      <c r="W200">
        <f t="shared" si="78"/>
        <v>37.235555555555557</v>
      </c>
    </row>
    <row r="201" spans="1:23" x14ac:dyDescent="0.75">
      <c r="A201" s="1">
        <v>17</v>
      </c>
      <c r="B201">
        <v>20</v>
      </c>
      <c r="C201">
        <v>0.45</v>
      </c>
      <c r="D201">
        <f>(SUM(SUMIF('PARITY Accuracy'!D201,"&lt;&gt;0"), SUMIF('Pattern_Matching Accuracy'!D201,"&lt;&gt;0"), SUMIF('Reversal Accuracy'!D201,"&lt;&gt;0"), SUMIF('Stack Accuracy'!D201,"&lt;&gt;0"), SUMIF('Vending_Machine Accuracy'!D201,"&lt;&gt;0"), SUMIF('MazeComplete Accuracy'!D201,"&lt;&gt;0"), SUMIF('MazeSolve Accuracy'!D201,"&lt;&gt;0"), SUMIF('Hamiltonian Accuracy'!D201,"&lt;&gt;0")))/SUM(IF('PARITY Accuracy'!D201&lt;&gt;0,1,0), IF('Pattern_Matching Accuracy'!D201&lt;&gt;0,1,0), IF('Reversal Accuracy'!D201&lt;&gt;0,1,0), IF('Stack Accuracy'!D201&lt;&gt;0,1,0), IF('Vending_Machine Accuracy'!D201&lt;&gt;0,1,0), IF('MazeComplete Accuracy'!D201&lt;&gt;0,1,0), IF('MazeSolve Accuracy'!D201&lt;&gt;0,1,0), IF('Hamiltonian Accuracy'!D201&lt;&gt;0,1,0))</f>
        <v>54.550000000000004</v>
      </c>
      <c r="E201">
        <f>(SUM(SUMIF('PARITY Accuracy'!E201,"&lt;&gt;0"), SUMIF('Pattern_Matching Accuracy'!E201,"&lt;&gt;0"), SUMIF('Reversal Accuracy'!E201,"&lt;&gt;0"), SUMIF('Stack Accuracy'!E201,"&lt;&gt;0"), SUMIF('Vending_Machine Accuracy'!E201,"&lt;&gt;0"), SUMIF('MazeComplete Accuracy'!E201,"&lt;&gt;0"), SUMIF('MazeSolve Accuracy'!E201,"&lt;&gt;0"), SUMIF('Hamiltonian Accuracy'!E201,"&lt;&gt;0")))/SUM(IF('PARITY Accuracy'!E201&lt;&gt;0,1,0), IF('Pattern_Matching Accuracy'!E201&lt;&gt;0,1,0), IF('Reversal Accuracy'!E201&lt;&gt;0,1,0), IF('Stack Accuracy'!E201&lt;&gt;0,1,0), IF('Vending_Machine Accuracy'!E201&lt;&gt;0,1,0), IF('MazeComplete Accuracy'!E201&lt;&gt;0,1,0), IF('MazeSolve Accuracy'!E201&lt;&gt;0,1,0), IF('Hamiltonian Accuracy'!E201&lt;&gt;0,1,0))</f>
        <v>62.087499999999999</v>
      </c>
      <c r="F201">
        <f>(SUM(SUMIF('PARITY Accuracy'!F201,"&lt;&gt;0"), SUMIF('Pattern_Matching Accuracy'!F201,"&lt;&gt;0"), SUMIF('Reversal Accuracy'!F201,"&lt;&gt;0"), SUMIF('Stack Accuracy'!F201,"&lt;&gt;0"), SUMIF('Vending_Machine Accuracy'!F201,"&lt;&gt;0"), SUMIF('MazeComplete Accuracy'!F201,"&lt;&gt;0"), SUMIF('MazeSolve Accuracy'!F201,"&lt;&gt;0"), SUMIF('Hamiltonian Accuracy'!F201,"&lt;&gt;0")))/SUM(IF('PARITY Accuracy'!F201&lt;&gt;0,1,0), IF('Pattern_Matching Accuracy'!F201&lt;&gt;0,1,0), IF('Reversal Accuracy'!F201&lt;&gt;0,1,0), IF('Stack Accuracy'!F201&lt;&gt;0,1,0), IF('Vending_Machine Accuracy'!F201&lt;&gt;0,1,0), IF('MazeComplete Accuracy'!F201&lt;&gt;0,1,0), IF('MazeSolve Accuracy'!F201&lt;&gt;0,1,0), IF('Hamiltonian Accuracy'!F201&lt;&gt;0,1,0))</f>
        <v>51.074999999999996</v>
      </c>
      <c r="G201">
        <f>(SUM(SUMIF('PARITY Accuracy'!G201,"&lt;&gt;0"), SUMIF('Pattern_Matching Accuracy'!G201,"&lt;&gt;0"), SUMIF('Reversal Accuracy'!G201,"&lt;&gt;0"), SUMIF('Stack Accuracy'!G201,"&lt;&gt;0"), SUMIF('Vending_Machine Accuracy'!G201,"&lt;&gt;0"), SUMIF('MazeComplete Accuracy'!G201,"&lt;&gt;0"), SUMIF('MazeSolve Accuracy'!G201,"&lt;&gt;0"), SUMIF('Hamiltonian Accuracy'!G201,"&lt;&gt;0")))/SUM(IF('PARITY Accuracy'!G201&lt;&gt;0,1,0), IF('Pattern_Matching Accuracy'!G201&lt;&gt;0,1,0), IF('Reversal Accuracy'!G201&lt;&gt;0,1,0), IF('Stack Accuracy'!G201&lt;&gt;0,1,0), IF('Vending_Machine Accuracy'!G201&lt;&gt;0,1,0), IF('MazeComplete Accuracy'!G201&lt;&gt;0,1,0), IF('MazeSolve Accuracy'!G201&lt;&gt;0,1,0), IF('Hamiltonian Accuracy'!G201&lt;&gt;0,1,0))</f>
        <v>50.12</v>
      </c>
      <c r="H201" t="str">
        <f t="shared" si="66"/>
        <v>20 (δ=0.45)</v>
      </c>
      <c r="J201">
        <v>100</v>
      </c>
      <c r="K201">
        <f>AVERAGE(D209:G213)</f>
        <v>58.220916666666668</v>
      </c>
      <c r="N201">
        <f t="shared" si="67"/>
        <v>54.458125000000003</v>
      </c>
      <c r="O201">
        <f t="shared" si="68"/>
        <v>4.703208138800048</v>
      </c>
      <c r="P201" s="5">
        <f>AVERAGE(D209:D213)</f>
        <v>61.717666666666673</v>
      </c>
      <c r="R201" s="5">
        <f>AVERAGE(E209:E213)</f>
        <v>62.499333333333325</v>
      </c>
      <c r="T201" s="5">
        <f>AVERAGE(F209:F213)</f>
        <v>51.986666666666665</v>
      </c>
      <c r="V201" s="5">
        <f>AVERAGE(G209:G213)</f>
        <v>56.679999999999993</v>
      </c>
    </row>
    <row r="202" spans="1:23" x14ac:dyDescent="0.75">
      <c r="A202" s="1">
        <v>18</v>
      </c>
      <c r="B202">
        <v>20</v>
      </c>
      <c r="C202">
        <v>0.65</v>
      </c>
      <c r="D202">
        <f>(SUM(SUMIF('PARITY Accuracy'!D202,"&lt;&gt;0"), SUMIF('Pattern_Matching Accuracy'!D202,"&lt;&gt;0"), SUMIF('Reversal Accuracy'!D202,"&lt;&gt;0"), SUMIF('Stack Accuracy'!D202,"&lt;&gt;0"), SUMIF('Vending_Machine Accuracy'!D202,"&lt;&gt;0"), SUMIF('MazeComplete Accuracy'!D202,"&lt;&gt;0"), SUMIF('MazeSolve Accuracy'!D202,"&lt;&gt;0"), SUMIF('Hamiltonian Accuracy'!D202,"&lt;&gt;0")))/SUM(IF('PARITY Accuracy'!D202&lt;&gt;0,1,0), IF('Pattern_Matching Accuracy'!D202&lt;&gt;0,1,0), IF('Reversal Accuracy'!D202&lt;&gt;0,1,0), IF('Stack Accuracy'!D202&lt;&gt;0,1,0), IF('Vending_Machine Accuracy'!D202&lt;&gt;0,1,0), IF('MazeComplete Accuracy'!D202&lt;&gt;0,1,0), IF('MazeSolve Accuracy'!D202&lt;&gt;0,1,0), IF('Hamiltonian Accuracy'!D202&lt;&gt;0,1,0))</f>
        <v>51.749999999999993</v>
      </c>
      <c r="E202">
        <f>(SUM(SUMIF('PARITY Accuracy'!E202,"&lt;&gt;0"), SUMIF('Pattern_Matching Accuracy'!E202,"&lt;&gt;0"), SUMIF('Reversal Accuracy'!E202,"&lt;&gt;0"), SUMIF('Stack Accuracy'!E202,"&lt;&gt;0"), SUMIF('Vending_Machine Accuracy'!E202,"&lt;&gt;0"), SUMIF('MazeComplete Accuracy'!E202,"&lt;&gt;0"), SUMIF('MazeSolve Accuracy'!E202,"&lt;&gt;0"), SUMIF('Hamiltonian Accuracy'!E202,"&lt;&gt;0")))/SUM(IF('PARITY Accuracy'!E202&lt;&gt;0,1,0), IF('Pattern_Matching Accuracy'!E202&lt;&gt;0,1,0), IF('Reversal Accuracy'!E202&lt;&gt;0,1,0), IF('Stack Accuracy'!E202&lt;&gt;0,1,0), IF('Vending_Machine Accuracy'!E202&lt;&gt;0,1,0), IF('MazeComplete Accuracy'!E202&lt;&gt;0,1,0), IF('MazeSolve Accuracy'!E202&lt;&gt;0,1,0), IF('Hamiltonian Accuracy'!E202&lt;&gt;0,1,0))</f>
        <v>59.237499999999997</v>
      </c>
      <c r="F202">
        <f>(SUM(SUMIF('PARITY Accuracy'!F202,"&lt;&gt;0"), SUMIF('Pattern_Matching Accuracy'!F202,"&lt;&gt;0"), SUMIF('Reversal Accuracy'!F202,"&lt;&gt;0"), SUMIF('Stack Accuracy'!F202,"&lt;&gt;0"), SUMIF('Vending_Machine Accuracy'!F202,"&lt;&gt;0"), SUMIF('MazeComplete Accuracy'!F202,"&lt;&gt;0"), SUMIF('MazeSolve Accuracy'!F202,"&lt;&gt;0"), SUMIF('Hamiltonian Accuracy'!F202,"&lt;&gt;0")))/SUM(IF('PARITY Accuracy'!F202&lt;&gt;0,1,0), IF('Pattern_Matching Accuracy'!F202&lt;&gt;0,1,0), IF('Reversal Accuracy'!F202&lt;&gt;0,1,0), IF('Stack Accuracy'!F202&lt;&gt;0,1,0), IF('Vending_Machine Accuracy'!F202&lt;&gt;0,1,0), IF('MazeComplete Accuracy'!F202&lt;&gt;0,1,0), IF('MazeSolve Accuracy'!F202&lt;&gt;0,1,0), IF('Hamiltonian Accuracy'!F202&lt;&gt;0,1,0))</f>
        <v>49.95000000000001</v>
      </c>
      <c r="G202">
        <f>(SUM(SUMIF('PARITY Accuracy'!G202,"&lt;&gt;0"), SUMIF('Pattern_Matching Accuracy'!G202,"&lt;&gt;0"), SUMIF('Reversal Accuracy'!G202,"&lt;&gt;0"), SUMIF('Stack Accuracy'!G202,"&lt;&gt;0"), SUMIF('Vending_Machine Accuracy'!G202,"&lt;&gt;0"), SUMIF('MazeComplete Accuracy'!G202,"&lt;&gt;0"), SUMIF('MazeSolve Accuracy'!G202,"&lt;&gt;0"), SUMIF('Hamiltonian Accuracy'!G202,"&lt;&gt;0")))/SUM(IF('PARITY Accuracy'!G202&lt;&gt;0,1,0), IF('Pattern_Matching Accuracy'!G202&lt;&gt;0,1,0), IF('Reversal Accuracy'!G202&lt;&gt;0,1,0), IF('Stack Accuracy'!G202&lt;&gt;0,1,0), IF('Vending_Machine Accuracy'!G202&lt;&gt;0,1,0), IF('MazeComplete Accuracy'!G202&lt;&gt;0,1,0), IF('MazeSolve Accuracy'!G202&lt;&gt;0,1,0), IF('Hamiltonian Accuracy'!G202&lt;&gt;0,1,0))</f>
        <v>48.519999999999996</v>
      </c>
      <c r="H202" t="str">
        <f t="shared" si="66"/>
        <v>20 (δ=0.65)</v>
      </c>
      <c r="K202">
        <f>AVERAGE(K196:K201)</f>
        <v>50.094385582010574</v>
      </c>
      <c r="L202">
        <f>AVERAGE(L196:L200)</f>
        <v>50.094385582010581</v>
      </c>
      <c r="N202">
        <f t="shared" si="67"/>
        <v>52.364374999999995</v>
      </c>
      <c r="O202">
        <f t="shared" si="68"/>
        <v>4.1299433920908637</v>
      </c>
      <c r="P202" s="5">
        <f>AVERAGE(P196:P201)</f>
        <v>50.788593253968259</v>
      </c>
      <c r="Q202">
        <f>AVERAGE(Q196:Q200)</f>
        <v>50.788593253968259</v>
      </c>
      <c r="R202" s="5">
        <f>AVERAGE(R196:R201)</f>
        <v>60.611906746031735</v>
      </c>
      <c r="S202">
        <f>AVERAGE(S196:S200)</f>
        <v>60.61190674603175</v>
      </c>
      <c r="T202" s="5">
        <f>AVERAGE(T196:T201)</f>
        <v>49.732301587301585</v>
      </c>
      <c r="U202">
        <f>AVERAGE(U196:U200)</f>
        <v>49.732301587301592</v>
      </c>
      <c r="V202" s="5">
        <f>AVERAGE(V196:V201)</f>
        <v>39.244740740740731</v>
      </c>
      <c r="W202">
        <f>AVERAGE(W196:W200)</f>
        <v>39.244740740740738</v>
      </c>
    </row>
    <row r="203" spans="1:23" x14ac:dyDescent="0.75">
      <c r="A203" s="1">
        <v>19</v>
      </c>
      <c r="B203">
        <v>20</v>
      </c>
      <c r="C203">
        <v>0.85</v>
      </c>
      <c r="D203">
        <f>(SUM(SUMIF('PARITY Accuracy'!D203,"&lt;&gt;0"), SUMIF('Pattern_Matching Accuracy'!D203,"&lt;&gt;0"), SUMIF('Reversal Accuracy'!D203,"&lt;&gt;0"), SUMIF('Stack Accuracy'!D203,"&lt;&gt;0"), SUMIF('Vending_Machine Accuracy'!D203,"&lt;&gt;0"), SUMIF('MazeComplete Accuracy'!D203,"&lt;&gt;0"), SUMIF('MazeSolve Accuracy'!D203,"&lt;&gt;0"), SUMIF('Hamiltonian Accuracy'!D203,"&lt;&gt;0")))/SUM(IF('PARITY Accuracy'!D203&lt;&gt;0,1,0), IF('Pattern_Matching Accuracy'!D203&lt;&gt;0,1,0), IF('Reversal Accuracy'!D203&lt;&gt;0,1,0), IF('Stack Accuracy'!D203&lt;&gt;0,1,0), IF('Vending_Machine Accuracy'!D203&lt;&gt;0,1,0), IF('MazeComplete Accuracy'!D203&lt;&gt;0,1,0), IF('MazeSolve Accuracy'!D203&lt;&gt;0,1,0), IF('Hamiltonian Accuracy'!D203&lt;&gt;0,1,0))</f>
        <v>48.037500000000001</v>
      </c>
      <c r="E203">
        <f>(SUM(SUMIF('PARITY Accuracy'!E203,"&lt;&gt;0"), SUMIF('Pattern_Matching Accuracy'!E203,"&lt;&gt;0"), SUMIF('Reversal Accuracy'!E203,"&lt;&gt;0"), SUMIF('Stack Accuracy'!E203,"&lt;&gt;0"), SUMIF('Vending_Machine Accuracy'!E203,"&lt;&gt;0"), SUMIF('MazeComplete Accuracy'!E203,"&lt;&gt;0"), SUMIF('MazeSolve Accuracy'!E203,"&lt;&gt;0"), SUMIF('Hamiltonian Accuracy'!E203,"&lt;&gt;0")))/SUM(IF('PARITY Accuracy'!E203&lt;&gt;0,1,0), IF('Pattern_Matching Accuracy'!E203&lt;&gt;0,1,0), IF('Reversal Accuracy'!E203&lt;&gt;0,1,0), IF('Stack Accuracy'!E203&lt;&gt;0,1,0), IF('Vending_Machine Accuracy'!E203&lt;&gt;0,1,0), IF('MazeComplete Accuracy'!E203&lt;&gt;0,1,0), IF('MazeSolve Accuracy'!E203&lt;&gt;0,1,0), IF('Hamiltonian Accuracy'!E203&lt;&gt;0,1,0))</f>
        <v>55.087499999999991</v>
      </c>
      <c r="F203">
        <f>(SUM(SUMIF('PARITY Accuracy'!F203,"&lt;&gt;0"), SUMIF('Pattern_Matching Accuracy'!F203,"&lt;&gt;0"), SUMIF('Reversal Accuracy'!F203,"&lt;&gt;0"), SUMIF('Stack Accuracy'!F203,"&lt;&gt;0"), SUMIF('Vending_Machine Accuracy'!F203,"&lt;&gt;0"), SUMIF('MazeComplete Accuracy'!F203,"&lt;&gt;0"), SUMIF('MazeSolve Accuracy'!F203,"&lt;&gt;0"), SUMIF('Hamiltonian Accuracy'!F203,"&lt;&gt;0")))/SUM(IF('PARITY Accuracy'!F203&lt;&gt;0,1,0), IF('Pattern_Matching Accuracy'!F203&lt;&gt;0,1,0), IF('Reversal Accuracy'!F203&lt;&gt;0,1,0), IF('Stack Accuracy'!F203&lt;&gt;0,1,0), IF('Vending_Machine Accuracy'!F203&lt;&gt;0,1,0), IF('MazeComplete Accuracy'!F203&lt;&gt;0,1,0), IF('MazeSolve Accuracy'!F203&lt;&gt;0,1,0), IF('Hamiltonian Accuracy'!F203&lt;&gt;0,1,0))</f>
        <v>46.862500000000004</v>
      </c>
      <c r="G203">
        <f>(SUM(SUMIF('PARITY Accuracy'!G203,"&lt;&gt;0"), SUMIF('Pattern_Matching Accuracy'!G203,"&lt;&gt;0"), SUMIF('Reversal Accuracy'!G203,"&lt;&gt;0"), SUMIF('Stack Accuracy'!G203,"&lt;&gt;0"), SUMIF('Vending_Machine Accuracy'!G203,"&lt;&gt;0"), SUMIF('MazeComplete Accuracy'!G203,"&lt;&gt;0"), SUMIF('MazeSolve Accuracy'!G203,"&lt;&gt;0"), SUMIF('Hamiltonian Accuracy'!G203,"&lt;&gt;0")))/SUM(IF('PARITY Accuracy'!G203&lt;&gt;0,1,0), IF('Pattern_Matching Accuracy'!G203&lt;&gt;0,1,0), IF('Reversal Accuracy'!G203&lt;&gt;0,1,0), IF('Stack Accuracy'!G203&lt;&gt;0,1,0), IF('Vending_Machine Accuracy'!G203&lt;&gt;0,1,0), IF('MazeComplete Accuracy'!G203&lt;&gt;0,1,0), IF('MazeSolve Accuracy'!G203&lt;&gt;0,1,0), IF('Hamiltonian Accuracy'!G203&lt;&gt;0,1,0))</f>
        <v>47.08</v>
      </c>
      <c r="H203" t="str">
        <f t="shared" si="66"/>
        <v>20 (δ=0.85)</v>
      </c>
      <c r="K203">
        <f>_xlfn.STDEV.P(K196:K201)</f>
        <v>6.8324677771558351</v>
      </c>
      <c r="L203">
        <f>_xlfn.STDEV.P(L196:L200)</f>
        <v>2.330403950336041</v>
      </c>
      <c r="N203">
        <f t="shared" si="67"/>
        <v>49.266874999999999</v>
      </c>
      <c r="O203">
        <f t="shared" si="68"/>
        <v>3.3894866752762094</v>
      </c>
      <c r="P203" s="5">
        <f>_xlfn.STDEV.P(P196:P201)</f>
        <v>7.275998308462662</v>
      </c>
      <c r="Q203">
        <f>_xlfn.STDEV.P(Q196:Q200)</f>
        <v>1.6586838304079328</v>
      </c>
      <c r="R203" s="5">
        <f>_xlfn.STDEV.P(R196:R201)</f>
        <v>4.4632965942144107</v>
      </c>
      <c r="S203">
        <f>_xlfn.STDEV.P(S196:S200)</f>
        <v>4.4628440240472562</v>
      </c>
      <c r="T203" s="5">
        <f>_xlfn.STDEV.P(T196:T201)</f>
        <v>1.7423708414740375</v>
      </c>
      <c r="U203">
        <f>_xlfn.STDEV.P(U196:U200)</f>
        <v>2.2354973723243732</v>
      </c>
      <c r="V203" s="5">
        <f>_xlfn.STDEV.P(V196:V201)</f>
        <v>15.397923085146164</v>
      </c>
      <c r="W203">
        <f>_xlfn.STDEV.P(W196:W200)</f>
        <v>1.4331249422632952</v>
      </c>
    </row>
    <row r="204" spans="1:23" ht="15.5" thickBot="1" x14ac:dyDescent="0.9">
      <c r="A204" s="1">
        <v>20</v>
      </c>
      <c r="B204">
        <v>50</v>
      </c>
      <c r="C204">
        <v>0</v>
      </c>
      <c r="D204">
        <f>(SUM(SUMIF('PARITY Accuracy'!D204,"&lt;&gt;0"), SUMIF('Pattern_Matching Accuracy'!D204,"&lt;&gt;0"), SUMIF('Reversal Accuracy'!D204,"&lt;&gt;0"), SUMIF('Stack Accuracy'!D204,"&lt;&gt;0"), SUMIF('Vending_Machine Accuracy'!D204,"&lt;&gt;0"), SUMIF('MazeComplete Accuracy'!D204,"&lt;&gt;0"), SUMIF('MazeSolve Accuracy'!D204,"&lt;&gt;0"), SUMIF('Hamiltonian Accuracy'!D204,"&lt;&gt;0")))/SUM(IF('PARITY Accuracy'!D204&lt;&gt;0,1,0), IF('Pattern_Matching Accuracy'!D204&lt;&gt;0,1,0), IF('Reversal Accuracy'!D204&lt;&gt;0,1,0), IF('Stack Accuracy'!D204&lt;&gt;0,1,0), IF('Vending_Machine Accuracy'!D204&lt;&gt;0,1,0), IF('MazeComplete Accuracy'!D204&lt;&gt;0,1,0), IF('MazeSolve Accuracy'!D204&lt;&gt;0,1,0), IF('Hamiltonian Accuracy'!D204&lt;&gt;0,1,0))</f>
        <v>54.385714285714293</v>
      </c>
      <c r="E204">
        <f>(SUM(SUMIF('PARITY Accuracy'!E204,"&lt;&gt;0"), SUMIF('Pattern_Matching Accuracy'!E204,"&lt;&gt;0"), SUMIF('Reversal Accuracy'!E204,"&lt;&gt;0"), SUMIF('Stack Accuracy'!E204,"&lt;&gt;0"), SUMIF('Vending_Machine Accuracy'!E204,"&lt;&gt;0"), SUMIF('MazeComplete Accuracy'!E204,"&lt;&gt;0"), SUMIF('MazeSolve Accuracy'!E204,"&lt;&gt;0"), SUMIF('Hamiltonian Accuracy'!E204,"&lt;&gt;0")))/SUM(IF('PARITY Accuracy'!E204&lt;&gt;0,1,0), IF('Pattern_Matching Accuracy'!E204&lt;&gt;0,1,0), IF('Reversal Accuracy'!E204&lt;&gt;0,1,0), IF('Stack Accuracy'!E204&lt;&gt;0,1,0), IF('Vending_Machine Accuracy'!E204&lt;&gt;0,1,0), IF('MazeComplete Accuracy'!E204&lt;&gt;0,1,0), IF('MazeSolve Accuracy'!E204&lt;&gt;0,1,0), IF('Hamiltonian Accuracy'!E204&lt;&gt;0,1,0))</f>
        <v>71.54285714285713</v>
      </c>
      <c r="F204">
        <f>(SUM(SUMIF('PARITY Accuracy'!F204,"&lt;&gt;0"), SUMIF('Pattern_Matching Accuracy'!F204,"&lt;&gt;0"), SUMIF('Reversal Accuracy'!F204,"&lt;&gt;0"), SUMIF('Stack Accuracy'!F204,"&lt;&gt;0"), SUMIF('Vending_Machine Accuracy'!F204,"&lt;&gt;0"), SUMIF('MazeComplete Accuracy'!F204,"&lt;&gt;0"), SUMIF('MazeSolve Accuracy'!F204,"&lt;&gt;0"), SUMIF('Hamiltonian Accuracy'!F204,"&lt;&gt;0")))/SUM(IF('PARITY Accuracy'!F204&lt;&gt;0,1,0), IF('Pattern_Matching Accuracy'!F204&lt;&gt;0,1,0), IF('Reversal Accuracy'!F204&lt;&gt;0,1,0), IF('Stack Accuracy'!F204&lt;&gt;0,1,0), IF('Vending_Machine Accuracy'!F204&lt;&gt;0,1,0), IF('MazeComplete Accuracy'!F204&lt;&gt;0,1,0), IF('MazeSolve Accuracy'!F204&lt;&gt;0,1,0), IF('Hamiltonian Accuracy'!F204&lt;&gt;0,1,0))</f>
        <v>54.342857142857142</v>
      </c>
      <c r="G204">
        <f>(SUM(SUMIF('PARITY Accuracy'!G204,"&lt;&gt;0"), SUMIF('Pattern_Matching Accuracy'!G204,"&lt;&gt;0"), SUMIF('Reversal Accuracy'!G204,"&lt;&gt;0"), SUMIF('Stack Accuracy'!G204,"&lt;&gt;0"), SUMIF('Vending_Machine Accuracy'!G204,"&lt;&gt;0"), SUMIF('MazeComplete Accuracy'!G204,"&lt;&gt;0"), SUMIF('MazeSolve Accuracy'!G204,"&lt;&gt;0"), SUMIF('Hamiltonian Accuracy'!G204,"&lt;&gt;0")))/SUM(IF('PARITY Accuracy'!G204&lt;&gt;0,1,0), IF('Pattern_Matching Accuracy'!G204&lt;&gt;0,1,0), IF('Reversal Accuracy'!G204&lt;&gt;0,1,0), IF('Stack Accuracy'!G204&lt;&gt;0,1,0), IF('Vending_Machine Accuracy'!G204&lt;&gt;0,1,0), IF('MazeComplete Accuracy'!G204&lt;&gt;0,1,0), IF('MazeSolve Accuracy'!G204&lt;&gt;0,1,0), IF('Hamiltonian Accuracy'!G204&lt;&gt;0,1,0))</f>
        <v>49.366666666666667</v>
      </c>
      <c r="H204" t="str">
        <f t="shared" si="66"/>
        <v>50 (δ=0)</v>
      </c>
      <c r="N204">
        <f t="shared" si="67"/>
        <v>57.409523809523805</v>
      </c>
      <c r="O204">
        <f t="shared" si="68"/>
        <v>8.4111017502501788</v>
      </c>
      <c r="P204" s="5"/>
      <c r="R204" s="5"/>
      <c r="T204" s="5"/>
      <c r="V204" s="5"/>
    </row>
    <row r="205" spans="1:23" x14ac:dyDescent="0.75">
      <c r="A205" s="1">
        <v>21</v>
      </c>
      <c r="B205">
        <v>50</v>
      </c>
      <c r="C205">
        <v>0.2</v>
      </c>
      <c r="D205">
        <f>(SUM(SUMIF('PARITY Accuracy'!D205,"&lt;&gt;0"), SUMIF('Pattern_Matching Accuracy'!D205,"&lt;&gt;0"), SUMIF('Reversal Accuracy'!D205,"&lt;&gt;0"), SUMIF('Stack Accuracy'!D205,"&lt;&gt;0"), SUMIF('Vending_Machine Accuracy'!D205,"&lt;&gt;0"), SUMIF('MazeComplete Accuracy'!D205,"&lt;&gt;0"), SUMIF('MazeSolve Accuracy'!D205,"&lt;&gt;0"), SUMIF('Hamiltonian Accuracy'!D205,"&lt;&gt;0")))/SUM(IF('PARITY Accuracy'!D205&lt;&gt;0,1,0), IF('Pattern_Matching Accuracy'!D205&lt;&gt;0,1,0), IF('Reversal Accuracy'!D205&lt;&gt;0,1,0), IF('Stack Accuracy'!D205&lt;&gt;0,1,0), IF('Vending_Machine Accuracy'!D205&lt;&gt;0,1,0), IF('MazeComplete Accuracy'!D205&lt;&gt;0,1,0), IF('MazeSolve Accuracy'!D205&lt;&gt;0,1,0), IF('Hamiltonian Accuracy'!D205&lt;&gt;0,1,0))</f>
        <v>59.042857142857144</v>
      </c>
      <c r="E205">
        <f>(SUM(SUMIF('PARITY Accuracy'!E205,"&lt;&gt;0"), SUMIF('Pattern_Matching Accuracy'!E205,"&lt;&gt;0"), SUMIF('Reversal Accuracy'!E205,"&lt;&gt;0"), SUMIF('Stack Accuracy'!E205,"&lt;&gt;0"), SUMIF('Vending_Machine Accuracy'!E205,"&lt;&gt;0"), SUMIF('MazeComplete Accuracy'!E205,"&lt;&gt;0"), SUMIF('MazeSolve Accuracy'!E205,"&lt;&gt;0"), SUMIF('Hamiltonian Accuracy'!E205,"&lt;&gt;0")))/SUM(IF('PARITY Accuracy'!E205&lt;&gt;0,1,0), IF('Pattern_Matching Accuracy'!E205&lt;&gt;0,1,0), IF('Reversal Accuracy'!E205&lt;&gt;0,1,0), IF('Stack Accuracy'!E205&lt;&gt;0,1,0), IF('Vending_Machine Accuracy'!E205&lt;&gt;0,1,0), IF('MazeComplete Accuracy'!E205&lt;&gt;0,1,0), IF('MazeSolve Accuracy'!E205&lt;&gt;0,1,0), IF('Hamiltonian Accuracy'!E205&lt;&gt;0,1,0))</f>
        <v>66.885714285714286</v>
      </c>
      <c r="F205">
        <f>(SUM(SUMIF('PARITY Accuracy'!F205,"&lt;&gt;0"), SUMIF('Pattern_Matching Accuracy'!F205,"&lt;&gt;0"), SUMIF('Reversal Accuracy'!F205,"&lt;&gt;0"), SUMIF('Stack Accuracy'!F205,"&lt;&gt;0"), SUMIF('Vending_Machine Accuracy'!F205,"&lt;&gt;0"), SUMIF('MazeComplete Accuracy'!F205,"&lt;&gt;0"), SUMIF('MazeSolve Accuracy'!F205,"&lt;&gt;0"), SUMIF('Hamiltonian Accuracy'!F205,"&lt;&gt;0")))/SUM(IF('PARITY Accuracy'!F205&lt;&gt;0,1,0), IF('Pattern_Matching Accuracy'!F205&lt;&gt;0,1,0), IF('Reversal Accuracy'!F205&lt;&gt;0,1,0), IF('Stack Accuracy'!F205&lt;&gt;0,1,0), IF('Vending_Machine Accuracy'!F205&lt;&gt;0,1,0), IF('MazeComplete Accuracy'!F205&lt;&gt;0,1,0), IF('MazeSolve Accuracy'!F205&lt;&gt;0,1,0), IF('Hamiltonian Accuracy'!F205&lt;&gt;0,1,0))</f>
        <v>52.971428571428575</v>
      </c>
      <c r="G205">
        <f>(SUM(SUMIF('PARITY Accuracy'!G205,"&lt;&gt;0"), SUMIF('Pattern_Matching Accuracy'!G205,"&lt;&gt;0"), SUMIF('Reversal Accuracy'!G205,"&lt;&gt;0"), SUMIF('Stack Accuracy'!G205,"&lt;&gt;0"), SUMIF('Vending_Machine Accuracy'!G205,"&lt;&gt;0"), SUMIF('MazeComplete Accuracy'!G205,"&lt;&gt;0"), SUMIF('MazeSolve Accuracy'!G205,"&lt;&gt;0"), SUMIF('Hamiltonian Accuracy'!G205,"&lt;&gt;0")))/SUM(IF('PARITY Accuracy'!G205&lt;&gt;0,1,0), IF('Pattern_Matching Accuracy'!G205&lt;&gt;0,1,0), IF('Reversal Accuracy'!G205&lt;&gt;0,1,0), IF('Stack Accuracy'!G205&lt;&gt;0,1,0), IF('Vending_Machine Accuracy'!G205&lt;&gt;0,1,0), IF('MazeComplete Accuracy'!G205&lt;&gt;0,1,0), IF('MazeSolve Accuracy'!G205&lt;&gt;0,1,0), IF('Hamiltonian Accuracy'!G205&lt;&gt;0,1,0))</f>
        <v>49.733333333333327</v>
      </c>
      <c r="H205" t="str">
        <f t="shared" si="66"/>
        <v>50 (δ=0.2)</v>
      </c>
      <c r="K205" s="9" cm="1">
        <f t="array" ref="K205">INDEX(LINEST(K196:K201), 1)</f>
        <v>3.7276859977324275</v>
      </c>
      <c r="L205" s="10" cm="1">
        <f t="array" ref="L205">INDEX(LINEST(L196:L200), 1)</f>
        <v>-1.6161045800264555</v>
      </c>
      <c r="N205">
        <f t="shared" si="67"/>
        <v>57.158333333333331</v>
      </c>
      <c r="O205">
        <f t="shared" si="68"/>
        <v>6.5351772482976553</v>
      </c>
      <c r="P205" s="5" cm="1">
        <f t="array" ref="P205">INDEX(LINEST(P196:P201), 1)</f>
        <v>4.1569431972789133</v>
      </c>
      <c r="Q205" s="5" cm="1">
        <f t="array" ref="Q205">INDEX(LINEST(Q196:Q200), 1)</f>
        <v>-0.80313690476190214</v>
      </c>
      <c r="R205" s="5" cm="1">
        <f t="array" ref="R205">INDEX(LINEST(R196:R201), 1)</f>
        <v>1.7643282312925175</v>
      </c>
      <c r="S205" s="5" cm="1">
        <f t="array" ref="S205">INDEX(LINEST(S196:S200), 1)</f>
        <v>-3.132671626984127</v>
      </c>
      <c r="T205" s="5" cm="1">
        <f t="array" ref="T205">INDEX(LINEST(T196:T201), 1)</f>
        <v>0.83399319727891108</v>
      </c>
      <c r="U205" s="5" cm="1">
        <f t="array" ref="U205">INDEX(LINEST(U196:U200), 1)</f>
        <v>-1.5177579365079343</v>
      </c>
      <c r="V205" s="5" cm="1">
        <f t="array" ref="V205">INDEX(LINEST(V196:V201), 1)</f>
        <v>8.1554793650793656</v>
      </c>
      <c r="W205" s="5" cm="1">
        <f t="array" ref="W205">INDEX(LINEST(W196:W200), 1)</f>
        <v>-1.0108518518518514</v>
      </c>
    </row>
    <row r="206" spans="1:23" x14ac:dyDescent="0.75">
      <c r="A206" s="1">
        <v>22</v>
      </c>
      <c r="B206">
        <v>50</v>
      </c>
      <c r="C206">
        <v>0.45</v>
      </c>
      <c r="D206">
        <f>(SUM(SUMIF('PARITY Accuracy'!D206,"&lt;&gt;0"), SUMIF('Pattern_Matching Accuracy'!D206,"&lt;&gt;0"), SUMIF('Reversal Accuracy'!D206,"&lt;&gt;0"), SUMIF('Stack Accuracy'!D206,"&lt;&gt;0"), SUMIF('Vending_Machine Accuracy'!D206,"&lt;&gt;0"), SUMIF('MazeComplete Accuracy'!D206,"&lt;&gt;0"), SUMIF('MazeSolve Accuracy'!D206,"&lt;&gt;0"), SUMIF('Hamiltonian Accuracy'!D206,"&lt;&gt;0")))/SUM(IF('PARITY Accuracy'!D206&lt;&gt;0,1,0), IF('Pattern_Matching Accuracy'!D206&lt;&gt;0,1,0), IF('Reversal Accuracy'!D206&lt;&gt;0,1,0), IF('Stack Accuracy'!D206&lt;&gt;0,1,0), IF('Vending_Machine Accuracy'!D206&lt;&gt;0,1,0), IF('MazeComplete Accuracy'!D206&lt;&gt;0,1,0), IF('MazeSolve Accuracy'!D206&lt;&gt;0,1,0), IF('Hamiltonian Accuracy'!D206&lt;&gt;0,1,0))</f>
        <v>58.68571428571429</v>
      </c>
      <c r="E206">
        <f>(SUM(SUMIF('PARITY Accuracy'!E206,"&lt;&gt;0"), SUMIF('Pattern_Matching Accuracy'!E206,"&lt;&gt;0"), SUMIF('Reversal Accuracy'!E206,"&lt;&gt;0"), SUMIF('Stack Accuracy'!E206,"&lt;&gt;0"), SUMIF('Vending_Machine Accuracy'!E206,"&lt;&gt;0"), SUMIF('MazeComplete Accuracy'!E206,"&lt;&gt;0"), SUMIF('MazeSolve Accuracy'!E206,"&lt;&gt;0"), SUMIF('Hamiltonian Accuracy'!E206,"&lt;&gt;0")))/SUM(IF('PARITY Accuracy'!E206&lt;&gt;0,1,0), IF('Pattern_Matching Accuracy'!E206&lt;&gt;0,1,0), IF('Reversal Accuracy'!E206&lt;&gt;0,1,0), IF('Stack Accuracy'!E206&lt;&gt;0,1,0), IF('Vending_Machine Accuracy'!E206&lt;&gt;0,1,0), IF('MazeComplete Accuracy'!E206&lt;&gt;0,1,0), IF('MazeSolve Accuracy'!E206&lt;&gt;0,1,0), IF('Hamiltonian Accuracy'!E206&lt;&gt;0,1,0))</f>
        <v>63.171428571428571</v>
      </c>
      <c r="F206">
        <f>(SUM(SUMIF('PARITY Accuracy'!F206,"&lt;&gt;0"), SUMIF('Pattern_Matching Accuracy'!F206,"&lt;&gt;0"), SUMIF('Reversal Accuracy'!F206,"&lt;&gt;0"), SUMIF('Stack Accuracy'!F206,"&lt;&gt;0"), SUMIF('Vending_Machine Accuracy'!F206,"&lt;&gt;0"), SUMIF('MazeComplete Accuracy'!F206,"&lt;&gt;0"), SUMIF('MazeSolve Accuracy'!F206,"&lt;&gt;0"), SUMIF('Hamiltonian Accuracy'!F206,"&lt;&gt;0")))/SUM(IF('PARITY Accuracy'!F206&lt;&gt;0,1,0), IF('Pattern_Matching Accuracy'!F206&lt;&gt;0,1,0), IF('Reversal Accuracy'!F206&lt;&gt;0,1,0), IF('Stack Accuracy'!F206&lt;&gt;0,1,0), IF('Vending_Machine Accuracy'!F206&lt;&gt;0,1,0), IF('MazeComplete Accuracy'!F206&lt;&gt;0,1,0), IF('MazeSolve Accuracy'!F206&lt;&gt;0,1,0), IF('Hamiltonian Accuracy'!F206&lt;&gt;0,1,0))</f>
        <v>52.657142857142858</v>
      </c>
      <c r="G206">
        <f>(SUM(SUMIF('PARITY Accuracy'!G206,"&lt;&gt;0"), SUMIF('Pattern_Matching Accuracy'!G206,"&lt;&gt;0"), SUMIF('Reversal Accuracy'!G206,"&lt;&gt;0"), SUMIF('Stack Accuracy'!G206,"&lt;&gt;0"), SUMIF('Vending_Machine Accuracy'!G206,"&lt;&gt;0"), SUMIF('MazeComplete Accuracy'!G206,"&lt;&gt;0"), SUMIF('MazeSolve Accuracy'!G206,"&lt;&gt;0"), SUMIF('Hamiltonian Accuracy'!G206,"&lt;&gt;0")))/SUM(IF('PARITY Accuracy'!G206&lt;&gt;0,1,0), IF('Pattern_Matching Accuracy'!G206&lt;&gt;0,1,0), IF('Reversal Accuracy'!G206&lt;&gt;0,1,0), IF('Stack Accuracy'!G206&lt;&gt;0,1,0), IF('Vending_Machine Accuracy'!G206&lt;&gt;0,1,0), IF('MazeComplete Accuracy'!G206&lt;&gt;0,1,0), IF('MazeSolve Accuracy'!G206&lt;&gt;0,1,0), IF('Hamiltonian Accuracy'!G206&lt;&gt;0,1,0))</f>
        <v>45.699999999999996</v>
      </c>
      <c r="H206" t="str">
        <f t="shared" si="66"/>
        <v>50 (δ=0.45)</v>
      </c>
      <c r="K206" s="11">
        <f>AVERAGE('Hamiltonian Accuracy'!K206, 'MazeSolve Accuracy'!K206, 'MazeComplete Accuracy'!K206, 'Vending_Machine Accuracy'!K206, 'Stack Accuracy'!K206, 'Reversal Accuracy'!K206, 'Pattern_Matching Accuracy'!K206, 'PARITY Accuracy'!K206)</f>
        <v>3.5987139880952381</v>
      </c>
      <c r="L206" s="11">
        <f>AVERAGE('Hamiltonian Accuracy'!L206, 'MazeSolve Accuracy'!L206, 'MazeComplete Accuracy'!L206,'Vending_Machine Accuracy'!L206, 'Stack Accuracy'!L206, 'Reversal Accuracy'!L206, 'Pattern_Matching Accuracy'!L206, 'PARITY Accuracy'!L206)</f>
        <v>-1.5467963858303528</v>
      </c>
      <c r="N206">
        <f t="shared" si="67"/>
        <v>55.053571428571431</v>
      </c>
      <c r="O206">
        <f t="shared" si="68"/>
        <v>6.5636162801819253</v>
      </c>
    </row>
    <row r="207" spans="1:23" ht="15.5" thickBot="1" x14ac:dyDescent="0.9">
      <c r="A207" s="1">
        <v>23</v>
      </c>
      <c r="B207">
        <v>50</v>
      </c>
      <c r="C207">
        <v>0.65</v>
      </c>
      <c r="D207">
        <f>(SUM(SUMIF('PARITY Accuracy'!D207,"&lt;&gt;0"), SUMIF('Pattern_Matching Accuracy'!D207,"&lt;&gt;0"), SUMIF('Reversal Accuracy'!D207,"&lt;&gt;0"), SUMIF('Stack Accuracy'!D207,"&lt;&gt;0"), SUMIF('Vending_Machine Accuracy'!D207,"&lt;&gt;0"), SUMIF('MazeComplete Accuracy'!D207,"&lt;&gt;0"), SUMIF('MazeSolve Accuracy'!D207,"&lt;&gt;0"), SUMIF('Hamiltonian Accuracy'!D207,"&lt;&gt;0")))/SUM(IF('PARITY Accuracy'!D207&lt;&gt;0,1,0), IF('Pattern_Matching Accuracy'!D207&lt;&gt;0,1,0), IF('Reversal Accuracy'!D207&lt;&gt;0,1,0), IF('Stack Accuracy'!D207&lt;&gt;0,1,0), IF('Vending_Machine Accuracy'!D207&lt;&gt;0,1,0), IF('MazeComplete Accuracy'!D207&lt;&gt;0,1,0), IF('MazeSolve Accuracy'!D207&lt;&gt;0,1,0), IF('Hamiltonian Accuracy'!D207&lt;&gt;0,1,0))</f>
        <v>54.814285714285724</v>
      </c>
      <c r="E207">
        <f>(SUM(SUMIF('PARITY Accuracy'!E207,"&lt;&gt;0"), SUMIF('Pattern_Matching Accuracy'!E207,"&lt;&gt;0"), SUMIF('Reversal Accuracy'!E207,"&lt;&gt;0"), SUMIF('Stack Accuracy'!E207,"&lt;&gt;0"), SUMIF('Vending_Machine Accuracy'!E207,"&lt;&gt;0"), SUMIF('MazeComplete Accuracy'!E207,"&lt;&gt;0"), SUMIF('MazeSolve Accuracy'!E207,"&lt;&gt;0"), SUMIF('Hamiltonian Accuracy'!E207,"&lt;&gt;0")))/SUM(IF('PARITY Accuracy'!E207&lt;&gt;0,1,0), IF('Pattern_Matching Accuracy'!E207&lt;&gt;0,1,0), IF('Reversal Accuracy'!E207&lt;&gt;0,1,0), IF('Stack Accuracy'!E207&lt;&gt;0,1,0), IF('Vending_Machine Accuracy'!E207&lt;&gt;0,1,0), IF('MazeComplete Accuracy'!E207&lt;&gt;0,1,0), IF('MazeSolve Accuracy'!E207&lt;&gt;0,1,0), IF('Hamiltonian Accuracy'!E207&lt;&gt;0,1,0))</f>
        <v>60.142857142857146</v>
      </c>
      <c r="F207">
        <f>(SUM(SUMIF('PARITY Accuracy'!F207,"&lt;&gt;0"), SUMIF('Pattern_Matching Accuracy'!F207,"&lt;&gt;0"), SUMIF('Reversal Accuracy'!F207,"&lt;&gt;0"), SUMIF('Stack Accuracy'!F207,"&lt;&gt;0"), SUMIF('Vending_Machine Accuracy'!F207,"&lt;&gt;0"), SUMIF('MazeComplete Accuracy'!F207,"&lt;&gt;0"), SUMIF('MazeSolve Accuracy'!F207,"&lt;&gt;0"), SUMIF('Hamiltonian Accuracy'!F207,"&lt;&gt;0")))/SUM(IF('PARITY Accuracy'!F207&lt;&gt;0,1,0), IF('Pattern_Matching Accuracy'!F207&lt;&gt;0,1,0), IF('Reversal Accuracy'!F207&lt;&gt;0,1,0), IF('Stack Accuracy'!F207&lt;&gt;0,1,0), IF('Vending_Machine Accuracy'!F207&lt;&gt;0,1,0), IF('MazeComplete Accuracy'!F207&lt;&gt;0,1,0), IF('MazeSolve Accuracy'!F207&lt;&gt;0,1,0), IF('Hamiltonian Accuracy'!F207&lt;&gt;0,1,0))</f>
        <v>50.028571428571425</v>
      </c>
      <c r="G207">
        <f>(SUM(SUMIF('PARITY Accuracy'!G207,"&lt;&gt;0"), SUMIF('Pattern_Matching Accuracy'!G207,"&lt;&gt;0"), SUMIF('Reversal Accuracy'!G207,"&lt;&gt;0"), SUMIF('Stack Accuracy'!G207,"&lt;&gt;0"), SUMIF('Vending_Machine Accuracy'!G207,"&lt;&gt;0"), SUMIF('MazeComplete Accuracy'!G207,"&lt;&gt;0"), SUMIF('MazeSolve Accuracy'!G207,"&lt;&gt;0"), SUMIF('Hamiltonian Accuracy'!G207,"&lt;&gt;0")))/SUM(IF('PARITY Accuracy'!G207&lt;&gt;0,1,0), IF('Pattern_Matching Accuracy'!G207&lt;&gt;0,1,0), IF('Reversal Accuracy'!G207&lt;&gt;0,1,0), IF('Stack Accuracy'!G207&lt;&gt;0,1,0), IF('Vending_Machine Accuracy'!G207&lt;&gt;0,1,0), IF('MazeComplete Accuracy'!G207&lt;&gt;0,1,0), IF('MazeSolve Accuracy'!G207&lt;&gt;0,1,0), IF('Hamiltonian Accuracy'!G207&lt;&gt;0,1,0))</f>
        <v>46.5</v>
      </c>
      <c r="H207" t="str">
        <f t="shared" si="66"/>
        <v>50 (δ=0.65)</v>
      </c>
      <c r="K207" s="12">
        <f>_xlfn.STDEV.P('Hamiltonian Accuracy'!K206, 'MazeSolve Accuracy'!K206, 'MazeComplete Accuracy'!K206,  'Vending_Machine Accuracy'!K206, 'Stack Accuracy'!K206, 'Reversal Accuracy'!K206, 'Pattern_Matching Accuracy'!K206, 'PARITY Accuracy'!K206)</f>
        <v>2.330138323954603</v>
      </c>
      <c r="L207" s="13">
        <f>_xlfn.STDEV.P('Hamiltonian Accuracy'!L206, 'MazeSolve Accuracy'!L206, 'MazeComplete Accuracy'!L206,'Vending_Machine Accuracy'!L206, 'Stack Accuracy'!L206, 'Reversal Accuracy'!L206, 'Pattern_Matching Accuracy'!L206, 'PARITY Accuracy'!L206)</f>
        <v>1.9079497993982482</v>
      </c>
      <c r="N207">
        <f t="shared" si="67"/>
        <v>52.871428571428574</v>
      </c>
      <c r="O207">
        <f t="shared" si="68"/>
        <v>5.1314059019543832</v>
      </c>
    </row>
    <row r="208" spans="1:23" x14ac:dyDescent="0.75">
      <c r="A208" s="1">
        <v>24</v>
      </c>
      <c r="B208">
        <v>50</v>
      </c>
      <c r="C208">
        <v>0.85</v>
      </c>
      <c r="D208">
        <f>(SUM(SUMIF('PARITY Accuracy'!D208,"&lt;&gt;0"), SUMIF('Pattern_Matching Accuracy'!D208,"&lt;&gt;0"), SUMIF('Reversal Accuracy'!D208,"&lt;&gt;0"), SUMIF('Stack Accuracy'!D208,"&lt;&gt;0"), SUMIF('Vending_Machine Accuracy'!D208,"&lt;&gt;0"), SUMIF('MazeComplete Accuracy'!D208,"&lt;&gt;0"), SUMIF('MazeSolve Accuracy'!D208,"&lt;&gt;0"), SUMIF('Hamiltonian Accuracy'!D208,"&lt;&gt;0")))/SUM(IF('PARITY Accuracy'!D208&lt;&gt;0,1,0), IF('Pattern_Matching Accuracy'!D208&lt;&gt;0,1,0), IF('Reversal Accuracy'!D208&lt;&gt;0,1,0), IF('Stack Accuracy'!D208&lt;&gt;0,1,0), IF('Vending_Machine Accuracy'!D208&lt;&gt;0,1,0), IF('MazeComplete Accuracy'!D208&lt;&gt;0,1,0), IF('MazeSolve Accuracy'!D208&lt;&gt;0,1,0), IF('Hamiltonian Accuracy'!D208&lt;&gt;0,1,0))</f>
        <v>52.057142857142864</v>
      </c>
      <c r="E208">
        <f>(SUM(SUMIF('PARITY Accuracy'!E208,"&lt;&gt;0"), SUMIF('Pattern_Matching Accuracy'!E208,"&lt;&gt;0"), SUMIF('Reversal Accuracy'!E208,"&lt;&gt;0"), SUMIF('Stack Accuracy'!E208,"&lt;&gt;0"), SUMIF('Vending_Machine Accuracy'!E208,"&lt;&gt;0"), SUMIF('MazeComplete Accuracy'!E208,"&lt;&gt;0"), SUMIF('MazeSolve Accuracy'!E208,"&lt;&gt;0"), SUMIF('Hamiltonian Accuracy'!E208,"&lt;&gt;0")))/SUM(IF('PARITY Accuracy'!E208&lt;&gt;0,1,0), IF('Pattern_Matching Accuracy'!E208&lt;&gt;0,1,0), IF('Reversal Accuracy'!E208&lt;&gt;0,1,0), IF('Stack Accuracy'!E208&lt;&gt;0,1,0), IF('Vending_Machine Accuracy'!E208&lt;&gt;0,1,0), IF('MazeComplete Accuracy'!E208&lt;&gt;0,1,0), IF('MazeSolve Accuracy'!E208&lt;&gt;0,1,0), IF('Hamiltonian Accuracy'!E208&lt;&gt;0,1,0))</f>
        <v>55.241428571428564</v>
      </c>
      <c r="F208">
        <f>(SUM(SUMIF('PARITY Accuracy'!F208,"&lt;&gt;0"), SUMIF('Pattern_Matching Accuracy'!F208,"&lt;&gt;0"), SUMIF('Reversal Accuracy'!F208,"&lt;&gt;0"), SUMIF('Stack Accuracy'!F208,"&lt;&gt;0"), SUMIF('Vending_Machine Accuracy'!F208,"&lt;&gt;0"), SUMIF('MazeComplete Accuracy'!F208,"&lt;&gt;0"), SUMIF('MazeSolve Accuracy'!F208,"&lt;&gt;0"), SUMIF('Hamiltonian Accuracy'!F208,"&lt;&gt;0")))/SUM(IF('PARITY Accuracy'!F208&lt;&gt;0,1,0), IF('Pattern_Matching Accuracy'!F208&lt;&gt;0,1,0), IF('Reversal Accuracy'!F208&lt;&gt;0,1,0), IF('Stack Accuracy'!F208&lt;&gt;0,1,0), IF('Vending_Machine Accuracy'!F208&lt;&gt;0,1,0), IF('MazeComplete Accuracy'!F208&lt;&gt;0,1,0), IF('MazeSolve Accuracy'!F208&lt;&gt;0,1,0), IF('Hamiltonian Accuracy'!F208&lt;&gt;0,1,0))</f>
        <v>45.085714285714289</v>
      </c>
      <c r="G208">
        <f>(SUM(SUMIF('PARITY Accuracy'!G208,"&lt;&gt;0"), SUMIF('Pattern_Matching Accuracy'!G208,"&lt;&gt;0"), SUMIF('Reversal Accuracy'!G208,"&lt;&gt;0"), SUMIF('Stack Accuracy'!G208,"&lt;&gt;0"), SUMIF('Vending_Machine Accuracy'!G208,"&lt;&gt;0"), SUMIF('MazeComplete Accuracy'!G208,"&lt;&gt;0"), SUMIF('MazeSolve Accuracy'!G208,"&lt;&gt;0"), SUMIF('Hamiltonian Accuracy'!G208,"&lt;&gt;0")))/SUM(IF('PARITY Accuracy'!G208&lt;&gt;0,1,0), IF('Pattern_Matching Accuracy'!G208&lt;&gt;0,1,0), IF('Reversal Accuracy'!G208&lt;&gt;0,1,0), IF('Stack Accuracy'!G208&lt;&gt;0,1,0), IF('Vending_Machine Accuracy'!G208&lt;&gt;0,1,0), IF('MazeComplete Accuracy'!G208&lt;&gt;0,1,0), IF('MazeSolve Accuracy'!G208&lt;&gt;0,1,0), IF('Hamiltonian Accuracy'!G208&lt;&gt;0,1,0))</f>
        <v>43.6</v>
      </c>
      <c r="H208" t="str">
        <f t="shared" si="66"/>
        <v>50 (δ=0.85)</v>
      </c>
      <c r="N208">
        <f t="shared" si="67"/>
        <v>48.996071428571426</v>
      </c>
      <c r="O208">
        <f t="shared" si="68"/>
        <v>4.8161998499748675</v>
      </c>
    </row>
    <row r="209" spans="1:23" x14ac:dyDescent="0.75">
      <c r="A209" s="1">
        <v>25</v>
      </c>
      <c r="B209">
        <v>100</v>
      </c>
      <c r="C209">
        <v>0</v>
      </c>
      <c r="D209">
        <f>(SUM(SUMIF('PARITY Accuracy'!D209,"&lt;&gt;0"), SUMIF('Pattern_Matching Accuracy'!D209,"&lt;&gt;0"), SUMIF('Reversal Accuracy'!D209,"&lt;&gt;0"), SUMIF('Stack Accuracy'!D209,"&lt;&gt;0"), SUMIF('Vending_Machine Accuracy'!D209,"&lt;&gt;0"), SUMIF('MazeComplete Accuracy'!D209,"&lt;&gt;0"), SUMIF('MazeSolve Accuracy'!D209,"&lt;&gt;0"), SUMIF('Hamiltonian Accuracy'!D209,"&lt;&gt;0")))/SUM(IF('PARITY Accuracy'!D209&lt;&gt;0,1,0), IF('Pattern_Matching Accuracy'!D209&lt;&gt;0,1,0), IF('Reversal Accuracy'!D209&lt;&gt;0,1,0), IF('Stack Accuracy'!D209&lt;&gt;0,1,0), IF('Vending_Machine Accuracy'!D209&lt;&gt;0,1,0), IF('MazeComplete Accuracy'!D209&lt;&gt;0,1,0), IF('MazeSolve Accuracy'!D209&lt;&gt;0,1,0), IF('Hamiltonian Accuracy'!D209&lt;&gt;0,1,0))</f>
        <v>62.616666666666667</v>
      </c>
      <c r="E209">
        <f>(SUM(SUMIF('PARITY Accuracy'!E209,"&lt;&gt;0"), SUMIF('Pattern_Matching Accuracy'!E209,"&lt;&gt;0"), SUMIF('Reversal Accuracy'!E209,"&lt;&gt;0"), SUMIF('Stack Accuracy'!E209,"&lt;&gt;0"), SUMIF('Vending_Machine Accuracy'!E209,"&lt;&gt;0"), SUMIF('MazeComplete Accuracy'!E209,"&lt;&gt;0"), SUMIF('MazeSolve Accuracy'!E209,"&lt;&gt;0"), SUMIF('Hamiltonian Accuracy'!E209,"&lt;&gt;0")))/SUM(IF('PARITY Accuracy'!E209&lt;&gt;0,1,0), IF('Pattern_Matching Accuracy'!E209&lt;&gt;0,1,0), IF('Reversal Accuracy'!E209&lt;&gt;0,1,0), IF('Stack Accuracy'!E209&lt;&gt;0,1,0), IF('Vending_Machine Accuracy'!E209&lt;&gt;0,1,0), IF('MazeComplete Accuracy'!E209&lt;&gt;0,1,0), IF('MazeSolve Accuracy'!E209&lt;&gt;0,1,0), IF('Hamiltonian Accuracy'!E209&lt;&gt;0,1,0))</f>
        <v>72.066666666666663</v>
      </c>
      <c r="F209">
        <f>(SUM(SUMIF('PARITY Accuracy'!F209,"&lt;&gt;0"), SUMIF('Pattern_Matching Accuracy'!F209,"&lt;&gt;0"), SUMIF('Reversal Accuracy'!F209,"&lt;&gt;0"), SUMIF('Stack Accuracy'!F209,"&lt;&gt;0"), SUMIF('Vending_Machine Accuracy'!F209,"&lt;&gt;0"), SUMIF('MazeComplete Accuracy'!F209,"&lt;&gt;0"), SUMIF('MazeSolve Accuracy'!F209,"&lt;&gt;0"), SUMIF('Hamiltonian Accuracy'!F209,"&lt;&gt;0")))/SUM(IF('PARITY Accuracy'!F209&lt;&gt;0,1,0), IF('Pattern_Matching Accuracy'!F209&lt;&gt;0,1,0), IF('Reversal Accuracy'!F209&lt;&gt;0,1,0), IF('Stack Accuracy'!F209&lt;&gt;0,1,0), IF('Vending_Machine Accuracy'!F209&lt;&gt;0,1,0), IF('MazeComplete Accuracy'!F209&lt;&gt;0,1,0), IF('MazeSolve Accuracy'!F209&lt;&gt;0,1,0), IF('Hamiltonian Accuracy'!F209&lt;&gt;0,1,0))</f>
        <v>54.65</v>
      </c>
      <c r="G209">
        <f>(SUM(SUMIF('PARITY Accuracy'!G209,"&lt;&gt;0"), SUMIF('Pattern_Matching Accuracy'!G209,"&lt;&gt;0"), SUMIF('Reversal Accuracy'!G209,"&lt;&gt;0"), SUMIF('Stack Accuracy'!G209,"&lt;&gt;0"), SUMIF('Vending_Machine Accuracy'!G209,"&lt;&gt;0"), SUMIF('MazeComplete Accuracy'!G209,"&lt;&gt;0"), SUMIF('MazeSolve Accuracy'!G209,"&lt;&gt;0"), SUMIF('Hamiltonian Accuracy'!G209,"&lt;&gt;0")))/SUM(IF('PARITY Accuracy'!G209&lt;&gt;0,1,0), IF('Pattern_Matching Accuracy'!G209&lt;&gt;0,1,0), IF('Reversal Accuracy'!G209&lt;&gt;0,1,0), IF('Stack Accuracy'!G209&lt;&gt;0,1,0), IF('Vending_Machine Accuracy'!G209&lt;&gt;0,1,0), IF('MazeComplete Accuracy'!G209&lt;&gt;0,1,0), IF('MazeSolve Accuracy'!G209&lt;&gt;0,1,0), IF('Hamiltonian Accuracy'!G209&lt;&gt;0,1,0))</f>
        <v>60.4</v>
      </c>
      <c r="H209" t="str">
        <f t="shared" si="66"/>
        <v>100 (δ=0)</v>
      </c>
      <c r="N209">
        <f t="shared" si="67"/>
        <v>62.433333333333337</v>
      </c>
      <c r="O209">
        <f t="shared" si="68"/>
        <v>6.2759350786245625</v>
      </c>
    </row>
    <row r="210" spans="1:23" x14ac:dyDescent="0.75">
      <c r="A210" s="1">
        <v>26</v>
      </c>
      <c r="B210">
        <v>100</v>
      </c>
      <c r="C210">
        <v>0.2</v>
      </c>
      <c r="D210">
        <f>(SUM(SUMIF('PARITY Accuracy'!D210,"&lt;&gt;0"), SUMIF('Pattern_Matching Accuracy'!D210,"&lt;&gt;0"), SUMIF('Reversal Accuracy'!D210,"&lt;&gt;0"), SUMIF('Stack Accuracy'!D210,"&lt;&gt;0"), SUMIF('Vending_Machine Accuracy'!D210,"&lt;&gt;0"), SUMIF('MazeComplete Accuracy'!D210,"&lt;&gt;0"), SUMIF('MazeSolve Accuracy'!D210,"&lt;&gt;0"), SUMIF('Hamiltonian Accuracy'!D210,"&lt;&gt;0")))/SUM(IF('PARITY Accuracy'!D210&lt;&gt;0,1,0), IF('Pattern_Matching Accuracy'!D210&lt;&gt;0,1,0), IF('Reversal Accuracy'!D210&lt;&gt;0,1,0), IF('Stack Accuracy'!D210&lt;&gt;0,1,0), IF('Vending_Machine Accuracy'!D210&lt;&gt;0,1,0), IF('MazeComplete Accuracy'!D210&lt;&gt;0,1,0), IF('MazeSolve Accuracy'!D210&lt;&gt;0,1,0), IF('Hamiltonian Accuracy'!D210&lt;&gt;0,1,0))</f>
        <v>64.099999999999994</v>
      </c>
      <c r="E210">
        <f>(SUM(SUMIF('PARITY Accuracy'!E210,"&lt;&gt;0"), SUMIF('Pattern_Matching Accuracy'!E210,"&lt;&gt;0"), SUMIF('Reversal Accuracy'!E210,"&lt;&gt;0"), SUMIF('Stack Accuracy'!E210,"&lt;&gt;0"), SUMIF('Vending_Machine Accuracy'!E210,"&lt;&gt;0"), SUMIF('MazeComplete Accuracy'!E210,"&lt;&gt;0"), SUMIF('MazeSolve Accuracy'!E210,"&lt;&gt;0"), SUMIF('Hamiltonian Accuracy'!E210,"&lt;&gt;0")))/SUM(IF('PARITY Accuracy'!E210&lt;&gt;0,1,0), IF('Pattern_Matching Accuracy'!E210&lt;&gt;0,1,0), IF('Reversal Accuracy'!E210&lt;&gt;0,1,0), IF('Stack Accuracy'!E210&lt;&gt;0,1,0), IF('Vending_Machine Accuracy'!E210&lt;&gt;0,1,0), IF('MazeComplete Accuracy'!E210&lt;&gt;0,1,0), IF('MazeSolve Accuracy'!E210&lt;&gt;0,1,0), IF('Hamiltonian Accuracy'!E210&lt;&gt;0,1,0))</f>
        <v>65.713333333333324</v>
      </c>
      <c r="F210">
        <f>(SUM(SUMIF('PARITY Accuracy'!F210,"&lt;&gt;0"), SUMIF('Pattern_Matching Accuracy'!F210,"&lt;&gt;0"), SUMIF('Reversal Accuracy'!F210,"&lt;&gt;0"), SUMIF('Stack Accuracy'!F210,"&lt;&gt;0"), SUMIF('Vending_Machine Accuracy'!F210,"&lt;&gt;0"), SUMIF('MazeComplete Accuracy'!F210,"&lt;&gt;0"), SUMIF('MazeSolve Accuracy'!F210,"&lt;&gt;0"), SUMIF('Hamiltonian Accuracy'!F210,"&lt;&gt;0")))/SUM(IF('PARITY Accuracy'!F210&lt;&gt;0,1,0), IF('Pattern_Matching Accuracy'!F210&lt;&gt;0,1,0), IF('Reversal Accuracy'!F210&lt;&gt;0,1,0), IF('Stack Accuracy'!F210&lt;&gt;0,1,0), IF('Vending_Machine Accuracy'!F210&lt;&gt;0,1,0), IF('MazeComplete Accuracy'!F210&lt;&gt;0,1,0), IF('MazeSolve Accuracy'!F210&lt;&gt;0,1,0), IF('Hamiltonian Accuracy'!F210&lt;&gt;0,1,0))</f>
        <v>52.966666666666669</v>
      </c>
      <c r="G210">
        <f>(SUM(SUMIF('PARITY Accuracy'!G210,"&lt;&gt;0"), SUMIF('Pattern_Matching Accuracy'!G210,"&lt;&gt;0"), SUMIF('Reversal Accuracy'!G210,"&lt;&gt;0"), SUMIF('Stack Accuracy'!G210,"&lt;&gt;0"), SUMIF('Vending_Machine Accuracy'!G210,"&lt;&gt;0"), SUMIF('MazeComplete Accuracy'!G210,"&lt;&gt;0"), SUMIF('MazeSolve Accuracy'!G210,"&lt;&gt;0"), SUMIF('Hamiltonian Accuracy'!G210,"&lt;&gt;0")))/SUM(IF('PARITY Accuracy'!G210&lt;&gt;0,1,0), IF('Pattern_Matching Accuracy'!G210&lt;&gt;0,1,0), IF('Reversal Accuracy'!G210&lt;&gt;0,1,0), IF('Stack Accuracy'!G210&lt;&gt;0,1,0), IF('Vending_Machine Accuracy'!G210&lt;&gt;0,1,0), IF('MazeComplete Accuracy'!G210&lt;&gt;0,1,0), IF('MazeSolve Accuracy'!G210&lt;&gt;0,1,0), IF('Hamiltonian Accuracy'!G210&lt;&gt;0,1,0))</f>
        <v>55.4</v>
      </c>
      <c r="H210" t="str">
        <f t="shared" si="66"/>
        <v>100 (δ=0.2)</v>
      </c>
      <c r="N210">
        <f t="shared" si="67"/>
        <v>59.545000000000002</v>
      </c>
      <c r="O210">
        <f t="shared" si="68"/>
        <v>5.4601248968213945</v>
      </c>
    </row>
    <row r="211" spans="1:23" x14ac:dyDescent="0.75">
      <c r="A211" s="1">
        <v>27</v>
      </c>
      <c r="B211">
        <v>100</v>
      </c>
      <c r="C211">
        <v>0.45</v>
      </c>
      <c r="D211">
        <f>(SUM(SUMIF('PARITY Accuracy'!D211,"&lt;&gt;0"), SUMIF('Pattern_Matching Accuracy'!D211,"&lt;&gt;0"), SUMIF('Reversal Accuracy'!D211,"&lt;&gt;0"), SUMIF('Stack Accuracy'!D211,"&lt;&gt;0"), SUMIF('Vending_Machine Accuracy'!D211,"&lt;&gt;0"), SUMIF('MazeComplete Accuracy'!D211,"&lt;&gt;0"), SUMIF('MazeSolve Accuracy'!D211,"&lt;&gt;0"), SUMIF('Hamiltonian Accuracy'!D211,"&lt;&gt;0")))/SUM(IF('PARITY Accuracy'!D211&lt;&gt;0,1,0), IF('Pattern_Matching Accuracy'!D211&lt;&gt;0,1,0), IF('Reversal Accuracy'!D211&lt;&gt;0,1,0), IF('Stack Accuracy'!D211&lt;&gt;0,1,0), IF('Vending_Machine Accuracy'!D211&lt;&gt;0,1,0), IF('MazeComplete Accuracy'!D211&lt;&gt;0,1,0), IF('MazeSolve Accuracy'!D211&lt;&gt;0,1,0), IF('Hamiltonian Accuracy'!D211&lt;&gt;0,1,0))</f>
        <v>63.533333333333339</v>
      </c>
      <c r="E211">
        <f>(SUM(SUMIF('PARITY Accuracy'!E211,"&lt;&gt;0"), SUMIF('Pattern_Matching Accuracy'!E211,"&lt;&gt;0"), SUMIF('Reversal Accuracy'!E211,"&lt;&gt;0"), SUMIF('Stack Accuracy'!E211,"&lt;&gt;0"), SUMIF('Vending_Machine Accuracy'!E211,"&lt;&gt;0"), SUMIF('MazeComplete Accuracy'!E211,"&lt;&gt;0"), SUMIF('MazeSolve Accuracy'!E211,"&lt;&gt;0"), SUMIF('Hamiltonian Accuracy'!E211,"&lt;&gt;0")))/SUM(IF('PARITY Accuracy'!E211&lt;&gt;0,1,0), IF('Pattern_Matching Accuracy'!E211&lt;&gt;0,1,0), IF('Reversal Accuracy'!E211&lt;&gt;0,1,0), IF('Stack Accuracy'!E211&lt;&gt;0,1,0), IF('Vending_Machine Accuracy'!E211&lt;&gt;0,1,0), IF('MazeComplete Accuracy'!E211&lt;&gt;0,1,0), IF('MazeSolve Accuracy'!E211&lt;&gt;0,1,0), IF('Hamiltonian Accuracy'!E211&lt;&gt;0,1,0))</f>
        <v>62.56666666666667</v>
      </c>
      <c r="F211">
        <f>(SUM(SUMIF('PARITY Accuracy'!F211,"&lt;&gt;0"), SUMIF('Pattern_Matching Accuracy'!F211,"&lt;&gt;0"), SUMIF('Reversal Accuracy'!F211,"&lt;&gt;0"), SUMIF('Stack Accuracy'!F211,"&lt;&gt;0"), SUMIF('Vending_Machine Accuracy'!F211,"&lt;&gt;0"), SUMIF('MazeComplete Accuracy'!F211,"&lt;&gt;0"), SUMIF('MazeSolve Accuracy'!F211,"&lt;&gt;0"), SUMIF('Hamiltonian Accuracy'!F211,"&lt;&gt;0")))/SUM(IF('PARITY Accuracy'!F211&lt;&gt;0,1,0), IF('Pattern_Matching Accuracy'!F211&lt;&gt;0,1,0), IF('Reversal Accuracy'!F211&lt;&gt;0,1,0), IF('Stack Accuracy'!F211&lt;&gt;0,1,0), IF('Vending_Machine Accuracy'!F211&lt;&gt;0,1,0), IF('MazeComplete Accuracy'!F211&lt;&gt;0,1,0), IF('MazeSolve Accuracy'!F211&lt;&gt;0,1,0), IF('Hamiltonian Accuracy'!F211&lt;&gt;0,1,0))</f>
        <v>52.866666666666667</v>
      </c>
      <c r="G211">
        <f>(SUM(SUMIF('PARITY Accuracy'!G211,"&lt;&gt;0"), SUMIF('Pattern_Matching Accuracy'!G211,"&lt;&gt;0"), SUMIF('Reversal Accuracy'!G211,"&lt;&gt;0"), SUMIF('Stack Accuracy'!G211,"&lt;&gt;0"), SUMIF('Vending_Machine Accuracy'!G211,"&lt;&gt;0"), SUMIF('MazeComplete Accuracy'!G211,"&lt;&gt;0"), SUMIF('MazeSolve Accuracy'!G211,"&lt;&gt;0"), SUMIF('Hamiltonian Accuracy'!G211,"&lt;&gt;0")))/SUM(IF('PARITY Accuracy'!G211&lt;&gt;0,1,0), IF('Pattern_Matching Accuracy'!G211&lt;&gt;0,1,0), IF('Reversal Accuracy'!G211&lt;&gt;0,1,0), IF('Stack Accuracy'!G211&lt;&gt;0,1,0), IF('Vending_Machine Accuracy'!G211&lt;&gt;0,1,0), IF('MazeComplete Accuracy'!G211&lt;&gt;0,1,0), IF('MazeSolve Accuracy'!G211&lt;&gt;0,1,0), IF('Hamiltonian Accuracy'!G211&lt;&gt;0,1,0))</f>
        <v>57.4</v>
      </c>
      <c r="H211" t="str">
        <f t="shared" si="66"/>
        <v>100 (δ=0.45)</v>
      </c>
      <c r="N211">
        <f t="shared" si="67"/>
        <v>59.091666666666669</v>
      </c>
      <c r="O211">
        <f t="shared" si="68"/>
        <v>4.2841682065743214</v>
      </c>
    </row>
    <row r="212" spans="1:23" x14ac:dyDescent="0.75">
      <c r="A212" s="1">
        <v>28</v>
      </c>
      <c r="B212">
        <v>100</v>
      </c>
      <c r="C212">
        <v>0.65</v>
      </c>
      <c r="D212">
        <f>(SUM(SUMIF('PARITY Accuracy'!D212,"&lt;&gt;0"), SUMIF('Pattern_Matching Accuracy'!D212,"&lt;&gt;0"), SUMIF('Reversal Accuracy'!D212,"&lt;&gt;0"), SUMIF('Stack Accuracy'!D212,"&lt;&gt;0"), SUMIF('Vending_Machine Accuracy'!D212,"&lt;&gt;0"), SUMIF('MazeComplete Accuracy'!D212,"&lt;&gt;0"), SUMIF('MazeSolve Accuracy'!D212,"&lt;&gt;0"), SUMIF('Hamiltonian Accuracy'!D212,"&lt;&gt;0")))/SUM(IF('PARITY Accuracy'!D212&lt;&gt;0,1,0), IF('Pattern_Matching Accuracy'!D212&lt;&gt;0,1,0), IF('Reversal Accuracy'!D212&lt;&gt;0,1,0), IF('Stack Accuracy'!D212&lt;&gt;0,1,0), IF('Vending_Machine Accuracy'!D212&lt;&gt;0,1,0), IF('MazeComplete Accuracy'!D212&lt;&gt;0,1,0), IF('MazeSolve Accuracy'!D212&lt;&gt;0,1,0), IF('Hamiltonian Accuracy'!D212&lt;&gt;0,1,0))</f>
        <v>61.333333333333336</v>
      </c>
      <c r="E212">
        <f>(SUM(SUMIF('PARITY Accuracy'!E212,"&lt;&gt;0"), SUMIF('Pattern_Matching Accuracy'!E212,"&lt;&gt;0"), SUMIF('Reversal Accuracy'!E212,"&lt;&gt;0"), SUMIF('Stack Accuracy'!E212,"&lt;&gt;0"), SUMIF('Vending_Machine Accuracy'!E212,"&lt;&gt;0"), SUMIF('MazeComplete Accuracy'!E212,"&lt;&gt;0"), SUMIF('MazeSolve Accuracy'!E212,"&lt;&gt;0"), SUMIF('Hamiltonian Accuracy'!E212,"&lt;&gt;0")))/SUM(IF('PARITY Accuracy'!E212&lt;&gt;0,1,0), IF('Pattern_Matching Accuracy'!E212&lt;&gt;0,1,0), IF('Reversal Accuracy'!E212&lt;&gt;0,1,0), IF('Stack Accuracy'!E212&lt;&gt;0,1,0), IF('Vending_Machine Accuracy'!E212&lt;&gt;0,1,0), IF('MazeComplete Accuracy'!E212&lt;&gt;0,1,0), IF('MazeSolve Accuracy'!E212&lt;&gt;0,1,0), IF('Hamiltonian Accuracy'!E212&lt;&gt;0,1,0))</f>
        <v>59.066666666666663</v>
      </c>
      <c r="F212">
        <f>(SUM(SUMIF('PARITY Accuracy'!F212,"&lt;&gt;0"), SUMIF('Pattern_Matching Accuracy'!F212,"&lt;&gt;0"), SUMIF('Reversal Accuracy'!F212,"&lt;&gt;0"), SUMIF('Stack Accuracy'!F212,"&lt;&gt;0"), SUMIF('Vending_Machine Accuracy'!F212,"&lt;&gt;0"), SUMIF('MazeComplete Accuracy'!F212,"&lt;&gt;0"), SUMIF('MazeSolve Accuracy'!F212,"&lt;&gt;0"), SUMIF('Hamiltonian Accuracy'!F212,"&lt;&gt;0")))/SUM(IF('PARITY Accuracy'!F212&lt;&gt;0,1,0), IF('Pattern_Matching Accuracy'!F212&lt;&gt;0,1,0), IF('Reversal Accuracy'!F212&lt;&gt;0,1,0), IF('Stack Accuracy'!F212&lt;&gt;0,1,0), IF('Vending_Machine Accuracy'!F212&lt;&gt;0,1,0), IF('MazeComplete Accuracy'!F212&lt;&gt;0,1,0), IF('MazeSolve Accuracy'!F212&lt;&gt;0,1,0), IF('Hamiltonian Accuracy'!F212&lt;&gt;0,1,0))</f>
        <v>51.816666666666663</v>
      </c>
      <c r="G212">
        <f>(SUM(SUMIF('PARITY Accuracy'!G212,"&lt;&gt;0"), SUMIF('Pattern_Matching Accuracy'!G212,"&lt;&gt;0"), SUMIF('Reversal Accuracy'!G212,"&lt;&gt;0"), SUMIF('Stack Accuracy'!G212,"&lt;&gt;0"), SUMIF('Vending_Machine Accuracy'!G212,"&lt;&gt;0"), SUMIF('MazeComplete Accuracy'!G212,"&lt;&gt;0"), SUMIF('MazeSolve Accuracy'!G212,"&lt;&gt;0"), SUMIF('Hamiltonian Accuracy'!G212,"&lt;&gt;0")))/SUM(IF('PARITY Accuracy'!G212&lt;&gt;0,1,0), IF('Pattern_Matching Accuracy'!G212&lt;&gt;0,1,0), IF('Reversal Accuracy'!G212&lt;&gt;0,1,0), IF('Stack Accuracy'!G212&lt;&gt;0,1,0), IF('Vending_Machine Accuracy'!G212&lt;&gt;0,1,0), IF('MazeComplete Accuracy'!G212&lt;&gt;0,1,0), IF('MazeSolve Accuracy'!G212&lt;&gt;0,1,0), IF('Hamiltonian Accuracy'!G212&lt;&gt;0,1,0))</f>
        <v>54.4</v>
      </c>
      <c r="H212" t="str">
        <f t="shared" si="66"/>
        <v>100 (δ=0.65)</v>
      </c>
      <c r="N212">
        <f t="shared" si="67"/>
        <v>56.654166666666669</v>
      </c>
      <c r="O212">
        <f t="shared" si="68"/>
        <v>3.7482472755794674</v>
      </c>
    </row>
    <row r="213" spans="1:23" x14ac:dyDescent="0.75">
      <c r="A213" s="1">
        <v>29</v>
      </c>
      <c r="B213">
        <v>100</v>
      </c>
      <c r="C213">
        <v>0.85</v>
      </c>
      <c r="D213">
        <f>(SUM(SUMIF('PARITY Accuracy'!D213,"&lt;&gt;0"), SUMIF('Pattern_Matching Accuracy'!D213,"&lt;&gt;0"), SUMIF('Reversal Accuracy'!D213,"&lt;&gt;0"), SUMIF('Stack Accuracy'!D213,"&lt;&gt;0"), SUMIF('Vending_Machine Accuracy'!D213,"&lt;&gt;0"), SUMIF('MazeComplete Accuracy'!D213,"&lt;&gt;0"), SUMIF('MazeSolve Accuracy'!D213,"&lt;&gt;0"), SUMIF('Hamiltonian Accuracy'!D213,"&lt;&gt;0")))/SUM(IF('PARITY Accuracy'!D213&lt;&gt;0,1,0), IF('Pattern_Matching Accuracy'!D213&lt;&gt;0,1,0), IF('Reversal Accuracy'!D213&lt;&gt;0,1,0), IF('Stack Accuracy'!D213&lt;&gt;0,1,0), IF('Vending_Machine Accuracy'!D213&lt;&gt;0,1,0), IF('MazeComplete Accuracy'!D213&lt;&gt;0,1,0), IF('MazeSolve Accuracy'!D213&lt;&gt;0,1,0), IF('Hamiltonian Accuracy'!D213&lt;&gt;0,1,0))</f>
        <v>57.004999999999995</v>
      </c>
      <c r="E213">
        <f>(SUM(SUMIF('PARITY Accuracy'!E213,"&lt;&gt;0"), SUMIF('Pattern_Matching Accuracy'!E213,"&lt;&gt;0"), SUMIF('Reversal Accuracy'!E213,"&lt;&gt;0"), SUMIF('Stack Accuracy'!E213,"&lt;&gt;0"), SUMIF('Vending_Machine Accuracy'!E213,"&lt;&gt;0"), SUMIF('MazeComplete Accuracy'!E213,"&lt;&gt;0"), SUMIF('MazeSolve Accuracy'!E213,"&lt;&gt;0"), SUMIF('Hamiltonian Accuracy'!E213,"&lt;&gt;0")))/SUM(IF('PARITY Accuracy'!E213&lt;&gt;0,1,0), IF('Pattern_Matching Accuracy'!E213&lt;&gt;0,1,0), IF('Reversal Accuracy'!E213&lt;&gt;0,1,0), IF('Stack Accuracy'!E213&lt;&gt;0,1,0), IF('Vending_Machine Accuracy'!E213&lt;&gt;0,1,0), IF('MazeComplete Accuracy'!E213&lt;&gt;0,1,0), IF('MazeSolve Accuracy'!E213&lt;&gt;0,1,0), IF('Hamiltonian Accuracy'!E213&lt;&gt;0,1,0))</f>
        <v>53.083333333333336</v>
      </c>
      <c r="F213">
        <f>(SUM(SUMIF('PARITY Accuracy'!F213,"&lt;&gt;0"), SUMIF('Pattern_Matching Accuracy'!F213,"&lt;&gt;0"), SUMIF('Reversal Accuracy'!F213,"&lt;&gt;0"), SUMIF('Stack Accuracy'!F213,"&lt;&gt;0"), SUMIF('Vending_Machine Accuracy'!F213,"&lt;&gt;0"), SUMIF('MazeComplete Accuracy'!F213,"&lt;&gt;0"), SUMIF('MazeSolve Accuracy'!F213,"&lt;&gt;0"), SUMIF('Hamiltonian Accuracy'!F213,"&lt;&gt;0")))/SUM(IF('PARITY Accuracy'!F213&lt;&gt;0,1,0), IF('Pattern_Matching Accuracy'!F213&lt;&gt;0,1,0), IF('Reversal Accuracy'!F213&lt;&gt;0,1,0), IF('Stack Accuracy'!F213&lt;&gt;0,1,0), IF('Vending_Machine Accuracy'!F213&lt;&gt;0,1,0), IF('MazeComplete Accuracy'!F213&lt;&gt;0,1,0), IF('MazeSolve Accuracy'!F213&lt;&gt;0,1,0), IF('Hamiltonian Accuracy'!F213&lt;&gt;0,1,0))</f>
        <v>47.633333333333326</v>
      </c>
      <c r="G213">
        <f>(SUM(SUMIF('PARITY Accuracy'!G213,"&lt;&gt;0"), SUMIF('Pattern_Matching Accuracy'!G213,"&lt;&gt;0"), SUMIF('Reversal Accuracy'!G213,"&lt;&gt;0"), SUMIF('Stack Accuracy'!G213,"&lt;&gt;0"), SUMIF('Vending_Machine Accuracy'!G213,"&lt;&gt;0"), SUMIF('MazeComplete Accuracy'!G213,"&lt;&gt;0"), SUMIF('MazeSolve Accuracy'!G213,"&lt;&gt;0"), SUMIF('Hamiltonian Accuracy'!G213,"&lt;&gt;0")))/SUM(IF('PARITY Accuracy'!G213&lt;&gt;0,1,0), IF('Pattern_Matching Accuracy'!G213&lt;&gt;0,1,0), IF('Reversal Accuracy'!G213&lt;&gt;0,1,0), IF('Stack Accuracy'!G213&lt;&gt;0,1,0), IF('Vending_Machine Accuracy'!G213&lt;&gt;0,1,0), IF('MazeComplete Accuracy'!G213&lt;&gt;0,1,0), IF('MazeSolve Accuracy'!G213&lt;&gt;0,1,0), IF('Hamiltonian Accuracy'!G213&lt;&gt;0,1,0))</f>
        <v>55.8</v>
      </c>
      <c r="H213" t="str">
        <f t="shared" si="66"/>
        <v>100 (δ=0.85)</v>
      </c>
      <c r="N213">
        <f t="shared" si="67"/>
        <v>53.380416666666662</v>
      </c>
      <c r="O213">
        <f t="shared" si="68"/>
        <v>3.6093355757827679</v>
      </c>
    </row>
    <row r="214" spans="1:23" x14ac:dyDescent="0.75">
      <c r="O214">
        <f>AVERAGE(O184:O213)</f>
        <v>8.5680679356511575</v>
      </c>
    </row>
    <row r="217" spans="1:23" x14ac:dyDescent="0.75">
      <c r="A217" s="1">
        <v>0</v>
      </c>
      <c r="B217" t="s">
        <v>20</v>
      </c>
    </row>
    <row r="218" spans="1:23" x14ac:dyDescent="0.75">
      <c r="P218" t="s">
        <v>36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  <c r="J219" s="2"/>
      <c r="K219" s="2" t="s">
        <v>26</v>
      </c>
      <c r="L219" s="2" t="s">
        <v>27</v>
      </c>
      <c r="N219" s="3" t="s">
        <v>28</v>
      </c>
      <c r="O219" s="3" t="s">
        <v>29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'MazeComplete Accuracy'!D220, 'MazeSolve Accuracy'!D220, 'Hamiltonian Accuracy'!D220)</f>
        <v>16.412500000000001</v>
      </c>
      <c r="E220">
        <f>AVERAGE('PARITY Accuracy'!E220, 'Pattern_Matching Accuracy'!E220, 'Reversal Accuracy'!E220, 'Stack Accuracy'!E220, 'Vending_Machine Accuracy'!E220, 'MazeComplete Accuracy'!E220, 'MazeSolve Accuracy'!E220, 'Hamiltonian Accuracy'!E220)</f>
        <v>12.712500000000002</v>
      </c>
      <c r="F220">
        <f>AVERAGE('PARITY Accuracy'!F220, 'Pattern_Matching Accuracy'!F220, 'Reversal Accuracy'!F220, 'Stack Accuracy'!F220, 'Vending_Machine Accuracy'!F220, 'MazeComplete Accuracy'!F220, 'MazeSolve Accuracy'!F220, 'Hamiltonian Accuracy'!F220)</f>
        <v>20.212499999999999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13.833333333333336</v>
      </c>
      <c r="H220" t="str">
        <f t="shared" ref="H220:H249" si="79">B220&amp;" (δ="&amp;C220&amp;")"</f>
        <v>0 (δ=0)</v>
      </c>
      <c r="J220">
        <v>2</v>
      </c>
      <c r="K220">
        <f>_xlfn.STDEV.P(D220:G224)</f>
        <v>3.3250603903811773</v>
      </c>
      <c r="L220">
        <f>_xlfn.STDEV.P(D220:G220,D225:G225,D230:G230,D235:G235,D240:G240,D245:F245)</f>
        <v>7.2511076066796702</v>
      </c>
      <c r="M220">
        <v>0</v>
      </c>
      <c r="N220">
        <f>AVERAGE(D220:G220)</f>
        <v>15.792708333333335</v>
      </c>
      <c r="O220">
        <f>_xlfn.STDEV.P(D220:G220)</f>
        <v>2.8829470101862094</v>
      </c>
      <c r="P220" s="5">
        <f>_xlfn.STDEV.P(D220:D224)</f>
        <v>2.1095428414706454</v>
      </c>
      <c r="Q220">
        <f>_xlfn.STDEV.P(D220,D225,D230,D235,D240,D245)</f>
        <v>5.4822449682853689</v>
      </c>
      <c r="R220" s="5">
        <f>_xlfn.STDEV.P(E220:E224)</f>
        <v>0.5451261321932751</v>
      </c>
      <c r="S220">
        <f>_xlfn.STDEV.P(E220,E225,E230,E235,E240,E245)</f>
        <v>9.0636974517529811</v>
      </c>
      <c r="T220" s="5">
        <f>_xlfn.STDEV.P(F220:F224)</f>
        <v>0.29941609843159717</v>
      </c>
      <c r="U220">
        <f>_xlfn.STDEV.P(F220,F225,F230,F235,F240,F245)</f>
        <v>4.9695881739315757</v>
      </c>
      <c r="V220" s="5">
        <f>_xlfn.STDEV.P(G220:G224)</f>
        <v>0.25641401706643985</v>
      </c>
      <c r="W220" t="e">
        <f>_xlfn.STDEV.P(G220,G225,G230,G235,G240,G245)</f>
        <v>#DIV/0!</v>
      </c>
    </row>
    <row r="221" spans="1:23" x14ac:dyDescent="0.7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'MazeComplete Accuracy'!D221, 'MazeSolve Accuracy'!D221, 'Hamiltonian Accuracy'!D221)</f>
        <v>19.877500000000001</v>
      </c>
      <c r="E221">
        <f>AVERAGE('PARITY Accuracy'!E221, 'Pattern_Matching Accuracy'!E221, 'Reversal Accuracy'!E221, 'Stack Accuracy'!E221, 'Vending_Machine Accuracy'!E221, 'MazeComplete Accuracy'!E221, 'MazeSolve Accuracy'!E221, 'Hamiltonian Accuracy'!E221)</f>
        <v>13.525</v>
      </c>
      <c r="F221">
        <f>AVERAGE('PARITY Accuracy'!F221, 'Pattern_Matching Accuracy'!F221, 'Reversal Accuracy'!F221, 'Stack Accuracy'!F221, 'Vending_Machine Accuracy'!F221, 'MazeComplete Accuracy'!F221, 'MazeSolve Accuracy'!F221, 'Hamiltonian Accuracy'!F221)</f>
        <v>21.024999999999999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13.600000000000001</v>
      </c>
      <c r="H221" t="str">
        <f t="shared" si="79"/>
        <v>0 (δ=0.2)</v>
      </c>
      <c r="J221">
        <v>5</v>
      </c>
      <c r="K221">
        <f>_xlfn.STDEV.P(D225:G229)</f>
        <v>5.134444208016256</v>
      </c>
      <c r="L221">
        <f t="shared" ref="L221:L225" si="80">_xlfn.STDEV.P(D221:G221,D226:G226,D231:G231,D236:G236,D241:G241,D246:F246)</f>
        <v>6.1946692083046067</v>
      </c>
      <c r="M221">
        <v>0.2</v>
      </c>
      <c r="N221">
        <f t="shared" ref="N221:N244" si="81">AVERAGE(D221:G221)</f>
        <v>17.006875000000001</v>
      </c>
      <c r="O221">
        <f t="shared" ref="O221:O244" si="82">_xlfn.STDEV.P(D221:G221)</f>
        <v>3.4682873002211045</v>
      </c>
      <c r="P221" s="5">
        <f>_xlfn.STDEV.P(D225:D229)</f>
        <v>3.1620395514604058</v>
      </c>
      <c r="Q221">
        <f t="shared" ref="Q221:Q224" si="83">_xlfn.STDEV.P(D221,D226,D231,D236,D241,D246)</f>
        <v>4.4065330419237965</v>
      </c>
      <c r="R221" s="5">
        <f>_xlfn.STDEV.P(E225:E229)</f>
        <v>0.58876990412214503</v>
      </c>
      <c r="S221">
        <f t="shared" ref="S221:S224" si="84">_xlfn.STDEV.P(E221,E226,E231,E236,E241,E246)</f>
        <v>8.2090921873795093</v>
      </c>
      <c r="T221" s="5">
        <f>_xlfn.STDEV.P(F225:F229)</f>
        <v>0.80315783006828712</v>
      </c>
      <c r="U221">
        <f t="shared" ref="U221:U224" si="85">_xlfn.STDEV.P(F221,F226,F231,F236,F241,F246)</f>
        <v>4.3961976345804104</v>
      </c>
      <c r="V221" s="5">
        <f>_xlfn.STDEV.P(G225:G229)</f>
        <v>0.19482185594936496</v>
      </c>
      <c r="W221" t="e">
        <f t="shared" ref="W221:W224" si="86">_xlfn.STDEV.P(G221,G226,G231,G236,G241,G246)</f>
        <v>#DIV/0!</v>
      </c>
    </row>
    <row r="222" spans="1:23" x14ac:dyDescent="0.7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'MazeComplete Accuracy'!D222, 'MazeSolve Accuracy'!D222, 'Hamiltonian Accuracy'!D222)</f>
        <v>21.587499999999999</v>
      </c>
      <c r="E222">
        <f>AVERAGE('PARITY Accuracy'!E222, 'Pattern_Matching Accuracy'!E222, 'Reversal Accuracy'!E222, 'Stack Accuracy'!E222, 'Vending_Machine Accuracy'!E222, 'MazeComplete Accuracy'!E222, 'MazeSolve Accuracy'!E222, 'Hamiltonian Accuracy'!E222)</f>
        <v>13.262500000000001</v>
      </c>
      <c r="F222">
        <f>AVERAGE('PARITY Accuracy'!F222, 'Pattern_Matching Accuracy'!F222, 'Reversal Accuracy'!F222, 'Stack Accuracy'!F222, 'Vending_Machine Accuracy'!F222, 'MazeComplete Accuracy'!F222, 'MazeSolve Accuracy'!F222, 'Hamiltonian Accuracy'!F222)</f>
        <v>20.450000000000003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13.433333333333334</v>
      </c>
      <c r="H222" t="str">
        <f t="shared" si="79"/>
        <v>0 (δ=0.45)</v>
      </c>
      <c r="J222">
        <v>10</v>
      </c>
      <c r="K222">
        <f>_xlfn.STDEV.P(D230:G234)</f>
        <v>5.0684031093907986</v>
      </c>
      <c r="L222">
        <f t="shared" si="80"/>
        <v>5.9731828778681457</v>
      </c>
      <c r="M222">
        <v>0.45</v>
      </c>
      <c r="N222">
        <f t="shared" si="81"/>
        <v>17.183333333333334</v>
      </c>
      <c r="O222">
        <f t="shared" si="82"/>
        <v>3.8569168116082904</v>
      </c>
      <c r="P222" s="5">
        <f>_xlfn.STDEV.P(D230:D234)</f>
        <v>0.55160357141700911</v>
      </c>
      <c r="Q222">
        <f t="shared" si="83"/>
        <v>4.3249971928958786</v>
      </c>
      <c r="R222" s="5">
        <f>_xlfn.STDEV.P(E230:E234)</f>
        <v>0.37296112397943071</v>
      </c>
      <c r="S222">
        <f t="shared" si="84"/>
        <v>7.6946246682162638</v>
      </c>
      <c r="T222" s="5">
        <f>_xlfn.STDEV.P(F230:F234)</f>
        <v>0.51155400496917225</v>
      </c>
      <c r="U222">
        <f t="shared" si="85"/>
        <v>4.1328946391206722</v>
      </c>
      <c r="V222" s="5">
        <f>_xlfn.STDEV.P(G230:G234)</f>
        <v>0.14616074357693493</v>
      </c>
      <c r="W222" t="e">
        <f t="shared" si="86"/>
        <v>#DIV/0!</v>
      </c>
    </row>
    <row r="223" spans="1:23" x14ac:dyDescent="0.7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'MazeComplete Accuracy'!D223, 'MazeSolve Accuracy'!D223, 'Hamiltonian Accuracy'!D223)</f>
        <v>18.228750000000002</v>
      </c>
      <c r="E223">
        <f>AVERAGE('PARITY Accuracy'!E223, 'Pattern_Matching Accuracy'!E223, 'Reversal Accuracy'!E223, 'Stack Accuracy'!E223, 'Vending_Machine Accuracy'!E223, 'MazeComplete Accuracy'!E223, 'MazeSolve Accuracy'!E223, 'Hamiltonian Accuracy'!E223)</f>
        <v>13.512500000000001</v>
      </c>
      <c r="F223">
        <f>AVERAGE('PARITY Accuracy'!F223, 'Pattern_Matching Accuracy'!F223, 'Reversal Accuracy'!F223, 'Stack Accuracy'!F223, 'Vending_Machine Accuracy'!F223, 'MazeComplete Accuracy'!F223, 'MazeSolve Accuracy'!F223, 'Hamiltonian Accuracy'!F223)</f>
        <v>20.625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13.222222222222221</v>
      </c>
      <c r="H223" t="str">
        <f t="shared" si="79"/>
        <v>0 (δ=0.65)</v>
      </c>
      <c r="J223">
        <v>20</v>
      </c>
      <c r="K223">
        <f>_xlfn.STDEV.P(D235:G239)</f>
        <v>5.3157132641234197</v>
      </c>
      <c r="L223">
        <f t="shared" si="80"/>
        <v>5.9090480778841252</v>
      </c>
      <c r="M223">
        <v>0.65</v>
      </c>
      <c r="N223">
        <f t="shared" si="81"/>
        <v>16.397118055555556</v>
      </c>
      <c r="O223">
        <f t="shared" si="82"/>
        <v>3.147651751505534</v>
      </c>
      <c r="P223" s="5">
        <f>_xlfn.STDEV.P(D235:D239)</f>
        <v>1.1545439597962677</v>
      </c>
      <c r="Q223">
        <f t="shared" si="83"/>
        <v>4.4327633221695084</v>
      </c>
      <c r="R223" s="5">
        <f>_xlfn.STDEV.P(E235:E239)</f>
        <v>1.128563910463207</v>
      </c>
      <c r="S223">
        <f t="shared" si="84"/>
        <v>7.2111752428773785</v>
      </c>
      <c r="T223" s="5">
        <f>_xlfn.STDEV.P(F235:F239)</f>
        <v>0.51721388620341036</v>
      </c>
      <c r="U223">
        <f t="shared" si="85"/>
        <v>4.3164414355655065</v>
      </c>
      <c r="V223" s="5">
        <f>_xlfn.STDEV.P(G235:G239)</f>
        <v>3.4729166416716524</v>
      </c>
      <c r="W223" t="e">
        <f t="shared" si="86"/>
        <v>#DIV/0!</v>
      </c>
    </row>
    <row r="224" spans="1:23" x14ac:dyDescent="0.7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'MazeComplete Accuracy'!D224, 'MazeSolve Accuracy'!D224, 'Hamiltonian Accuracy'!D224)</f>
        <v>15.965</v>
      </c>
      <c r="E224">
        <f>AVERAGE('PARITY Accuracy'!E224, 'Pattern_Matching Accuracy'!E224, 'Reversal Accuracy'!E224, 'Stack Accuracy'!E224, 'Vending_Machine Accuracy'!E224, 'MazeComplete Accuracy'!E224, 'MazeSolve Accuracy'!E224, 'Hamiltonian Accuracy'!E224)</f>
        <v>14.400000000000002</v>
      </c>
      <c r="F224">
        <f>AVERAGE('PARITY Accuracy'!F224, 'Pattern_Matching Accuracy'!F224, 'Reversal Accuracy'!F224, 'Stack Accuracy'!F224, 'Vending_Machine Accuracy'!F224, 'MazeComplete Accuracy'!F224, 'MazeSolve Accuracy'!F224, 'Hamiltonian Accuracy'!F224)</f>
        <v>20.925000000000001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13.122222222222224</v>
      </c>
      <c r="H224" t="str">
        <f t="shared" si="79"/>
        <v>0 (δ=0.85)</v>
      </c>
      <c r="J224">
        <v>50</v>
      </c>
      <c r="K224">
        <f>_xlfn.STDEV.P(D240:G244)</f>
        <v>5.4920565317101344</v>
      </c>
      <c r="L224">
        <f t="shared" si="80"/>
        <v>6.051358022859497</v>
      </c>
      <c r="M224">
        <v>0.85</v>
      </c>
      <c r="N224">
        <f t="shared" si="81"/>
        <v>16.103055555555557</v>
      </c>
      <c r="O224">
        <f t="shared" si="82"/>
        <v>2.960404243855391</v>
      </c>
      <c r="P224" s="5">
        <f>_xlfn.STDEV.P(D240:D244)</f>
        <v>0.67833914821422558</v>
      </c>
      <c r="Q224">
        <f t="shared" si="83"/>
        <v>4.962576859594245</v>
      </c>
      <c r="R224" s="5">
        <f>_xlfn.STDEV.P(E240:E244)</f>
        <v>2.2723670830215781</v>
      </c>
      <c r="S224">
        <f t="shared" si="84"/>
        <v>6.5231575330807949</v>
      </c>
      <c r="T224" s="5">
        <f>_xlfn.STDEV.P(F240:F244)</f>
        <v>0.76648548583779552</v>
      </c>
      <c r="U224">
        <f t="shared" si="85"/>
        <v>4.043233837756592</v>
      </c>
      <c r="V224" s="5">
        <f>_xlfn.STDEV.P(G240:G244)</f>
        <v>0.90188691087075801</v>
      </c>
      <c r="W224" t="e">
        <f t="shared" si="86"/>
        <v>#DIV/0!</v>
      </c>
    </row>
    <row r="225" spans="1:23" x14ac:dyDescent="0.7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'MazeComplete Accuracy'!D225, 'MazeSolve Accuracy'!D225, 'Hamiltonian Accuracy'!D225)</f>
        <v>13.26</v>
      </c>
      <c r="E225">
        <f>AVERAGE('PARITY Accuracy'!E225, 'Pattern_Matching Accuracy'!E225, 'Reversal Accuracy'!E225, 'Stack Accuracy'!E225, 'Vending_Machine Accuracy'!E225, 'MazeComplete Accuracy'!E225, 'MazeSolve Accuracy'!E225, 'Hamiltonian Accuracy'!E225)</f>
        <v>22.662499999999998</v>
      </c>
      <c r="F225">
        <f>AVERAGE('PARITY Accuracy'!F225, 'Pattern_Matching Accuracy'!F225, 'Reversal Accuracy'!F225, 'Stack Accuracy'!F225, 'Vending_Machine Accuracy'!F225, 'MazeComplete Accuracy'!F225, 'MazeSolve Accuracy'!F225, 'Hamiltonian Accuracy'!F225)</f>
        <v>33.125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26.955555555555559</v>
      </c>
      <c r="H225" t="str">
        <f t="shared" si="79"/>
        <v>5 (δ=0)</v>
      </c>
      <c r="J225">
        <v>100</v>
      </c>
      <c r="K225">
        <f>_xlfn.STDEV.P(D245:F249)</f>
        <v>2.9379664588930021</v>
      </c>
      <c r="N225">
        <f t="shared" si="81"/>
        <v>24.000763888888891</v>
      </c>
      <c r="O225">
        <f t="shared" si="82"/>
        <v>7.2307924454701071</v>
      </c>
      <c r="P225" s="5">
        <f>_xlfn.STDEV.P(D245:D249)</f>
        <v>0.54266830466583349</v>
      </c>
      <c r="R225" s="5">
        <f>_xlfn.STDEV.P(E245:E249)</f>
        <v>2.7549873966237222</v>
      </c>
      <c r="T225" s="5">
        <f>_xlfn.STDEV.P(F245:F249)</f>
        <v>0.79082235679070101</v>
      </c>
      <c r="V225" s="5" t="e">
        <f>_xlfn.STDEV.P(G245:G249)</f>
        <v>#DIV/0!</v>
      </c>
    </row>
    <row r="226" spans="1:23" x14ac:dyDescent="0.7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'MazeComplete Accuracy'!D226, 'MazeSolve Accuracy'!D226, 'Hamiltonian Accuracy'!D226)</f>
        <v>21.521249999999998</v>
      </c>
      <c r="E226">
        <f>AVERAGE('PARITY Accuracy'!E226, 'Pattern_Matching Accuracy'!E226, 'Reversal Accuracy'!E226, 'Stack Accuracy'!E226, 'Vending_Machine Accuracy'!E226, 'MazeComplete Accuracy'!E226, 'MazeSolve Accuracy'!E226, 'Hamiltonian Accuracy'!E226)</f>
        <v>21.912499999999998</v>
      </c>
      <c r="F226">
        <f>AVERAGE('PARITY Accuracy'!F226, 'Pattern_Matching Accuracy'!F226, 'Reversal Accuracy'!F226, 'Stack Accuracy'!F226, 'Vending_Machine Accuracy'!F226, 'MazeComplete Accuracy'!F226, 'MazeSolve Accuracy'!F226, 'Hamiltonian Accuracy'!F226)</f>
        <v>32.449999999999996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27.411111111111111</v>
      </c>
      <c r="H226" t="str">
        <f t="shared" si="79"/>
        <v>5 (δ=0.2)</v>
      </c>
      <c r="K226">
        <f>AVERAGE(K220:K225)</f>
        <v>4.545607327085798</v>
      </c>
      <c r="N226">
        <f t="shared" si="81"/>
        <v>25.823715277777776</v>
      </c>
      <c r="O226">
        <f t="shared" si="82"/>
        <v>4.478735512598556</v>
      </c>
      <c r="P226" s="5">
        <f>AVERAGE(P220:P225)</f>
        <v>1.3664562295040643</v>
      </c>
      <c r="Q226">
        <f>AVERAGE(Q220:Q224)</f>
        <v>4.7218230769737586</v>
      </c>
      <c r="R226" s="5">
        <f>AVERAGE(R220:R225)</f>
        <v>1.2771292584005598</v>
      </c>
      <c r="S226">
        <f>AVERAGE(S220:S224)</f>
        <v>7.7403494166613855</v>
      </c>
      <c r="T226" s="5">
        <f>AVERAGE(T220:T225)</f>
        <v>0.61477494371682717</v>
      </c>
      <c r="U226">
        <f>AVERAGE(U220:U224)</f>
        <v>4.3716711441909517</v>
      </c>
      <c r="V226" s="5" t="e">
        <f>AVERAGE(V220:V225)</f>
        <v>#DIV/0!</v>
      </c>
      <c r="W226" t="e">
        <f>AVERAGE(W220:W224)</f>
        <v>#DIV/0!</v>
      </c>
    </row>
    <row r="227" spans="1:23" ht="15.5" thickBot="1" x14ac:dyDescent="0.9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'MazeComplete Accuracy'!D227, 'MazeSolve Accuracy'!D227, 'Hamiltonian Accuracy'!D227)</f>
        <v>21.063749999999999</v>
      </c>
      <c r="E227">
        <f>AVERAGE('PARITY Accuracy'!E227, 'Pattern_Matching Accuracy'!E227, 'Reversal Accuracy'!E227, 'Stack Accuracy'!E227, 'Vending_Machine Accuracy'!E227, 'MazeComplete Accuracy'!E227, 'MazeSolve Accuracy'!E227, 'Hamiltonian Accuracy'!E227)</f>
        <v>21.049999999999997</v>
      </c>
      <c r="F227">
        <f>AVERAGE('PARITY Accuracy'!F227, 'Pattern_Matching Accuracy'!F227, 'Reversal Accuracy'!F227, 'Stack Accuracy'!F227, 'Vending_Machine Accuracy'!F227, 'MazeComplete Accuracy'!F227, 'MazeSolve Accuracy'!F227, 'Hamiltonian Accuracy'!F227)</f>
        <v>31.887500000000003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27.188888888888883</v>
      </c>
      <c r="H227" t="str">
        <f t="shared" si="79"/>
        <v>5 (δ=0.45)</v>
      </c>
      <c r="N227">
        <f t="shared" si="81"/>
        <v>25.29753472222222</v>
      </c>
      <c r="O227">
        <f t="shared" si="82"/>
        <v>4.5544304593628882</v>
      </c>
      <c r="P227" s="5">
        <f>_xlfn.STDEV.P(P220:P225)</f>
        <v>0.96930563687691029</v>
      </c>
      <c r="Q227">
        <f>_xlfn.STDEV.P(Q220:Q224)</f>
        <v>0.44195881413441446</v>
      </c>
      <c r="R227" s="5">
        <f>_xlfn.STDEV.P(R220:R225)</f>
        <v>0.91504297345160923</v>
      </c>
      <c r="S227">
        <f>_xlfn.STDEV.P(S220:S224)</f>
        <v>0.86425018916470164</v>
      </c>
      <c r="T227" s="5">
        <f>_xlfn.STDEV.P(T220:T225)</f>
        <v>0.18669083871000269</v>
      </c>
      <c r="U227">
        <f>_xlfn.STDEV.P(U220:U224)</f>
        <v>0.32435842135852144</v>
      </c>
      <c r="V227" s="5" t="e">
        <f>_xlfn.STDEV.P(V220:V225)</f>
        <v>#DIV/0!</v>
      </c>
      <c r="W227" t="e">
        <f>_xlfn.STDEV.P(W220:W224)</f>
        <v>#DIV/0!</v>
      </c>
    </row>
    <row r="228" spans="1:23" x14ac:dyDescent="0.7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'MazeComplete Accuracy'!D228, 'MazeSolve Accuracy'!D228, 'Hamiltonian Accuracy'!D228)</f>
        <v>21.575000000000003</v>
      </c>
      <c r="E228">
        <f>AVERAGE('PARITY Accuracy'!E228, 'Pattern_Matching Accuracy'!E228, 'Reversal Accuracy'!E228, 'Stack Accuracy'!E228, 'Vending_Machine Accuracy'!E228, 'MazeComplete Accuracy'!E228, 'MazeSolve Accuracy'!E228, 'Hamiltonian Accuracy'!E228)</f>
        <v>22.012499999999999</v>
      </c>
      <c r="F228">
        <f>AVERAGE('PARITY Accuracy'!F228, 'Pattern_Matching Accuracy'!F228, 'Reversal Accuracy'!F228, 'Stack Accuracy'!F228, 'Vending_Machine Accuracy'!F228, 'MazeComplete Accuracy'!F228, 'MazeSolve Accuracy'!F228, 'Hamiltonian Accuracy'!F228)</f>
        <v>31.524999999999999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27.355555555555554</v>
      </c>
      <c r="H228" t="str">
        <f t="shared" si="79"/>
        <v>5 (δ=0.65)</v>
      </c>
      <c r="K228" s="9" cm="1">
        <f t="array" ref="K228">INDEX(LINEST(K220:K225),1)</f>
        <v>-1.7580643760760493E-2</v>
      </c>
      <c r="L228" s="10" cm="1">
        <f t="array" ref="L228">INDEX(LINEST(L220:L224),1)</f>
        <v>-0.26851202980608274</v>
      </c>
      <c r="N228">
        <f t="shared" si="81"/>
        <v>25.617013888888891</v>
      </c>
      <c r="O228">
        <f t="shared" si="82"/>
        <v>4.1005250782363447</v>
      </c>
      <c r="P228" s="5"/>
      <c r="R228" s="5"/>
      <c r="T228" s="5"/>
      <c r="V228" s="5"/>
    </row>
    <row r="229" spans="1:23" x14ac:dyDescent="0.7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'MazeComplete Accuracy'!D229, 'MazeSolve Accuracy'!D229, 'Hamiltonian Accuracy'!D229)</f>
        <v>19.97</v>
      </c>
      <c r="E229">
        <f>AVERAGE('PARITY Accuracy'!E229, 'Pattern_Matching Accuracy'!E229, 'Reversal Accuracy'!E229, 'Stack Accuracy'!E229, 'Vending_Machine Accuracy'!E229, 'MazeComplete Accuracy'!E229, 'MazeSolve Accuracy'!E229, 'Hamiltonian Accuracy'!E229)</f>
        <v>21.1875</v>
      </c>
      <c r="F229">
        <f>AVERAGE('PARITY Accuracy'!F229, 'Pattern_Matching Accuracy'!F229, 'Reversal Accuracy'!F229, 'Stack Accuracy'!F229, 'Vending_Machine Accuracy'!F229, 'MazeComplete Accuracy'!F229, 'MazeSolve Accuracy'!F229, 'Hamiltonian Accuracy'!F229)</f>
        <v>30.762499999999999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27.511111111111109</v>
      </c>
      <c r="H229" t="str">
        <f t="shared" si="79"/>
        <v>5 (δ=0.85)</v>
      </c>
      <c r="K229" s="11">
        <f>AVERAGE('Hamiltonian Accuracy'!K228, 'MazeSolve Accuracy'!K228, 'MazeComplete Accuracy'!K228, 'Vending_Machine Accuracy'!K228, 'Stack Accuracy'!K228, 'Reversal Accuracy'!K228, 'Pattern_Matching Accuracy'!K228, 'PARITY Accuracy'!K228)</f>
        <v>1.1663217627419133</v>
      </c>
      <c r="L229" s="11">
        <f>AVERAGE('Hamiltonian Accuracy'!L228, 'MazeSolve Accuracy'!L228, 'MazeComplete Accuracy'!L228,  'Vending_Machine Accuracy'!L228, 'Stack Accuracy'!L228, 'Reversal Accuracy'!L228, 'Pattern_Matching Accuracy'!L228, 'PARITY Accuracy'!L228)</f>
        <v>-0.11885193800524486</v>
      </c>
      <c r="N229">
        <f t="shared" si="81"/>
        <v>24.857777777777777</v>
      </c>
      <c r="O229">
        <f t="shared" si="82"/>
        <v>4.4516073745999503</v>
      </c>
      <c r="P229" s="5"/>
      <c r="R229" s="5"/>
      <c r="T229" s="5"/>
      <c r="V229" s="5"/>
    </row>
    <row r="230" spans="1:23" ht="15.5" thickBot="1" x14ac:dyDescent="0.9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'MazeComplete Accuracy'!D230, 'MazeSolve Accuracy'!D230, 'Hamiltonian Accuracy'!D230)</f>
        <v>16.4725</v>
      </c>
      <c r="E230">
        <f>AVERAGE('PARITY Accuracy'!E230, 'Pattern_Matching Accuracy'!E230, 'Reversal Accuracy'!E230, 'Stack Accuracy'!E230, 'Vending_Machine Accuracy'!E230, 'MazeComplete Accuracy'!E230, 'MazeSolve Accuracy'!E230, 'Hamiltonian Accuracy'!E230)</f>
        <v>27.150000000000002</v>
      </c>
      <c r="F230">
        <f>AVERAGE('PARITY Accuracy'!F230, 'Pattern_Matching Accuracy'!F230, 'Reversal Accuracy'!F230, 'Stack Accuracy'!F230, 'Vending_Machine Accuracy'!F230, 'MazeComplete Accuracy'!F230, 'MazeSolve Accuracy'!F230, 'Hamiltonian Accuracy'!F230)</f>
        <v>30.1875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19.999999999999996</v>
      </c>
      <c r="H230" t="str">
        <f t="shared" si="79"/>
        <v>10 (δ=0)</v>
      </c>
      <c r="K230" s="12">
        <f>_xlfn.STDEV.P('Hamiltonian Accuracy'!K228, 'MazeSolve Accuracy'!K228, 'MazeComplete Accuracy'!K228, 'Vending_Machine Accuracy'!K228, 'Stack Accuracy'!K228, 'Reversal Accuracy'!K228, 'Pattern_Matching Accuracy'!K228, 'PARITY Accuracy'!K228)</f>
        <v>1.6753053319228188</v>
      </c>
      <c r="L230" s="13" t="s">
        <v>29</v>
      </c>
      <c r="N230">
        <f t="shared" si="81"/>
        <v>23.452500000000001</v>
      </c>
      <c r="O230">
        <f t="shared" si="82"/>
        <v>5.4697323403435414</v>
      </c>
      <c r="P230" s="5" t="s">
        <v>35</v>
      </c>
      <c r="R230" s="5"/>
      <c r="T230" s="5"/>
      <c r="V230" s="5"/>
    </row>
    <row r="231" spans="1:23" x14ac:dyDescent="0.7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'MazeComplete Accuracy'!D231, 'MazeSolve Accuracy'!D231, 'Hamiltonian Accuracy'!D231)</f>
        <v>17.8125</v>
      </c>
      <c r="E231">
        <f>AVERAGE('PARITY Accuracy'!E231, 'Pattern_Matching Accuracy'!E231, 'Reversal Accuracy'!E231, 'Stack Accuracy'!E231, 'Vending_Machine Accuracy'!E231, 'MazeComplete Accuracy'!E231, 'MazeSolve Accuracy'!E231, 'Hamiltonian Accuracy'!E231)</f>
        <v>26.624999999999996</v>
      </c>
      <c r="F231">
        <f>AVERAGE('PARITY Accuracy'!F231, 'Pattern_Matching Accuracy'!F231, 'Reversal Accuracy'!F231, 'Stack Accuracy'!F231, 'Vending_Machine Accuracy'!F231, 'MazeComplete Accuracy'!F231, 'MazeSolve Accuracy'!F231, 'Hamiltonian Accuracy'!F231)</f>
        <v>28.974999999999998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19.677777777777777</v>
      </c>
      <c r="H231" t="str">
        <f t="shared" si="79"/>
        <v>10 (δ=0.2)</v>
      </c>
      <c r="J231" s="2"/>
      <c r="K231" s="2" t="s">
        <v>26</v>
      </c>
      <c r="L231" s="2" t="s">
        <v>27</v>
      </c>
      <c r="N231">
        <f t="shared" si="81"/>
        <v>23.272569444444443</v>
      </c>
      <c r="O231">
        <f t="shared" si="82"/>
        <v>4.6500373744640013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'MazeComplete Accuracy'!D232, 'MazeSolve Accuracy'!D232, 'Hamiltonian Accuracy'!D232)</f>
        <v>16.625</v>
      </c>
      <c r="E232">
        <f>AVERAGE('PARITY Accuracy'!E232, 'Pattern_Matching Accuracy'!E232, 'Reversal Accuracy'!E232, 'Stack Accuracy'!E232, 'Vending_Machine Accuracy'!E232, 'MazeComplete Accuracy'!E232, 'MazeSolve Accuracy'!E232, 'Hamiltonian Accuracy'!E232)</f>
        <v>26.412500000000001</v>
      </c>
      <c r="F232">
        <f>AVERAGE('PARITY Accuracy'!F232, 'Pattern_Matching Accuracy'!F232, 'Reversal Accuracy'!F232, 'Stack Accuracy'!F232, 'Vending_Machine Accuracy'!F232, 'MazeComplete Accuracy'!F232, 'MazeSolve Accuracy'!F232, 'Hamiltonian Accuracy'!F232)</f>
        <v>29.237499999999997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19.744444444444444</v>
      </c>
      <c r="H232" t="str">
        <f t="shared" si="79"/>
        <v>10 (δ=0.45)</v>
      </c>
      <c r="J232">
        <v>2</v>
      </c>
      <c r="K232">
        <f>AVERAGE(D220:G224)</f>
        <v>16.496618055555551</v>
      </c>
      <c r="L232">
        <f>AVERAGE(D220:G220,D225:G225,D230:G230,D235:G235,D240:G240,D245:F245)</f>
        <v>24.546245686680471</v>
      </c>
      <c r="M232">
        <v>0</v>
      </c>
      <c r="N232">
        <f t="shared" si="81"/>
        <v>23.004861111111111</v>
      </c>
      <c r="O232">
        <f t="shared" si="82"/>
        <v>5.0445697277791588</v>
      </c>
      <c r="P232" s="5">
        <f>AVERAGE(D220:D224)</f>
        <v>18.414250000000003</v>
      </c>
      <c r="Q232">
        <f>AVERAGE(D220,D225,D230,D235,D240,D245)</f>
        <v>20.238452380952381</v>
      </c>
      <c r="R232" s="5">
        <f>AVERAGE(E220:E224)</f>
        <v>13.482500000000002</v>
      </c>
      <c r="S232">
        <f>AVERAGE(E220,E225,E230,E235,E240,E245)</f>
        <v>28.322222222222223</v>
      </c>
      <c r="T232" s="5">
        <f>AVERAGE(F220:F224)</f>
        <v>20.647500000000001</v>
      </c>
      <c r="U232">
        <f>AVERAGE(F220,F225,F230,F235,F240,F245)</f>
        <v>27.405952380952385</v>
      </c>
      <c r="V232" s="5">
        <f>AVERAGE(G220:G224)</f>
        <v>13.442222222222224</v>
      </c>
      <c r="W232">
        <f>AVERAGE(G220,G225,G230,G235,G240)</f>
        <v>21.752777777777776</v>
      </c>
    </row>
    <row r="233" spans="1:23" x14ac:dyDescent="0.7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'MazeComplete Accuracy'!D233, 'MazeSolve Accuracy'!D233, 'Hamiltonian Accuracy'!D233)</f>
        <v>16.220000000000002</v>
      </c>
      <c r="E233">
        <f>AVERAGE('PARITY Accuracy'!E233, 'Pattern_Matching Accuracy'!E233, 'Reversal Accuracy'!E233, 'Stack Accuracy'!E233, 'Vending_Machine Accuracy'!E233, 'MazeComplete Accuracy'!E233, 'MazeSolve Accuracy'!E233, 'Hamiltonian Accuracy'!E233)</f>
        <v>26.65</v>
      </c>
      <c r="F233">
        <f>AVERAGE('PARITY Accuracy'!F233, 'Pattern_Matching Accuracy'!F233, 'Reversal Accuracy'!F233, 'Stack Accuracy'!F233, 'Vending_Machine Accuracy'!F233, 'MazeComplete Accuracy'!F233, 'MazeSolve Accuracy'!F233, 'Hamiltonian Accuracy'!F233)</f>
        <v>29.375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19.600000000000001</v>
      </c>
      <c r="H233" t="str">
        <f t="shared" si="79"/>
        <v>10 (δ=0.65)</v>
      </c>
      <c r="J233">
        <v>5</v>
      </c>
      <c r="K233">
        <f>AVERAGE(D225:G229)</f>
        <v>25.119361111111107</v>
      </c>
      <c r="L233">
        <f t="shared" ref="L233:L236" si="87">AVERAGE(D221:G221,D226:G226,D231:G231,D236:G236,D241:G241,D246:F246)</f>
        <v>24.950818668046935</v>
      </c>
      <c r="M233">
        <v>0.2</v>
      </c>
      <c r="N233">
        <f t="shared" si="81"/>
        <v>22.96125</v>
      </c>
      <c r="O233">
        <f t="shared" si="82"/>
        <v>5.279335155822185</v>
      </c>
      <c r="P233" s="5">
        <f>AVERAGE(D225:D229)</f>
        <v>19.478000000000002</v>
      </c>
      <c r="Q233">
        <f t="shared" ref="Q233:Q236" si="88">AVERAGE(D221,D226,D231,D236,D241,D246)</f>
        <v>23.059176587301589</v>
      </c>
      <c r="R233" s="5">
        <f>AVERAGE(E225:E229)</f>
        <v>21.765000000000001</v>
      </c>
      <c r="S233">
        <f t="shared" ref="S233:S236" si="89">AVERAGE(E221,E226,E231,E236,E241,E246)</f>
        <v>27.18986111111111</v>
      </c>
      <c r="T233" s="5">
        <f>AVERAGE(F225:F229)</f>
        <v>31.949999999999996</v>
      </c>
      <c r="U233">
        <f t="shared" ref="U233:U236" si="90">AVERAGE(F221,F226,F231,F236,F241,F246)</f>
        <v>27.19345238095238</v>
      </c>
      <c r="V233" s="5">
        <f>AVERAGE(G225:G229)</f>
        <v>27.284444444444443</v>
      </c>
      <c r="W233">
        <f>AVERAGE(G221,G226,G231,G236,G241)</f>
        <v>21.842777777777776</v>
      </c>
    </row>
    <row r="234" spans="1:23" x14ac:dyDescent="0.7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'MazeComplete Accuracy'!D234, 'MazeSolve Accuracy'!D234, 'Hamiltonian Accuracy'!D234)</f>
        <v>16.612500000000001</v>
      </c>
      <c r="E234">
        <f>AVERAGE('PARITY Accuracy'!E234, 'Pattern_Matching Accuracy'!E234, 'Reversal Accuracy'!E234, 'Stack Accuracy'!E234, 'Vending_Machine Accuracy'!E234, 'MazeComplete Accuracy'!E234, 'MazeSolve Accuracy'!E234, 'Hamiltonian Accuracy'!E234)</f>
        <v>26</v>
      </c>
      <c r="F234">
        <f>AVERAGE('PARITY Accuracy'!F234, 'Pattern_Matching Accuracy'!F234, 'Reversal Accuracy'!F234, 'Stack Accuracy'!F234, 'Vending_Machine Accuracy'!F234, 'MazeComplete Accuracy'!F234, 'MazeSolve Accuracy'!F234, 'Hamiltonian Accuracy'!F234)</f>
        <v>28.662500000000001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19.611111111111111</v>
      </c>
      <c r="H234" t="str">
        <f t="shared" si="79"/>
        <v>10 (δ=0.85)</v>
      </c>
      <c r="J234">
        <v>10</v>
      </c>
      <c r="K234">
        <f>AVERAGE(D230:G234)</f>
        <v>23.082541666666668</v>
      </c>
      <c r="L234">
        <f t="shared" si="87"/>
        <v>24.758879399585918</v>
      </c>
      <c r="M234">
        <v>0.45</v>
      </c>
      <c r="N234">
        <f t="shared" si="81"/>
        <v>22.72152777777778</v>
      </c>
      <c r="O234">
        <f t="shared" si="82"/>
        <v>4.8228218733184853</v>
      </c>
      <c r="P234" s="5">
        <f>AVERAGE(D230:D234)</f>
        <v>16.7485</v>
      </c>
      <c r="Q234">
        <f t="shared" si="88"/>
        <v>22.56131944444444</v>
      </c>
      <c r="R234" s="5">
        <f>AVERAGE(E230:E234)</f>
        <v>26.567500000000003</v>
      </c>
      <c r="S234">
        <f t="shared" si="89"/>
        <v>26.402083333333334</v>
      </c>
      <c r="T234" s="5">
        <f>AVERAGE(F230:F234)</f>
        <v>29.287500000000001</v>
      </c>
      <c r="U234">
        <f t="shared" si="90"/>
        <v>27.526190476190479</v>
      </c>
      <c r="V234" s="5">
        <f>AVERAGE(G230:G234)</f>
        <v>19.726666666666667</v>
      </c>
      <c r="W234">
        <f>AVERAGE(G222,G227,G232,G237,G242)</f>
        <v>22.103333333333332</v>
      </c>
    </row>
    <row r="235" spans="1:23" x14ac:dyDescent="0.75">
      <c r="A235" s="1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IF('MazeComplete Accuracy'!D235&lt;&gt;0,1,0), IF('MazeSolve Accuracy'!D235&lt;&gt;0,1,0), IF('Hamiltonian Accuracy'!D235&lt;&gt;0,1,0))</f>
        <v>20.68571428571429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IF('MazeComplete Accuracy'!E235&lt;&gt;0,1,0), IF('MazeSolve Accuracy'!E235&lt;&gt;0,1,0), IF('Hamiltonian Accuracy'!E235&lt;&gt;0,1,0))</f>
        <v>33.225000000000001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IF('MazeComplete Accuracy'!F235&lt;&gt;0,1,0), IF('MazeSolve Accuracy'!F235&lt;&gt;0,1,0), IF('Hamiltonian Accuracy'!F235&lt;&gt;0,1,0))</f>
        <v>32.485714285714288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IF('MazeComplete Accuracy'!G235&lt;&gt;0,1,0), IF('MazeSolve Accuracy'!G235&lt;&gt;0,1,0), IF('Hamiltonian Accuracy'!G235&lt;&gt;0,1,0))</f>
        <v>24.175000000000001</v>
      </c>
      <c r="H235" t="str">
        <f t="shared" si="79"/>
        <v>20 (δ=0)</v>
      </c>
      <c r="J235">
        <v>20</v>
      </c>
      <c r="K235">
        <f>AVERAGE(D235:G239)</f>
        <v>27.469107142857137</v>
      </c>
      <c r="L235">
        <f t="shared" si="87"/>
        <v>24.151926673567978</v>
      </c>
      <c r="M235">
        <v>0.65</v>
      </c>
      <c r="N235">
        <f t="shared" si="81"/>
        <v>27.642857142857142</v>
      </c>
      <c r="O235">
        <f t="shared" si="82"/>
        <v>5.3628689635686788</v>
      </c>
      <c r="P235" s="5">
        <f>AVERAGE(D235:D239)</f>
        <v>19.764000000000003</v>
      </c>
      <c r="Q235">
        <f t="shared" si="88"/>
        <v>21.63189484126984</v>
      </c>
      <c r="R235" s="5">
        <f>AVERAGE(E235:E239)</f>
        <v>31.856000000000002</v>
      </c>
      <c r="S235">
        <f t="shared" si="89"/>
        <v>26.116694444444445</v>
      </c>
      <c r="T235" s="5">
        <f>AVERAGE(F235:F239)</f>
        <v>31.771428571428572</v>
      </c>
      <c r="U235">
        <f t="shared" si="90"/>
        <v>26.899999999999995</v>
      </c>
      <c r="V235" s="5">
        <f>AVERAGE(G235:G239)</f>
        <v>26.485000000000003</v>
      </c>
      <c r="W235">
        <f>AVERAGE(G223,G228,G233,G238,G243)</f>
        <v>21.520555555555553</v>
      </c>
    </row>
    <row r="236" spans="1:23" x14ac:dyDescent="0.75">
      <c r="A236" s="1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IF('MazeComplete Accuracy'!D236&lt;&gt;0,1,0), IF('MazeSolve Accuracy'!D236&lt;&gt;0,1,0), IF('Hamiltonian Accuracy'!D236&lt;&gt;0,1,0))</f>
        <v>21.277142857142859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IF('MazeComplete Accuracy'!E236&lt;&gt;0,1,0), IF('MazeSolve Accuracy'!E236&lt;&gt;0,1,0), IF('Hamiltonian Accuracy'!E236&lt;&gt;0,1,0))</f>
        <v>32.85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IF('MazeComplete Accuracy'!F236&lt;&gt;0,1,0), IF('MazeSolve Accuracy'!F236&lt;&gt;0,1,0), IF('Hamiltonian Accuracy'!F236&lt;&gt;0,1,0))</f>
        <v>32.085714285714289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IF('MazeComplete Accuracy'!G236&lt;&gt;0,1,0), IF('MazeSolve Accuracy'!G236&lt;&gt;0,1,0), IF('Hamiltonian Accuracy'!G236&lt;&gt;0,1,0))</f>
        <v>24.724999999999998</v>
      </c>
      <c r="H236" t="str">
        <f t="shared" si="79"/>
        <v>20 (δ=0.2)</v>
      </c>
      <c r="J236">
        <v>50</v>
      </c>
      <c r="K236">
        <f>AVERAGE(D240:G244)</f>
        <v>29.411049999999999</v>
      </c>
      <c r="L236">
        <f t="shared" si="87"/>
        <v>24.098226363008973</v>
      </c>
      <c r="M236">
        <v>0.85</v>
      </c>
      <c r="N236">
        <f t="shared" si="81"/>
        <v>27.734464285714285</v>
      </c>
      <c r="O236">
        <f t="shared" si="82"/>
        <v>4.895302787507398</v>
      </c>
      <c r="P236" s="5">
        <f>AVERAGE(D240:D244)</f>
        <v>29.219000000000001</v>
      </c>
      <c r="Q236">
        <f t="shared" si="88"/>
        <v>21.012281746031746</v>
      </c>
      <c r="R236" s="5">
        <f>AVERAGE(E240:E244)</f>
        <v>38.0152</v>
      </c>
      <c r="S236">
        <f t="shared" si="89"/>
        <v>25.185416666666669</v>
      </c>
      <c r="T236" s="5">
        <f>AVERAGE(F240:F244)</f>
        <v>26.65</v>
      </c>
      <c r="U236">
        <f t="shared" si="90"/>
        <v>26.613095238095241</v>
      </c>
      <c r="V236" s="5">
        <f>AVERAGE(G240:G244)</f>
        <v>23.759999999999998</v>
      </c>
      <c r="W236">
        <f>AVERAGE(G224,G229,G234,G239,G244)</f>
        <v>23.478888888888889</v>
      </c>
    </row>
    <row r="237" spans="1:23" x14ac:dyDescent="0.75">
      <c r="A237" s="1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IF('MazeComplete Accuracy'!D237&lt;&gt;0,1,0), IF('MazeSolve Accuracy'!D237&lt;&gt;0,1,0), IF('Hamiltonian Accuracy'!D237&lt;&gt;0,1,0))</f>
        <v>19.800000000000004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IF('MazeComplete Accuracy'!E237&lt;&gt;0,1,0), IF('MazeSolve Accuracy'!E237&lt;&gt;0,1,0), IF('Hamiltonian Accuracy'!E237&lt;&gt;0,1,0))</f>
        <v>31.667499999999997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IF('MazeComplete Accuracy'!F237&lt;&gt;0,1,0), IF('MazeSolve Accuracy'!F237&lt;&gt;0,1,0), IF('Hamiltonian Accuracy'!F237&lt;&gt;0,1,0))</f>
        <v>31.657142857142855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IF('MazeComplete Accuracy'!G237&lt;&gt;0,1,0), IF('MazeSolve Accuracy'!G237&lt;&gt;0,1,0), IF('Hamiltonian Accuracy'!G237&lt;&gt;0,1,0))</f>
        <v>25</v>
      </c>
      <c r="H237" t="str">
        <f t="shared" si="79"/>
        <v>20 (δ=0.45)</v>
      </c>
      <c r="J237">
        <v>100</v>
      </c>
      <c r="K237">
        <f>SUM(D249:F249)/3</f>
        <v>24.194444444444446</v>
      </c>
      <c r="N237">
        <f t="shared" si="81"/>
        <v>27.031160714285715</v>
      </c>
      <c r="O237">
        <f t="shared" si="82"/>
        <v>4.9827364941710854</v>
      </c>
      <c r="P237" s="5">
        <f>AVERAGE(D245:D249)</f>
        <v>26.580000000000002</v>
      </c>
      <c r="R237" s="5">
        <f>AVERAGE(E245:E249)</f>
        <v>28.173333333333328</v>
      </c>
      <c r="T237" s="5">
        <f>AVERAGE(F245:F249)</f>
        <v>22.46</v>
      </c>
      <c r="V237" s="5"/>
    </row>
    <row r="238" spans="1:23" x14ac:dyDescent="0.75">
      <c r="A238" s="1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IF('MazeComplete Accuracy'!D238&lt;&gt;0,1,0), IF('MazeSolve Accuracy'!D238&lt;&gt;0,1,0), IF('Hamiltonian Accuracy'!D238&lt;&gt;0,1,0))</f>
        <v>19.014285714285712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IF('MazeComplete Accuracy'!E238&lt;&gt;0,1,0), IF('MazeSolve Accuracy'!E238&lt;&gt;0,1,0), IF('Hamiltonian Accuracy'!E238&lt;&gt;0,1,0))</f>
        <v>31.512499999999996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IF('MazeComplete Accuracy'!F238&lt;&gt;0,1,0), IF('MazeSolve Accuracy'!F238&lt;&gt;0,1,0), IF('Hamiltonian Accuracy'!F238&lt;&gt;0,1,0))</f>
        <v>31.699999999999996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IF('MazeComplete Accuracy'!G238&lt;&gt;0,1,0), IF('MazeSolve Accuracy'!G238&lt;&gt;0,1,0), IF('Hamiltonian Accuracy'!G238&lt;&gt;0,1,0))</f>
        <v>25.125</v>
      </c>
      <c r="H238" t="str">
        <f t="shared" si="79"/>
        <v>20 (δ=0.65)</v>
      </c>
      <c r="K238">
        <f>AVERAGE(K232:K237)</f>
        <v>24.295520403439156</v>
      </c>
      <c r="L238">
        <f>AVERAGE(L232:L236)</f>
        <v>24.501219358178055</v>
      </c>
      <c r="N238">
        <f t="shared" si="81"/>
        <v>26.837946428571428</v>
      </c>
      <c r="O238">
        <f t="shared" si="82"/>
        <v>5.235333524786415</v>
      </c>
      <c r="P238" s="5">
        <f>AVERAGE(P232:P237)</f>
        <v>21.700625000000002</v>
      </c>
      <c r="Q238">
        <f>AVERAGE(Q232:Q236)</f>
        <v>21.700624999999999</v>
      </c>
      <c r="R238" s="5">
        <f>AVERAGE(R232:R237)</f>
        <v>26.643255555555555</v>
      </c>
      <c r="S238">
        <f>AVERAGE(S232:S236)</f>
        <v>26.643255555555562</v>
      </c>
      <c r="T238" s="5">
        <f>AVERAGE(T232:T237)</f>
        <v>27.127738095238097</v>
      </c>
      <c r="U238">
        <f>AVERAGE(U232:U236)</f>
        <v>27.127738095238094</v>
      </c>
      <c r="V238" s="5">
        <f>AVERAGE(V232:V237)</f>
        <v>22.139666666666663</v>
      </c>
      <c r="W238">
        <f>AVERAGE(W232:W236)</f>
        <v>22.139666666666663</v>
      </c>
    </row>
    <row r="239" spans="1:23" x14ac:dyDescent="0.75">
      <c r="A239" s="1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IF('MazeComplete Accuracy'!D239&lt;&gt;0,1,0), IF('MazeSolve Accuracy'!D239&lt;&gt;0,1,0), IF('Hamiltonian Accuracy'!D239&lt;&gt;0,1,0))</f>
        <v>18.042857142857141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IF('MazeComplete Accuracy'!E239&lt;&gt;0,1,0), IF('MazeSolve Accuracy'!E239&lt;&gt;0,1,0), IF('Hamiltonian Accuracy'!E239&lt;&gt;0,1,0))</f>
        <v>30.024999999999995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IF('MazeComplete Accuracy'!F239&lt;&gt;0,1,0), IF('MazeSolve Accuracy'!F239&lt;&gt;0,1,0), IF('Hamiltonian Accuracy'!F239&lt;&gt;0,1,0))</f>
        <v>30.928571428571427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IF('MazeComplete Accuracy'!G239&lt;&gt;0,1,0), IF('MazeSolve Accuracy'!G239&lt;&gt;0,1,0), IF('Hamiltonian Accuracy'!G239&lt;&gt;0,1,0))</f>
        <v>33.4</v>
      </c>
      <c r="H239" t="str">
        <f t="shared" si="79"/>
        <v>20 (δ=0.85)</v>
      </c>
      <c r="K239">
        <f>_xlfn.STDEV.P(K232:K237)</f>
        <v>4.0666001556314209</v>
      </c>
      <c r="L239">
        <f>_xlfn.STDEV.P(L232:L236)</f>
        <v>0.33315592154687734</v>
      </c>
      <c r="N239">
        <f t="shared" si="81"/>
        <v>28.099107142857143</v>
      </c>
      <c r="O239">
        <f t="shared" si="82"/>
        <v>5.9359616025277351</v>
      </c>
      <c r="P239" s="5">
        <f>_xlfn.STDEV.P(P232:P237)</f>
        <v>4.5524470337162271</v>
      </c>
      <c r="Q239">
        <f>_xlfn.STDEV.P(Q232:Q236)</f>
        <v>1.0200927781287779</v>
      </c>
      <c r="R239" s="5">
        <f>_xlfn.STDEV.P(R232:R237)</f>
        <v>7.7011207632315788</v>
      </c>
      <c r="S239">
        <f>_xlfn.STDEV.P(S232:S236)</f>
        <v>1.0562605333538628</v>
      </c>
      <c r="T239" s="5">
        <f>_xlfn.STDEV.P(T232:T237)</f>
        <v>4.3491788685987229</v>
      </c>
      <c r="U239">
        <f>_xlfn.STDEV.P(U232:U236)</f>
        <v>0.3338286286225054</v>
      </c>
      <c r="V239" s="5">
        <f>_xlfn.STDEV.P(V232:V237)</f>
        <v>5.0881086689614365</v>
      </c>
      <c r="W239">
        <f>_xlfn.STDEV.P(W232:W236)</f>
        <v>0.69512025782558462</v>
      </c>
    </row>
    <row r="240" spans="1:23" ht="15.5" thickBot="1" x14ac:dyDescent="0.9">
      <c r="A240" s="1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IF('MazeComplete Accuracy'!D240&lt;&gt;0,1,0), IF('MazeSolve Accuracy'!D240&lt;&gt;0,1,0), IF('Hamiltonian Accuracy'!D240&lt;&gt;0,1,0))</f>
        <v>28.5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IF('MazeComplete Accuracy'!E240&lt;&gt;0,1,0), IF('MazeSolve Accuracy'!E240&lt;&gt;0,1,0), IF('Hamiltonian Accuracy'!E240&lt;&gt;0,1,0))</f>
        <v>41.449999999999996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IF('MazeComplete Accuracy'!F240&lt;&gt;0,1,0), IF('MazeSolve Accuracy'!F240&lt;&gt;0,1,0), IF('Hamiltonian Accuracy'!F240&lt;&gt;0,1,0))</f>
        <v>26.425000000000001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IF('MazeComplete Accuracy'!G240&lt;&gt;0,1,0), IF('MazeSolve Accuracy'!G240&lt;&gt;0,1,0), IF('Hamiltonian Accuracy'!G240&lt;&gt;0,1,0))</f>
        <v>23.8</v>
      </c>
      <c r="H240" t="str">
        <f t="shared" si="79"/>
        <v>50 (δ=0)</v>
      </c>
      <c r="N240">
        <f t="shared" si="81"/>
        <v>30.043749999999996</v>
      </c>
      <c r="O240">
        <f t="shared" si="82"/>
        <v>6.7927437157234367</v>
      </c>
      <c r="P240" s="5"/>
      <c r="R240" s="5"/>
      <c r="T240" s="5"/>
      <c r="V240" s="5"/>
    </row>
    <row r="241" spans="1:25" x14ac:dyDescent="0.75">
      <c r="A241" s="1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IF('MazeComplete Accuracy'!D241&lt;&gt;0,1,0), IF('MazeSolve Accuracy'!D241&lt;&gt;0,1,0), IF('Hamiltonian Accuracy'!D241&lt;&gt;0,1,0))</f>
        <v>30.400000000000002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IF('MazeComplete Accuracy'!E241&lt;&gt;0,1,0), IF('MazeSolve Accuracy'!E241&lt;&gt;0,1,0), IF('Hamiltonian Accuracy'!E241&lt;&gt;0,1,0))</f>
        <v>39.660000000000004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IF('MazeComplete Accuracy'!F241&lt;&gt;0,1,0), IF('MazeSolve Accuracy'!F241&lt;&gt;0,1,0), IF('Hamiltonian Accuracy'!F241&lt;&gt;0,1,0))</f>
        <v>26.125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IF('MazeComplete Accuracy'!G241&lt;&gt;0,1,0), IF('MazeSolve Accuracy'!G241&lt;&gt;0,1,0), IF('Hamiltonian Accuracy'!G241&lt;&gt;0,1,0))</f>
        <v>23.799999999999997</v>
      </c>
      <c r="H241" t="str">
        <f t="shared" si="79"/>
        <v>50 (δ=0.2)</v>
      </c>
      <c r="K241" s="9" cm="1">
        <f t="array" ref="K241">INDEX(LINEST(K232:K237), 1)</f>
        <v>1.5928789739229041</v>
      </c>
      <c r="L241" s="10" cm="1">
        <f t="array" ref="L241">INDEX(LINEST(L232:L236), 1)</f>
        <v>-0.16949306418219545</v>
      </c>
      <c r="N241">
        <f t="shared" si="81"/>
        <v>29.99625</v>
      </c>
      <c r="O241">
        <f t="shared" si="82"/>
        <v>6.060758383857582</v>
      </c>
      <c r="P241" s="5" cm="1">
        <f t="array" ref="P241">INDEX(LINEST(P232:P237), 1)</f>
        <v>2.0876357142857143</v>
      </c>
      <c r="Q241" s="5" cm="1">
        <f t="array" ref="Q241">INDEX(LINEST(Q232:Q236), 1)</f>
        <v>1.2037698412698066E-2</v>
      </c>
      <c r="R241" s="5" cm="1">
        <f t="array" ref="R241">INDEX(LINEST(R232:R237), 1)</f>
        <v>3.6426647619047614</v>
      </c>
      <c r="S241" s="5" cm="1">
        <f t="array" ref="S241">INDEX(LINEST(S232:S236), 1)</f>
        <v>-0.73467777777777732</v>
      </c>
      <c r="T241" s="5" cm="1">
        <f t="array" ref="T241">INDEX(LINEST(T232:T237), 1)</f>
        <v>-0.1243877551020406</v>
      </c>
      <c r="U241" s="5" cm="1">
        <f t="array" ref="U241">INDEX(LINEST(U232:U236), 1)</f>
        <v>-0.18791666666666737</v>
      </c>
      <c r="V241" s="5" cm="1">
        <f t="array" ref="V241">INDEX(LINEST(V232:V236), 1)</f>
        <v>1.9836111111111108</v>
      </c>
      <c r="W241" s="5" cm="1">
        <f t="array" ref="W241">INDEX(LINEST(W232:W236), 1)</f>
        <v>0.31300000000000022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IF('MazeComplete Accuracy'!D242&lt;&gt;0,1,0), IF('MazeSolve Accuracy'!D242&lt;&gt;0,1,0), IF('Hamiltonian Accuracy'!D242&lt;&gt;0,1,0))</f>
        <v>29.524999999999999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IF('MazeComplete Accuracy'!E242&lt;&gt;0,1,0), IF('MazeSolve Accuracy'!E242&lt;&gt;0,1,0), IF('Hamiltonian Accuracy'!E242&lt;&gt;0,1,0))</f>
        <v>37.42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IF('MazeComplete Accuracy'!F242&lt;&gt;0,1,0), IF('MazeSolve Accuracy'!F242&lt;&gt;0,1,0), IF('Hamiltonian Accuracy'!F242&lt;&gt;0,1,0))</f>
        <v>28.025000000000002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IF('MazeComplete Accuracy'!G242&lt;&gt;0,1,0), IF('MazeSolve Accuracy'!G242&lt;&gt;0,1,0), IF('Hamiltonian Accuracy'!G242&lt;&gt;0,1,0))</f>
        <v>25.15</v>
      </c>
      <c r="H242" t="str">
        <f t="shared" si="79"/>
        <v>50 (δ=0.45)</v>
      </c>
      <c r="K242" s="11">
        <f>AVERAGE('Hamiltonian Accuracy'!K242, 'MazeSolve Accuracy'!K242, 'MazeComplete Accuracy'!K242, 'Vending_Machine Accuracy'!K242, 'Stack Accuracy'!K242, 'Reversal Accuracy'!K242, 'Pattern_Matching Accuracy'!K242, 'PARITY Accuracy'!K242)</f>
        <v>0.66218452380952364</v>
      </c>
      <c r="L242" s="11">
        <f>AVERAGE('Hamiltonian Accuracy'!L242, 'MazeSolve Accuracy'!L242, 'MazeComplete Accuracy'!L242,'Vending_Machine Accuracy'!L242, 'Stack Accuracy'!L242, 'Reversal Accuracy'!L242, 'Pattern_Matching Accuracy'!L242, 'PARITY Accuracy'!L242)</f>
        <v>-0.16189938201894735</v>
      </c>
      <c r="N242">
        <f t="shared" si="81"/>
        <v>30.03</v>
      </c>
      <c r="O242">
        <f t="shared" si="82"/>
        <v>4.5470196282840103</v>
      </c>
    </row>
    <row r="243" spans="1:25" ht="15.5" thickBot="1" x14ac:dyDescent="0.9">
      <c r="A243" s="1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IF('MazeComplete Accuracy'!D243&lt;&gt;0,1,0), IF('MazeSolve Accuracy'!D243&lt;&gt;0,1,0), IF('Hamiltonian Accuracy'!D243&lt;&gt;0,1,0))</f>
        <v>28.82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IF('MazeComplete Accuracy'!E243&lt;&gt;0,1,0), IF('MazeSolve Accuracy'!E243&lt;&gt;0,1,0), IF('Hamiltonian Accuracy'!E243&lt;&gt;0,1,0))</f>
        <v>36.445999999999998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IF('MazeComplete Accuracy'!F243&lt;&gt;0,1,0), IF('MazeSolve Accuracy'!F243&lt;&gt;0,1,0), IF('Hamiltonian Accuracy'!F243&lt;&gt;0,1,0))</f>
        <v>25.824999999999999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IF('MazeComplete Accuracy'!G243&lt;&gt;0,1,0), IF('MazeSolve Accuracy'!G243&lt;&gt;0,1,0), IF('Hamiltonian Accuracy'!G243&lt;&gt;0,1,0))</f>
        <v>22.3</v>
      </c>
      <c r="H243" t="str">
        <f t="shared" si="79"/>
        <v>50 (δ=0.65)</v>
      </c>
      <c r="K243" s="12">
        <f>_xlfn.STDEV.P('Hamiltonian Accuracy'!K242, 'MazeSolve Accuracy'!K242, 'MazeComplete Accuracy'!K242,  'Vending_Machine Accuracy'!K242, 'Stack Accuracy'!K242, 'Reversal Accuracy'!K242, 'Pattern_Matching Accuracy'!K242, 'PARITY Accuracy'!K242)</f>
        <v>2.2307130902460086</v>
      </c>
      <c r="L243" s="13">
        <f>_xlfn.STDEV.P('Hamiltonian Accuracy'!L242, 'MazeSolve Accuracy'!L242, 'MazeComplete Accuracy'!L242,'Vending_Machine Accuracy'!L242, 'Stack Accuracy'!L242, 'Reversal Accuracy'!L242, 'Pattern_Matching Accuracy'!L242, 'PARITY Accuracy'!L242)</f>
        <v>0.67458876236508281</v>
      </c>
      <c r="N243">
        <f t="shared" si="81"/>
        <v>28.347749999999998</v>
      </c>
      <c r="O243">
        <f t="shared" si="82"/>
        <v>5.2140248548985717</v>
      </c>
    </row>
    <row r="244" spans="1:25" x14ac:dyDescent="0.75">
      <c r="A244" s="1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IF('MazeComplete Accuracy'!D244&lt;&gt;0,1,0), IF('MazeSolve Accuracy'!D244&lt;&gt;0,1,0), IF('Hamiltonian Accuracy'!D244&lt;&gt;0,1,0))</f>
        <v>28.849999999999998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IF('MazeComplete Accuracy'!E244&lt;&gt;0,1,0), IF('MazeSolve Accuracy'!E244&lt;&gt;0,1,0), IF('Hamiltonian Accuracy'!E244&lt;&gt;0,1,0))</f>
        <v>35.1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IF('MazeComplete Accuracy'!F244&lt;&gt;0,1,0), IF('MazeSolve Accuracy'!F244&lt;&gt;0,1,0), IF('Hamiltonian Accuracy'!F244&lt;&gt;0,1,0))</f>
        <v>26.85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IF('MazeComplete Accuracy'!G244&lt;&gt;0,1,0), IF('MazeSolve Accuracy'!G244&lt;&gt;0,1,0), IF('Hamiltonian Accuracy'!G244&lt;&gt;0,1,0))</f>
        <v>23.75</v>
      </c>
      <c r="H244" t="str">
        <f t="shared" si="79"/>
        <v>50 (δ=0.85)</v>
      </c>
      <c r="N244">
        <f t="shared" si="81"/>
        <v>28.637500000000003</v>
      </c>
      <c r="O244">
        <f t="shared" si="82"/>
        <v>4.1500564755193192</v>
      </c>
    </row>
    <row r="245" spans="1:25" x14ac:dyDescent="0.75">
      <c r="A245" s="1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IF('MazeComplete Accuracy'!D245&lt;&gt;0,1,0), IF('MazeSolve Accuracy'!D245&lt;&gt;0,1,0), IF('Hamiltonian Accuracy'!D245&lt;&gt;0,1,0))</f>
        <v>26.099999999999998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IF('MazeComplete Accuracy'!E245&lt;&gt;0,1,0), IF('MazeSolve Accuracy'!E245&lt;&gt;0,1,0), IF('Hamiltonian Accuracy'!E245&lt;&gt;0,1,0))</f>
        <v>32.733333333333334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IF('MazeComplete Accuracy'!F245&lt;&gt;0,1,0), IF('MazeSolve Accuracy'!F245&lt;&gt;0,1,0), IF('Hamiltonian Accuracy'!F245&lt;&gt;0,1,0))</f>
        <v>22</v>
      </c>
      <c r="G245" t="e">
        <f>(SUM(SUMIF('PARITY Accuracy'!G245,"&lt;&gt;0"), SUMIF('Pattern_Matching Accuracy'!G245,"&lt;&gt;0"), SUMIF('Reversal Accuracy'!G245,"&lt;&gt;0"), SUMIF('Stack Accuracy'!G245,"&lt;&gt;0"), SUMIF('Vending_Machine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IF('MazeComplete Accuracy'!G245&lt;&gt;0,1,0), IF('MazeSolve Accuracy'!G245&lt;&gt;0,1,0), IF('Hamiltonian Accuracy'!G245&lt;&gt;0,1,0))</f>
        <v>#DIV/0!</v>
      </c>
      <c r="H245" t="str">
        <f t="shared" si="79"/>
        <v>100 (δ=0)</v>
      </c>
      <c r="N245">
        <f>AVERAGE(D245:F245)</f>
        <v>26.944444444444443</v>
      </c>
      <c r="O245">
        <f>_xlfn.STDEV.P(D245:F245)</f>
        <v>4.4223618068422779</v>
      </c>
    </row>
    <row r="246" spans="1:25" x14ac:dyDescent="0.75">
      <c r="A246" s="1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IF('MazeComplete Accuracy'!D246&lt;&gt;0,1,0), IF('MazeSolve Accuracy'!D246&lt;&gt;0,1,0), IF('Hamiltonian Accuracy'!D246&lt;&gt;0,1,0))</f>
        <v>27.466666666666669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IF('MazeComplete Accuracy'!E246&lt;&gt;0,1,0), IF('MazeSolve Accuracy'!E246&lt;&gt;0,1,0), IF('Hamiltonian Accuracy'!E246&lt;&gt;0,1,0))</f>
        <v>28.566666666666666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IF('MazeComplete Accuracy'!F246&lt;&gt;0,1,0), IF('MazeSolve Accuracy'!F246&lt;&gt;0,1,0), IF('Hamiltonian Accuracy'!F246&lt;&gt;0,1,0))</f>
        <v>22.5</v>
      </c>
      <c r="G246" t="e">
        <f>(SUM(SUMIF('PARITY Accuracy'!G246,"&lt;&gt;0"), SUMIF('Pattern_Matching Accuracy'!G246,"&lt;&gt;0"), SUMIF('Reversal Accuracy'!G246,"&lt;&gt;0"), SUMIF('Stack Accuracy'!G246,"&lt;&gt;0"), SUMIF('Vending_Machine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IF('MazeComplete Accuracy'!G246&lt;&gt;0,1,0), IF('MazeSolve Accuracy'!G246&lt;&gt;0,1,0), IF('Hamiltonian Accuracy'!G246&lt;&gt;0,1,0))</f>
        <v>#DIV/0!</v>
      </c>
      <c r="H246" t="str">
        <f t="shared" si="79"/>
        <v>100 (δ=0.2)</v>
      </c>
      <c r="N246">
        <f t="shared" ref="N246:N249" si="91">AVERAGE(D246:F246)</f>
        <v>26.177777777777777</v>
      </c>
      <c r="O246">
        <f t="shared" ref="O246:O249" si="92">_xlfn.STDEV.P(D246:F246)</f>
        <v>2.6390701692120353</v>
      </c>
    </row>
    <row r="247" spans="1:25" x14ac:dyDescent="0.75">
      <c r="A247" s="1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IF('MazeComplete Accuracy'!D247&lt;&gt;0,1,0), IF('MazeSolve Accuracy'!D247&lt;&gt;0,1,0), IF('Hamiltonian Accuracy'!D247&lt;&gt;0,1,0))</f>
        <v>26.766666666666666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IF('MazeComplete Accuracy'!E247&lt;&gt;0,1,0), IF('MazeSolve Accuracy'!E247&lt;&gt;0,1,0), IF('Hamiltonian Accuracy'!E247&lt;&gt;0,1,0))</f>
        <v>28.599999999999998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IF('MazeComplete Accuracy'!F247&lt;&gt;0,1,0), IF('MazeSolve Accuracy'!F247&lt;&gt;0,1,0), IF('Hamiltonian Accuracy'!F247&lt;&gt;0,1,0))</f>
        <v>23.9</v>
      </c>
      <c r="G247" t="e">
        <f>(SUM(SUMIF('PARITY Accuracy'!G247,"&lt;&gt;0"), SUMIF('Pattern_Matching Accuracy'!G247,"&lt;&gt;0"), SUMIF('Reversal Accuracy'!G247,"&lt;&gt;0"), SUMIF('Stack Accuracy'!G247,"&lt;&gt;0"), SUMIF('Vending_Machine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IF('MazeComplete Accuracy'!G247&lt;&gt;0,1,0), IF('MazeSolve Accuracy'!G247&lt;&gt;0,1,0), IF('Hamiltonian Accuracy'!G247&lt;&gt;0,1,0))</f>
        <v>#DIV/0!</v>
      </c>
      <c r="H247" t="str">
        <f t="shared" si="79"/>
        <v>100 (δ=0.45)</v>
      </c>
      <c r="N247">
        <f t="shared" si="91"/>
        <v>26.422222222222217</v>
      </c>
      <c r="O247">
        <f t="shared" si="92"/>
        <v>1.9341632956710213</v>
      </c>
    </row>
    <row r="248" spans="1:25" x14ac:dyDescent="0.75">
      <c r="A248" s="1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IF('MazeComplete Accuracy'!D248&lt;&gt;0,1,0), IF('MazeSolve Accuracy'!D248&lt;&gt;0,1,0), IF('Hamiltonian Accuracy'!D248&lt;&gt;0,1,0))</f>
        <v>25.933333333333334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IF('MazeComplete Accuracy'!E248&lt;&gt;0,1,0), IF('MazeSolve Accuracy'!E248&lt;&gt;0,1,0), IF('Hamiltonian Accuracy'!E248&lt;&gt;0,1,0))</f>
        <v>26.566666666666666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IF('MazeComplete Accuracy'!F248&lt;&gt;0,1,0), IF('MazeSolve Accuracy'!F248&lt;&gt;0,1,0), IF('Hamiltonian Accuracy'!F248&lt;&gt;0,1,0))</f>
        <v>22.35</v>
      </c>
      <c r="G248" t="e">
        <f>(SUM(SUMIF('PARITY Accuracy'!G248,"&lt;&gt;0"), SUMIF('Pattern_Matching Accuracy'!G248,"&lt;&gt;0"), SUMIF('Reversal Accuracy'!G248,"&lt;&gt;0"), SUMIF('Stack Accuracy'!G248,"&lt;&gt;0"), SUMIF('Vending_Machine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IF('MazeComplete Accuracy'!G248&lt;&gt;0,1,0), IF('MazeSolve Accuracy'!G248&lt;&gt;0,1,0), IF('Hamiltonian Accuracy'!G248&lt;&gt;0,1,0))</f>
        <v>#DIV/0!</v>
      </c>
      <c r="H248" t="str">
        <f t="shared" si="79"/>
        <v>100 (δ=0.65)</v>
      </c>
      <c r="N248">
        <f t="shared" si="91"/>
        <v>24.95</v>
      </c>
      <c r="O248">
        <f t="shared" si="92"/>
        <v>1.8565699156917979</v>
      </c>
    </row>
    <row r="249" spans="1:25" x14ac:dyDescent="0.75">
      <c r="A249" s="1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IF('MazeComplete Accuracy'!D249&lt;&gt;0,1,0), IF('MazeSolve Accuracy'!D249&lt;&gt;0,1,0), IF('Hamiltonian Accuracy'!D249&lt;&gt;0,1,0))</f>
        <v>26.633333333333336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IF('MazeComplete Accuracy'!E249&lt;&gt;0,1,0), IF('MazeSolve Accuracy'!E249&lt;&gt;0,1,0), IF('Hamiltonian Accuracy'!E249&lt;&gt;0,1,0))</f>
        <v>24.400000000000002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IF('MazeComplete Accuracy'!F249&lt;&gt;0,1,0), IF('MazeSolve Accuracy'!F249&lt;&gt;0,1,0), IF('Hamiltonian Accuracy'!F249&lt;&gt;0,1,0))</f>
        <v>21.55</v>
      </c>
      <c r="G249" t="e">
        <f>(SUM(SUMIF('PARITY Accuracy'!G249,"&lt;&gt;0"), SUMIF('Pattern_Matching Accuracy'!G249,"&lt;&gt;0"), SUMIF('Reversal Accuracy'!G249,"&lt;&gt;0"), SUMIF('Stack Accuracy'!G249,"&lt;&gt;0"), SUMIF('Vending_Machine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IF('MazeComplete Accuracy'!G249&lt;&gt;0,1,0), IF('MazeSolve Accuracy'!G249&lt;&gt;0,1,0), IF('Hamiltonian Accuracy'!G249&lt;&gt;0,1,0))</f>
        <v>#DIV/0!</v>
      </c>
      <c r="H249" t="str">
        <f t="shared" si="79"/>
        <v>100 (δ=0.85)</v>
      </c>
      <c r="N249">
        <f t="shared" si="91"/>
        <v>24.194444444444446</v>
      </c>
      <c r="O249">
        <f t="shared" si="92"/>
        <v>2.0803460063587602</v>
      </c>
    </row>
    <row r="250" spans="1:25" x14ac:dyDescent="0.75">
      <c r="O250">
        <f>AVERAGE(O220:O244)</f>
        <v>4.7830240356086389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249"/>
  <sheetViews>
    <sheetView workbookViewId="0"/>
  </sheetViews>
  <sheetFormatPr defaultRowHeight="14.75" x14ac:dyDescent="0.75"/>
  <sheetData>
    <row r="1" spans="1:15" x14ac:dyDescent="0.75">
      <c r="A1" s="1">
        <v>0</v>
      </c>
      <c r="B1" t="s">
        <v>13</v>
      </c>
    </row>
    <row r="3" spans="1:15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  <c r="I3" s="2" t="s">
        <v>25</v>
      </c>
      <c r="J3" s="2"/>
      <c r="K3" s="2" t="s">
        <v>26</v>
      </c>
      <c r="L3" s="2" t="s">
        <v>27</v>
      </c>
      <c r="N3" s="3" t="s">
        <v>28</v>
      </c>
      <c r="O3" s="3" t="s">
        <v>29</v>
      </c>
    </row>
    <row r="4" spans="1:15" x14ac:dyDescent="0.7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8.8666666666666671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39.155555555555559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38.211111111111109</v>
      </c>
      <c r="H4" t="str">
        <f t="shared" ref="H4:H33" si="0">B4&amp;" (δ="&amp;C4&amp;")"</f>
        <v>2 (δ=0)</v>
      </c>
      <c r="I4">
        <f>_xlfn.STDEV.P(D4:G4)</f>
        <v>17.412763828175081</v>
      </c>
      <c r="J4">
        <v>2</v>
      </c>
      <c r="K4">
        <f>_xlfn.STDEV.P(D4:G8)</f>
        <v>17.229742050045651</v>
      </c>
      <c r="L4">
        <f>_xlfn.STDEV.P(D4:G4,D9:G9,D14:G14,D19:G19,D24:G24,D29:G29)</f>
        <v>18.141957348274524</v>
      </c>
      <c r="M4">
        <v>0</v>
      </c>
      <c r="N4">
        <f>AVERAGE(D4:G4)</f>
        <v>21.558333333333334</v>
      </c>
      <c r="O4">
        <f>_xlfn.STDEV.P(D4:G4)</f>
        <v>17.412763828175081</v>
      </c>
    </row>
    <row r="5" spans="1:15" x14ac:dyDescent="0.7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8.466666666666665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39.122222222222227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38.588888888888881</v>
      </c>
      <c r="H5" t="str">
        <f t="shared" si="0"/>
        <v>2 (δ=0.2)</v>
      </c>
      <c r="I5">
        <f t="shared" ref="I5:I33" si="1">_xlfn.STDEV.P(D5:G5)</f>
        <v>17.569026125893991</v>
      </c>
      <c r="J5">
        <v>5</v>
      </c>
      <c r="K5">
        <f>_xlfn.STDEV.P(D9:G13)</f>
        <v>16.104479823029678</v>
      </c>
      <c r="L5">
        <f>_xlfn.STDEV.P(D5:G5,D10:G10,D15:G15,D20:G20,D25:G25,D30:G30)</f>
        <v>18.084364625160262</v>
      </c>
      <c r="M5">
        <v>0.2</v>
      </c>
      <c r="N5">
        <f t="shared" ref="N5:N33" si="2">AVERAGE(D5:G5)</f>
        <v>21.544444444444444</v>
      </c>
      <c r="O5">
        <f t="shared" ref="O5:O33" si="3">_xlfn.STDEV.P(D5:G5)</f>
        <v>17.569026125893991</v>
      </c>
    </row>
    <row r="6" spans="1:15" x14ac:dyDescent="0.7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8.2444444444444471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38.366666666666667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37.644444444444439</v>
      </c>
      <c r="H6" t="str">
        <f t="shared" si="0"/>
        <v>2 (δ=0.45)</v>
      </c>
      <c r="I6">
        <f t="shared" si="1"/>
        <v>17.192487547950112</v>
      </c>
      <c r="J6">
        <v>10</v>
      </c>
      <c r="K6">
        <f>_xlfn.STDEV.P(D14:G18)</f>
        <v>14.731086838534505</v>
      </c>
      <c r="L6">
        <f t="shared" ref="L6:L8" si="4">_xlfn.STDEV.P(D6:G6,D11:G11,D16:G16,D21:G21,D26:G26,D31:G31)</f>
        <v>18.174947312325646</v>
      </c>
      <c r="M6">
        <v>0.45</v>
      </c>
      <c r="N6">
        <f t="shared" si="2"/>
        <v>21.06388888888889</v>
      </c>
      <c r="O6">
        <f t="shared" si="3"/>
        <v>17.192487547950112</v>
      </c>
    </row>
    <row r="7" spans="1:15" x14ac:dyDescent="0.7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8.2888888888888879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37.922222222222224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36.777777777777779</v>
      </c>
      <c r="H7" t="str">
        <f t="shared" si="0"/>
        <v>2 (δ=0.65)</v>
      </c>
      <c r="I7">
        <f t="shared" si="1"/>
        <v>16.864286493967587</v>
      </c>
      <c r="J7">
        <v>20</v>
      </c>
      <c r="K7">
        <f>_xlfn.STDEV.P(D19:G23)</f>
        <v>8.1541816705325854</v>
      </c>
      <c r="L7">
        <f t="shared" si="4"/>
        <v>18.027580986532662</v>
      </c>
      <c r="M7">
        <v>0.65</v>
      </c>
      <c r="N7">
        <f t="shared" si="2"/>
        <v>20.74722222222222</v>
      </c>
      <c r="O7">
        <f t="shared" si="3"/>
        <v>16.864286493967587</v>
      </c>
    </row>
    <row r="8" spans="1:15" x14ac:dyDescent="0.7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7.2888888888888879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37.466666666666669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37.344444444444449</v>
      </c>
      <c r="H8" t="str">
        <f t="shared" si="0"/>
        <v>2 (δ=0.85)</v>
      </c>
      <c r="I8">
        <f t="shared" si="1"/>
        <v>17.076182559415003</v>
      </c>
      <c r="J8">
        <v>50</v>
      </c>
      <c r="K8">
        <f>_xlfn.STDEV.P(D25:G28)</f>
        <v>6.2422982697143938</v>
      </c>
      <c r="L8">
        <f t="shared" si="4"/>
        <v>17.881649578055526</v>
      </c>
      <c r="M8">
        <v>0.85</v>
      </c>
      <c r="N8">
        <f t="shared" si="2"/>
        <v>20.525000000000002</v>
      </c>
      <c r="O8">
        <f t="shared" si="3"/>
        <v>17.076182559415003</v>
      </c>
    </row>
    <row r="9" spans="1:15" x14ac:dyDescent="0.7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5.8777777777777773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28.188888888888886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44.088888888888889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46.633333333333333</v>
      </c>
      <c r="H9" t="str">
        <f t="shared" si="0"/>
        <v>5 (δ=0)</v>
      </c>
      <c r="I9">
        <f t="shared" si="1"/>
        <v>16.237248320595803</v>
      </c>
      <c r="J9">
        <v>100</v>
      </c>
      <c r="K9">
        <f>_xlfn.STDEV.P(D29:G33)</f>
        <v>6.578110863376005</v>
      </c>
      <c r="L9">
        <f>AVERAGE((L8-L7), (L7-L6), (L6-L5), (L5-L4))</f>
        <v>-6.5076942554749273E-2</v>
      </c>
      <c r="N9">
        <f t="shared" si="2"/>
        <v>31.197222222222223</v>
      </c>
      <c r="O9">
        <f t="shared" si="3"/>
        <v>16.237248320595803</v>
      </c>
    </row>
    <row r="10" spans="1:15" x14ac:dyDescent="0.7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6.4555555555555566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26.144444444444442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43.533333333333331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46.488888888888894</v>
      </c>
      <c r="H10" t="str">
        <f t="shared" si="0"/>
        <v>5 (δ=0.2)</v>
      </c>
      <c r="I10">
        <f t="shared" si="1"/>
        <v>15.988446831971066</v>
      </c>
      <c r="N10">
        <f t="shared" si="2"/>
        <v>30.655555555555555</v>
      </c>
      <c r="O10">
        <f t="shared" si="3"/>
        <v>15.988446831971066</v>
      </c>
    </row>
    <row r="11" spans="1:15" x14ac:dyDescent="0.75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5.3555555555555561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24.87777777777778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42.033333333333339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46.6</v>
      </c>
      <c r="H11" t="str">
        <f t="shared" si="0"/>
        <v>5 (δ=0.45)</v>
      </c>
      <c r="I11">
        <f t="shared" si="1"/>
        <v>16.229801311700768</v>
      </c>
      <c r="N11">
        <f t="shared" si="2"/>
        <v>29.716666666666669</v>
      </c>
      <c r="O11">
        <f t="shared" si="3"/>
        <v>16.229801311700768</v>
      </c>
    </row>
    <row r="12" spans="1:15" x14ac:dyDescent="0.7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5.0777777777777784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24.799999999999997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41.655555555555551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45.844444444444449</v>
      </c>
      <c r="H12" t="str">
        <f t="shared" si="0"/>
        <v>5 (δ=0.65)</v>
      </c>
      <c r="I12">
        <f t="shared" si="1"/>
        <v>16.072776231954109</v>
      </c>
      <c r="N12">
        <f t="shared" si="2"/>
        <v>29.344444444444445</v>
      </c>
      <c r="O12">
        <f t="shared" si="3"/>
        <v>16.072776231954109</v>
      </c>
    </row>
    <row r="13" spans="1:15" x14ac:dyDescent="0.7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5.3555555555555561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23.744444444444444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40.588888888888889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45.966666666666669</v>
      </c>
      <c r="H13" t="str">
        <f t="shared" si="0"/>
        <v>5 (δ=0.85)</v>
      </c>
      <c r="I13">
        <f t="shared" si="1"/>
        <v>15.880971949529044</v>
      </c>
      <c r="N13">
        <f t="shared" si="2"/>
        <v>28.913888888888891</v>
      </c>
      <c r="O13">
        <f t="shared" si="3"/>
        <v>15.880971949529044</v>
      </c>
    </row>
    <row r="14" spans="1:15" x14ac:dyDescent="0.75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10.788888888888888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42.655555555555559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49.444444444444443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47.088888888888889</v>
      </c>
      <c r="H14" t="str">
        <f t="shared" si="0"/>
        <v>10 (δ=0)</v>
      </c>
      <c r="I14">
        <f t="shared" si="1"/>
        <v>15.609929769457898</v>
      </c>
      <c r="N14">
        <f t="shared" si="2"/>
        <v>37.49444444444444</v>
      </c>
      <c r="O14">
        <f t="shared" si="3"/>
        <v>15.609929769457898</v>
      </c>
    </row>
    <row r="15" spans="1:15" x14ac:dyDescent="0.7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13.633333333333333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40.844444444444449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47.8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47.233333333333334</v>
      </c>
      <c r="H15" t="str">
        <f t="shared" si="0"/>
        <v>10 (δ=0.2)</v>
      </c>
      <c r="I15">
        <f t="shared" si="1"/>
        <v>13.978296669400661</v>
      </c>
      <c r="J15" s="2"/>
      <c r="K15" s="2" t="s">
        <v>26</v>
      </c>
      <c r="L15" s="2" t="s">
        <v>27</v>
      </c>
      <c r="N15">
        <f t="shared" si="2"/>
        <v>37.37777777777778</v>
      </c>
      <c r="O15">
        <f t="shared" si="3"/>
        <v>13.978296669400661</v>
      </c>
    </row>
    <row r="16" spans="1:15" x14ac:dyDescent="0.7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12.28888888888889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40.866666666666674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47.888888888888886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</v>
      </c>
      <c r="H16" t="str">
        <f t="shared" si="0"/>
        <v>10 (δ=0.45)</v>
      </c>
      <c r="I16">
        <f t="shared" si="1"/>
        <v>14.797057963754687</v>
      </c>
      <c r="J16">
        <v>2</v>
      </c>
      <c r="K16">
        <f>AVERAGE(D4:G8)</f>
        <v>21.087777777777774</v>
      </c>
      <c r="L16">
        <f>AVERAGE(D4:G4,D9:G9,D14:G14,D19:G19,D24:G24,D29:G29)</f>
        <v>41.850925925925928</v>
      </c>
      <c r="M16">
        <v>0</v>
      </c>
      <c r="N16">
        <f t="shared" si="2"/>
        <v>37.386111111111113</v>
      </c>
      <c r="O16">
        <f t="shared" si="3"/>
        <v>14.797057963754687</v>
      </c>
    </row>
    <row r="17" spans="1:15" x14ac:dyDescent="0.7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11.577777777777776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39.799999999999997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46.666666666666657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47.466666666666661</v>
      </c>
      <c r="H17" t="str">
        <f t="shared" si="0"/>
        <v>10 (δ=0.65)</v>
      </c>
      <c r="I17">
        <f t="shared" si="1"/>
        <v>14.625117916587</v>
      </c>
      <c r="J17">
        <v>5</v>
      </c>
      <c r="K17">
        <f>AVERAGE(D9:G13)</f>
        <v>29.965555555555557</v>
      </c>
      <c r="L17">
        <f t="shared" ref="L17:L20" si="5">AVERAGE(D5:G5,D10:G10,D15:G15,D20:G20,D25:G25,D30:G30)</f>
        <v>42.02370370370371</v>
      </c>
      <c r="M17">
        <v>0.2</v>
      </c>
      <c r="N17">
        <f t="shared" si="2"/>
        <v>36.377777777777773</v>
      </c>
      <c r="O17">
        <f t="shared" si="3"/>
        <v>14.625117916587</v>
      </c>
    </row>
    <row r="18" spans="1:15" x14ac:dyDescent="0.7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11.333333333333334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40.055555555555557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45.833333333333329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47.133333333333333</v>
      </c>
      <c r="H18" t="str">
        <f t="shared" si="0"/>
        <v>10 (δ=0.85)</v>
      </c>
      <c r="I18">
        <f t="shared" si="1"/>
        <v>14.538792297900169</v>
      </c>
      <c r="J18">
        <v>10</v>
      </c>
      <c r="K18">
        <f>AVERAGE(D14:G18)</f>
        <v>36.945000000000007</v>
      </c>
      <c r="L18">
        <f t="shared" si="5"/>
        <v>41.567916666666669</v>
      </c>
      <c r="M18">
        <v>0.45</v>
      </c>
      <c r="N18">
        <f t="shared" si="2"/>
        <v>36.088888888888889</v>
      </c>
      <c r="O18">
        <f t="shared" si="3"/>
        <v>14.538792297900169</v>
      </c>
    </row>
    <row r="19" spans="1:15" x14ac:dyDescent="0.75">
      <c r="A19" s="1">
        <v>15</v>
      </c>
      <c r="B19">
        <v>20</v>
      </c>
      <c r="C19">
        <v>0</v>
      </c>
      <c r="D19">
        <f>AVERAGE('PARITY Accuracy'!D19, 'Pattern_Matching Accuracy'!D19, 'Reversal Accuracy'!D19, 'Stack Accuracy'!D19, 'Vending_Machine Accuracy'!D19, 'Vending_Machine_Sum Accuracy'!D19, 'MazeComplete Accuracy'!D19, 'MazeSolve Accuracy'!D19, 'Hamiltonian Accuracy'!D19)</f>
        <v>34.077777777777776</v>
      </c>
      <c r="E19">
        <f>AVERAGE('PARITY Accuracy'!E19, 'Pattern_Matching Accuracy'!E19, 'Reversal Accuracy'!E19, 'Stack Accuracy'!E19, 'Vending_Machine Accuracy'!E19, 'Vending_Machine_Sum Accuracy'!E19, 'MazeComplete Accuracy'!E19, 'MazeSolve Accuracy'!E19, 'Hamiltonian Accuracy'!E19)</f>
        <v>55.333333333333336</v>
      </c>
      <c r="F19">
        <f>AVERAGE('PARITY Accuracy'!F19, 'Pattern_Matching Accuracy'!F19, 'Reversal Accuracy'!F19, 'Stack Accuracy'!F19, 'Vending_Machine Accuracy'!F19, 'Vending_Machine_Sum Accuracy'!F19, 'MazeComplete Accuracy'!F19, 'MazeSolve Accuracy'!F19, 'Hamiltonian Accuracy'!F19)</f>
        <v>52.400000000000006</v>
      </c>
      <c r="G19">
        <f>AVERAGE('PARITY Accuracy'!G19, 'Pattern_Matching Accuracy'!G19, 'Reversal Accuracy'!G19, 'Stack Accuracy'!G19, 'Vending_Machine Accuracy'!G19, 'Vending_Machine_Sum Accuracy'!G19, 'MazeComplete Accuracy'!G19, 'MazeSolve Accuracy'!G19, 'Hamiltonian Accuracy'!G19)</f>
        <v>54.111111111111114</v>
      </c>
      <c r="H19" t="str">
        <f t="shared" si="0"/>
        <v>20 (δ=0)</v>
      </c>
      <c r="I19">
        <f t="shared" si="1"/>
        <v>8.6669742644843613</v>
      </c>
      <c r="J19">
        <v>20</v>
      </c>
      <c r="K19">
        <f>AVERAGE(D19:G23)</f>
        <v>48.283555555555559</v>
      </c>
      <c r="L19">
        <f t="shared" si="5"/>
        <v>40.980462962962967</v>
      </c>
      <c r="M19">
        <v>0.65</v>
      </c>
      <c r="N19">
        <f t="shared" si="2"/>
        <v>48.980555555555561</v>
      </c>
      <c r="O19">
        <f t="shared" si="3"/>
        <v>8.6669742644843613</v>
      </c>
    </row>
    <row r="20" spans="1:15" x14ac:dyDescent="0.75">
      <c r="A20" s="1">
        <v>16</v>
      </c>
      <c r="B20">
        <v>20</v>
      </c>
      <c r="C20">
        <v>0.2</v>
      </c>
      <c r="D20">
        <f>AVERAGE('PARITY Accuracy'!D20, 'Pattern_Matching Accuracy'!D20, 'Reversal Accuracy'!D20, 'Stack Accuracy'!D20, 'Vending_Machine Accuracy'!D20, 'Vending_Machine_Sum Accuracy'!D20, 'MazeComplete Accuracy'!D20, 'MazeSolve Accuracy'!D20, 'Hamiltonian Accuracy'!D20)</f>
        <v>35.944444444444443</v>
      </c>
      <c r="E20">
        <f>AVERAGE('PARITY Accuracy'!E20, 'Pattern_Matching Accuracy'!E20, 'Reversal Accuracy'!E20, 'Stack Accuracy'!E20, 'Vending_Machine Accuracy'!E20, 'Vending_Machine_Sum Accuracy'!E20, 'MazeComplete Accuracy'!E20, 'MazeSolve Accuracy'!E20, 'Hamiltonian Accuracy'!E20)</f>
        <v>55.611111111111107</v>
      </c>
      <c r="F20">
        <f>AVERAGE('PARITY Accuracy'!F20, 'Pattern_Matching Accuracy'!F20, 'Reversal Accuracy'!F20, 'Stack Accuracy'!F20, 'Vending_Machine Accuracy'!F20, 'Vending_Machine_Sum Accuracy'!F20, 'MazeComplete Accuracy'!F20, 'MazeSolve Accuracy'!F20, 'Hamiltonian Accuracy'!F20)</f>
        <v>50.233333333333334</v>
      </c>
      <c r="G20">
        <f>AVERAGE('PARITY Accuracy'!G20, 'Pattern_Matching Accuracy'!G20, 'Reversal Accuracy'!G20, 'Stack Accuracy'!G20, 'Vending_Machine Accuracy'!G20, 'Vending_Machine_Sum Accuracy'!G20, 'MazeComplete Accuracy'!G20, 'MazeSolve Accuracy'!G20, 'Hamiltonian Accuracy'!G20)</f>
        <v>53.488888888888894</v>
      </c>
      <c r="H20" t="str">
        <f t="shared" si="0"/>
        <v>20 (δ=0.2)</v>
      </c>
      <c r="I20">
        <f t="shared" si="1"/>
        <v>7.6761832039267546</v>
      </c>
      <c r="J20">
        <v>50</v>
      </c>
      <c r="K20">
        <f>AVERAGE(D24:G28)</f>
        <v>54.738500000000009</v>
      </c>
      <c r="L20">
        <f t="shared" si="5"/>
        <v>40.398148148148145</v>
      </c>
      <c r="M20">
        <v>0.85</v>
      </c>
      <c r="N20">
        <f t="shared" si="2"/>
        <v>48.819444444444443</v>
      </c>
      <c r="O20">
        <f t="shared" si="3"/>
        <v>7.6761832039267546</v>
      </c>
    </row>
    <row r="21" spans="1:15" x14ac:dyDescent="0.75">
      <c r="A21" s="1">
        <v>17</v>
      </c>
      <c r="B21">
        <v>20</v>
      </c>
      <c r="C21">
        <v>0.45</v>
      </c>
      <c r="D21">
        <f>AVERAGE('PARITY Accuracy'!D21, 'Pattern_Matching Accuracy'!D21, 'Reversal Accuracy'!D21, 'Stack Accuracy'!D21, 'Vending_Machine Accuracy'!D21, 'Vending_Machine_Sum Accuracy'!D21, 'MazeComplete Accuracy'!D21, 'MazeSolve Accuracy'!D21, 'Hamiltonian Accuracy'!D21)</f>
        <v>35.266666666666673</v>
      </c>
      <c r="E21">
        <f>AVERAGE('PARITY Accuracy'!E21, 'Pattern_Matching Accuracy'!E21, 'Reversal Accuracy'!E21, 'Stack Accuracy'!E21, 'Vending_Machine Accuracy'!E21, 'Vending_Machine_Sum Accuracy'!E21, 'MazeComplete Accuracy'!E21, 'MazeSolve Accuracy'!E21, 'Hamiltonian Accuracy'!E21)</f>
        <v>55.166666666666657</v>
      </c>
      <c r="F21">
        <f>AVERAGE('PARITY Accuracy'!F21, 'Pattern_Matching Accuracy'!F21, 'Reversal Accuracy'!F21, 'Stack Accuracy'!F21, 'Vending_Machine Accuracy'!F21, 'Vending_Machine_Sum Accuracy'!F21, 'MazeComplete Accuracy'!F21, 'MazeSolve Accuracy'!F21, 'Hamiltonian Accuracy'!F21)</f>
        <v>50.166666666666664</v>
      </c>
      <c r="G21">
        <f>AVERAGE('PARITY Accuracy'!G21, 'Pattern_Matching Accuracy'!G21, 'Reversal Accuracy'!G21, 'Stack Accuracy'!G21, 'Vending_Machine Accuracy'!G21, 'Vending_Machine_Sum Accuracy'!G21, 'MazeComplete Accuracy'!G21, 'MazeSolve Accuracy'!G21, 'Hamiltonian Accuracy'!G21)</f>
        <v>52.844444444444449</v>
      </c>
      <c r="H21" t="str">
        <f t="shared" si="0"/>
        <v>20 (δ=0.45)</v>
      </c>
      <c r="I21">
        <f t="shared" si="1"/>
        <v>7.7643475316726906</v>
      </c>
      <c r="J21">
        <v>100</v>
      </c>
      <c r="K21">
        <f>AVERAGE(D29:G33)</f>
        <v>57.164999999999985</v>
      </c>
      <c r="L21">
        <f>AVERAGE((L20-L19), (L19-L18), (L18-L17), (L17-L16))</f>
        <v>-0.36319444444444571</v>
      </c>
      <c r="N21">
        <f t="shared" si="2"/>
        <v>48.361111111111114</v>
      </c>
      <c r="O21">
        <f t="shared" si="3"/>
        <v>7.7643475316726906</v>
      </c>
    </row>
    <row r="22" spans="1:15" x14ac:dyDescent="0.75">
      <c r="A22" s="1">
        <v>18</v>
      </c>
      <c r="B22">
        <v>20</v>
      </c>
      <c r="C22">
        <v>0.65</v>
      </c>
      <c r="D22">
        <f>AVERAGE('PARITY Accuracy'!D22, 'Pattern_Matching Accuracy'!D22, 'Reversal Accuracy'!D22, 'Stack Accuracy'!D22, 'Vending_Machine Accuracy'!D22, 'Vending_Machine_Sum Accuracy'!D22, 'MazeComplete Accuracy'!D22, 'MazeSolve Accuracy'!D22, 'Hamiltonian Accuracy'!D22)</f>
        <v>34.493333333333332</v>
      </c>
      <c r="E22">
        <f>AVERAGE('PARITY Accuracy'!E22, 'Pattern_Matching Accuracy'!E22, 'Reversal Accuracy'!E22, 'Stack Accuracy'!E22, 'Vending_Machine Accuracy'!E22, 'Vending_Machine_Sum Accuracy'!E22, 'MazeComplete Accuracy'!E22, 'MazeSolve Accuracy'!E22, 'Hamiltonian Accuracy'!E22)</f>
        <v>54.533333333333331</v>
      </c>
      <c r="F22">
        <f>AVERAGE('PARITY Accuracy'!F22, 'Pattern_Matching Accuracy'!F22, 'Reversal Accuracy'!F22, 'Stack Accuracy'!F22, 'Vending_Machine Accuracy'!F22, 'Vending_Machine_Sum Accuracy'!F22, 'MazeComplete Accuracy'!F22, 'MazeSolve Accuracy'!F22, 'Hamiltonian Accuracy'!F22)</f>
        <v>50.2</v>
      </c>
      <c r="G22">
        <f>AVERAGE('PARITY Accuracy'!G22, 'Pattern_Matching Accuracy'!G22, 'Reversal Accuracy'!G22, 'Stack Accuracy'!G22, 'Vending_Machine Accuracy'!G22, 'Vending_Machine_Sum Accuracy'!G22, 'MazeComplete Accuracy'!G22, 'MazeSolve Accuracy'!G22, 'Hamiltonian Accuracy'!G22)</f>
        <v>52.844444444444449</v>
      </c>
      <c r="H22" t="str">
        <f t="shared" si="0"/>
        <v>20 (δ=0.65)</v>
      </c>
      <c r="I22">
        <f t="shared" si="1"/>
        <v>7.9596147310448933</v>
      </c>
      <c r="N22">
        <f t="shared" si="2"/>
        <v>48.017777777777781</v>
      </c>
      <c r="O22">
        <f t="shared" si="3"/>
        <v>7.9596147310448933</v>
      </c>
    </row>
    <row r="23" spans="1:15" x14ac:dyDescent="0.75">
      <c r="A23" s="1">
        <v>19</v>
      </c>
      <c r="B23">
        <v>20</v>
      </c>
      <c r="C23">
        <v>0.85</v>
      </c>
      <c r="D23">
        <f>AVERAGE('PARITY Accuracy'!D23, 'Pattern_Matching Accuracy'!D23, 'Reversal Accuracy'!D23, 'Stack Accuracy'!D23, 'Vending_Machine Accuracy'!D23, 'Vending_Machine_Sum Accuracy'!D23, 'MazeComplete Accuracy'!D23, 'MazeSolve Accuracy'!D23, 'Hamiltonian Accuracy'!D23)</f>
        <v>32.855555555555561</v>
      </c>
      <c r="E23">
        <f>AVERAGE('PARITY Accuracy'!E23, 'Pattern_Matching Accuracy'!E23, 'Reversal Accuracy'!E23, 'Stack Accuracy'!E23, 'Vending_Machine Accuracy'!E23, 'Vending_Machine_Sum Accuracy'!E23, 'MazeComplete Accuracy'!E23, 'MazeSolve Accuracy'!E23, 'Hamiltonian Accuracy'!E23)</f>
        <v>54.944444444444436</v>
      </c>
      <c r="F23">
        <f>AVERAGE('PARITY Accuracy'!F23, 'Pattern_Matching Accuracy'!F23, 'Reversal Accuracy'!F23, 'Stack Accuracy'!F23, 'Vending_Machine Accuracy'!F23, 'Vending_Machine_Sum Accuracy'!F23, 'MazeComplete Accuracy'!F23, 'MazeSolve Accuracy'!F23, 'Hamiltonian Accuracy'!F23)</f>
        <v>49.400000000000006</v>
      </c>
      <c r="G23">
        <f>AVERAGE('PARITY Accuracy'!G23, 'Pattern_Matching Accuracy'!G23, 'Reversal Accuracy'!G23, 'Stack Accuracy'!G23, 'Vending_Machine Accuracy'!G23, 'Vending_Machine_Sum Accuracy'!G23, 'MazeComplete Accuracy'!G23, 'MazeSolve Accuracy'!G23, 'Hamiltonian Accuracy'!G23)</f>
        <v>51.75555555555556</v>
      </c>
      <c r="H23" t="str">
        <f t="shared" si="0"/>
        <v>20 (δ=0.85)</v>
      </c>
      <c r="I23">
        <f t="shared" si="1"/>
        <v>8.5341452883384292</v>
      </c>
      <c r="N23">
        <f t="shared" si="2"/>
        <v>47.238888888888887</v>
      </c>
      <c r="O23">
        <f t="shared" si="3"/>
        <v>8.5341452883384292</v>
      </c>
    </row>
    <row r="24" spans="1:15" x14ac:dyDescent="0.75">
      <c r="A24" s="1">
        <v>20</v>
      </c>
      <c r="B24">
        <v>50</v>
      </c>
      <c r="C24">
        <v>0</v>
      </c>
      <c r="D24">
        <f>AVERAGE('PARITY Accuracy'!D24, 'Pattern_Matching Accuracy'!D24, 'Reversal Accuracy'!D24, 'Stack Accuracy'!D24, 'Vending_Machine Accuracy'!D24, 'Vending_Machine_Sum Accuracy'!D24, 'MazeComplete Accuracy'!D24, 'MazeSolve Accuracy'!D24, 'Hamiltonian Accuracy'!D24)</f>
        <v>46.444444444444443</v>
      </c>
      <c r="E24">
        <f>AVERAGE('PARITY Accuracy'!E24, 'Pattern_Matching Accuracy'!E24, 'Reversal Accuracy'!E24, 'Stack Accuracy'!E24, 'Vending_Machine Accuracy'!E24, 'Vending_Machine_Sum Accuracy'!E24, 'MazeComplete Accuracy'!E24, 'MazeSolve Accuracy'!E24, 'Hamiltonian Accuracy'!E24)</f>
        <v>62.444444444444443</v>
      </c>
      <c r="F24">
        <f>AVERAGE('PARITY Accuracy'!F24, 'Pattern_Matching Accuracy'!F24, 'Reversal Accuracy'!F24, 'Stack Accuracy'!F24, 'Vending_Machine Accuracy'!F24, 'Vending_Machine_Sum Accuracy'!F24, 'MazeComplete Accuracy'!F24, 'MazeSolve Accuracy'!F24, 'Hamiltonian Accuracy'!F24)</f>
        <v>58.74444444444444</v>
      </c>
      <c r="G24">
        <f>AVERAGE('PARITY Accuracy'!G24, 'Pattern_Matching Accuracy'!G24, 'Reversal Accuracy'!G24, 'Stack Accuracy'!G24, 'Vending_Machine Accuracy'!G24, 'Vending_Machine_Sum Accuracy'!G24, 'MazeComplete Accuracy'!G24, 'MazeSolve Accuracy'!G24, 'Hamiltonian Accuracy'!G24)</f>
        <v>49.7</v>
      </c>
      <c r="H24" t="str">
        <f t="shared" si="0"/>
        <v>50 (δ=0)</v>
      </c>
      <c r="I24">
        <f t="shared" si="1"/>
        <v>6.4990455139653776</v>
      </c>
      <c r="N24">
        <f t="shared" si="2"/>
        <v>54.333333333333329</v>
      </c>
      <c r="O24">
        <f t="shared" si="3"/>
        <v>6.4990455139653776</v>
      </c>
    </row>
    <row r="25" spans="1:15" x14ac:dyDescent="0.75">
      <c r="A25" s="1">
        <v>21</v>
      </c>
      <c r="B25">
        <v>50</v>
      </c>
      <c r="C25">
        <v>0.2</v>
      </c>
      <c r="D25">
        <f>AVERAGE('PARITY Accuracy'!D25, 'Pattern_Matching Accuracy'!D25, 'Reversal Accuracy'!D25, 'Stack Accuracy'!D25, 'Vending_Machine Accuracy'!D25, 'Vending_Machine_Sum Accuracy'!D25, 'MazeComplete Accuracy'!D25, 'MazeSolve Accuracy'!D25, 'Hamiltonian Accuracy'!D25)</f>
        <v>47.888888888888886</v>
      </c>
      <c r="E25">
        <f>AVERAGE('PARITY Accuracy'!E25, 'Pattern_Matching Accuracy'!E25, 'Reversal Accuracy'!E25, 'Stack Accuracy'!E25, 'Vending_Machine Accuracy'!E25, 'Vending_Machine_Sum Accuracy'!E25, 'MazeComplete Accuracy'!E25, 'MazeSolve Accuracy'!E25, 'Hamiltonian Accuracy'!E25)</f>
        <v>63.133333333333326</v>
      </c>
      <c r="F25">
        <f>AVERAGE('PARITY Accuracy'!F25, 'Pattern_Matching Accuracy'!F25, 'Reversal Accuracy'!F25, 'Stack Accuracy'!F25, 'Vending_Machine Accuracy'!F25, 'Vending_Machine_Sum Accuracy'!F25, 'MazeComplete Accuracy'!F25, 'MazeSolve Accuracy'!F25, 'Hamiltonian Accuracy'!F25)</f>
        <v>61</v>
      </c>
      <c r="G25">
        <f>AVERAGE('PARITY Accuracy'!G25, 'Pattern_Matching Accuracy'!G25, 'Reversal Accuracy'!G25, 'Stack Accuracy'!G25, 'Vending_Machine Accuracy'!G25, 'Vending_Machine_Sum Accuracy'!G25, 'MazeComplete Accuracy'!G25, 'MazeSolve Accuracy'!G25, 'Hamiltonian Accuracy'!G25)</f>
        <v>51.211111111111109</v>
      </c>
      <c r="H25" t="str">
        <f t="shared" si="0"/>
        <v>50 (δ=0.2)</v>
      </c>
      <c r="I25">
        <f t="shared" si="1"/>
        <v>6.4121189993424599</v>
      </c>
      <c r="N25">
        <f t="shared" si="2"/>
        <v>55.80833333333333</v>
      </c>
      <c r="O25">
        <f t="shared" si="3"/>
        <v>6.4121189993424599</v>
      </c>
    </row>
    <row r="26" spans="1:15" x14ac:dyDescent="0.75">
      <c r="A26" s="1">
        <v>22</v>
      </c>
      <c r="B26">
        <v>50</v>
      </c>
      <c r="C26">
        <v>0.45</v>
      </c>
      <c r="D26">
        <f>AVERAGE('PARITY Accuracy'!D26, 'Pattern_Matching Accuracy'!D26, 'Reversal Accuracy'!D26, 'Stack Accuracy'!D26, 'Vending_Machine Accuracy'!D26, 'Vending_Machine_Sum Accuracy'!D26, 'MazeComplete Accuracy'!D26, 'MazeSolve Accuracy'!D26, 'Hamiltonian Accuracy'!D26)</f>
        <v>47.733333333333327</v>
      </c>
      <c r="E26">
        <f>AVERAGE('PARITY Accuracy'!E26, 'Pattern_Matching Accuracy'!E26, 'Reversal Accuracy'!E26, 'Stack Accuracy'!E26, 'Vending_Machine Accuracy'!E26, 'Vending_Machine_Sum Accuracy'!E26, 'MazeComplete Accuracy'!E26, 'MazeSolve Accuracy'!E26, 'Hamiltonian Accuracy'!E26)</f>
        <v>61.711111111111109</v>
      </c>
      <c r="F26">
        <f>AVERAGE('PARITY Accuracy'!F26, 'Pattern_Matching Accuracy'!F26, 'Reversal Accuracy'!F26, 'Stack Accuracy'!F26, 'Vending_Machine Accuracy'!F26, 'Vending_Machine_Sum Accuracy'!F26, 'MazeComplete Accuracy'!F26, 'MazeSolve Accuracy'!F26, 'Hamiltonian Accuracy'!F26)</f>
        <v>59.722222222222221</v>
      </c>
      <c r="G26">
        <f>AVERAGE('PARITY Accuracy'!G26, 'Pattern_Matching Accuracy'!G26, 'Reversal Accuracy'!G26, 'Stack Accuracy'!G26, 'Vending_Machine Accuracy'!G26, 'Vending_Machine_Sum Accuracy'!G26, 'MazeComplete Accuracy'!G26, 'MazeSolve Accuracy'!G26, 'Hamiltonian Accuracy'!G26)</f>
        <v>51.044444444444444</v>
      </c>
      <c r="H26" t="str">
        <f t="shared" si="0"/>
        <v>50 (δ=0.45)</v>
      </c>
      <c r="I26">
        <f t="shared" si="1"/>
        <v>5.8261933817019314</v>
      </c>
      <c r="N26">
        <f t="shared" si="2"/>
        <v>55.052777777777777</v>
      </c>
      <c r="O26">
        <f t="shared" si="3"/>
        <v>5.8261933817019314</v>
      </c>
    </row>
    <row r="27" spans="1:15" x14ac:dyDescent="0.75">
      <c r="A27" s="1">
        <v>23</v>
      </c>
      <c r="B27">
        <v>50</v>
      </c>
      <c r="C27">
        <v>0.65</v>
      </c>
      <c r="D27">
        <f>AVERAGE('PARITY Accuracy'!D27, 'Pattern_Matching Accuracy'!D27, 'Reversal Accuracy'!D27, 'Stack Accuracy'!D27, 'Vending_Machine Accuracy'!D27, 'Vending_Machine_Sum Accuracy'!D27, 'MazeComplete Accuracy'!D27, 'MazeSolve Accuracy'!D27, 'Hamiltonian Accuracy'!D27)</f>
        <v>46.599999999999994</v>
      </c>
      <c r="E27">
        <f>AVERAGE('PARITY Accuracy'!E27, 'Pattern_Matching Accuracy'!E27, 'Reversal Accuracy'!E27, 'Stack Accuracy'!E27, 'Vending_Machine Accuracy'!E27, 'Vending_Machine_Sum Accuracy'!E27, 'MazeComplete Accuracy'!E27, 'MazeSolve Accuracy'!E27, 'Hamiltonian Accuracy'!E27)</f>
        <v>61.414444444444449</v>
      </c>
      <c r="F27">
        <f>AVERAGE('PARITY Accuracy'!F27, 'Pattern_Matching Accuracy'!F27, 'Reversal Accuracy'!F27, 'Stack Accuracy'!F27, 'Vending_Machine Accuracy'!F27, 'Vending_Machine_Sum Accuracy'!F27, 'MazeComplete Accuracy'!F27, 'MazeSolve Accuracy'!F27, 'Hamiltonian Accuracy'!F27)</f>
        <v>59.666666666666664</v>
      </c>
      <c r="G27">
        <f>AVERAGE('PARITY Accuracy'!G27, 'Pattern_Matching Accuracy'!G27, 'Reversal Accuracy'!G27, 'Stack Accuracy'!G27, 'Vending_Machine Accuracy'!G27, 'Vending_Machine_Sum Accuracy'!G27, 'MazeComplete Accuracy'!G27, 'MazeSolve Accuracy'!G27, 'Hamiltonian Accuracy'!G27)</f>
        <v>50.988888888888887</v>
      </c>
      <c r="H27" t="str">
        <f t="shared" si="0"/>
        <v>50 (δ=0.65)</v>
      </c>
      <c r="I27">
        <f t="shared" si="1"/>
        <v>6.1059328250137712</v>
      </c>
      <c r="N27">
        <f t="shared" si="2"/>
        <v>54.667499999999997</v>
      </c>
      <c r="O27">
        <f t="shared" si="3"/>
        <v>6.1059328250137712</v>
      </c>
    </row>
    <row r="28" spans="1:15" x14ac:dyDescent="0.75">
      <c r="A28" s="1">
        <v>24</v>
      </c>
      <c r="B28">
        <v>50</v>
      </c>
      <c r="C28">
        <v>0.85</v>
      </c>
      <c r="D28">
        <f>AVERAGE('PARITY Accuracy'!D28, 'Pattern_Matching Accuracy'!D28, 'Reversal Accuracy'!D28, 'Stack Accuracy'!D28, 'Vending_Machine Accuracy'!D28, 'Vending_Machine_Sum Accuracy'!D28, 'MazeComplete Accuracy'!D28, 'MazeSolve Accuracy'!D28, 'Hamiltonian Accuracy'!D28)</f>
        <v>45.36666666666666</v>
      </c>
      <c r="E28">
        <f>AVERAGE('PARITY Accuracy'!E28, 'Pattern_Matching Accuracy'!E28, 'Reversal Accuracy'!E28, 'Stack Accuracy'!E28, 'Vending_Machine Accuracy'!E28, 'Vending_Machine_Sum Accuracy'!E28, 'MazeComplete Accuracy'!E28, 'MazeSolve Accuracy'!E28, 'Hamiltonian Accuracy'!E28)</f>
        <v>61.044444444444444</v>
      </c>
      <c r="F28">
        <f>AVERAGE('PARITY Accuracy'!F28, 'Pattern_Matching Accuracy'!F28, 'Reversal Accuracy'!F28, 'Stack Accuracy'!F28, 'Vending_Machine Accuracy'!F28, 'Vending_Machine_Sum Accuracy'!F28, 'MazeComplete Accuracy'!F28, 'MazeSolve Accuracy'!F28, 'Hamiltonian Accuracy'!F28)</f>
        <v>59.011111111111099</v>
      </c>
      <c r="G28">
        <f>AVERAGE('PARITY Accuracy'!G28, 'Pattern_Matching Accuracy'!G28, 'Reversal Accuracy'!G28, 'Stack Accuracy'!G28, 'Vending_Machine Accuracy'!G28, 'Vending_Machine_Sum Accuracy'!G28, 'MazeComplete Accuracy'!G28, 'MazeSolve Accuracy'!G28, 'Hamiltonian Accuracy'!G28)</f>
        <v>49.9</v>
      </c>
      <c r="H28" t="str">
        <f t="shared" si="0"/>
        <v>50 (δ=0.85)</v>
      </c>
      <c r="I28">
        <f t="shared" si="1"/>
        <v>6.4413707947958878</v>
      </c>
      <c r="N28">
        <f t="shared" si="2"/>
        <v>53.830555555555549</v>
      </c>
      <c r="O28">
        <f t="shared" si="3"/>
        <v>6.4413707947958878</v>
      </c>
    </row>
    <row r="29" spans="1:15" x14ac:dyDescent="0.75">
      <c r="A29" s="1">
        <v>25</v>
      </c>
      <c r="B29">
        <v>100</v>
      </c>
      <c r="C29">
        <v>0</v>
      </c>
      <c r="D29">
        <f>AVERAGE('PARITY Accuracy'!D29, 'Pattern_Matching Accuracy'!D29, 'Reversal Accuracy'!D29, 'Stack Accuracy'!D29, 'Vending_Machine Accuracy'!D29, 'Vending_Machine_Sum Accuracy'!D29, 'MazeComplete Accuracy'!D29, 'MazeSolve Accuracy'!D29, 'Hamiltonian Accuracy'!D29)</f>
        <v>50.011111111111113</v>
      </c>
      <c r="E29">
        <f>AVERAGE('PARITY Accuracy'!E29, 'Pattern_Matching Accuracy'!E29, 'Reversal Accuracy'!E29, 'Stack Accuracy'!E29, 'Vending_Machine Accuracy'!E29, 'Vending_Machine_Sum Accuracy'!E29, 'MazeComplete Accuracy'!E29, 'MazeSolve Accuracy'!E29, 'Hamiltonian Accuracy'!E29)</f>
        <v>65.011111111111106</v>
      </c>
      <c r="F29">
        <f>AVERAGE('PARITY Accuracy'!F29, 'Pattern_Matching Accuracy'!F29, 'Reversal Accuracy'!F29, 'Stack Accuracy'!F29, 'Vending_Machine Accuracy'!F29, 'Vending_Machine_Sum Accuracy'!F29, 'MazeComplete Accuracy'!F29, 'MazeSolve Accuracy'!F29, 'Hamiltonian Accuracy'!F29)</f>
        <v>64.155555555555566</v>
      </c>
      <c r="G29">
        <f>AVERAGE('PARITY Accuracy'!G29, 'Pattern_Matching Accuracy'!G29, 'Reversal Accuracy'!G29, 'Stack Accuracy'!G29, 'Vending_Machine Accuracy'!G29, 'Vending_Machine_Sum Accuracy'!G29, 'MazeComplete Accuracy'!G29, 'MazeSolve Accuracy'!G29, 'Hamiltonian Accuracy'!G29)</f>
        <v>50.988888888888894</v>
      </c>
      <c r="H29" t="str">
        <f t="shared" si="0"/>
        <v>100 (δ=0)</v>
      </c>
      <c r="I29">
        <f t="shared" si="1"/>
        <v>7.0566332291585034</v>
      </c>
      <c r="N29">
        <f t="shared" si="2"/>
        <v>57.541666666666671</v>
      </c>
      <c r="O29">
        <f t="shared" si="3"/>
        <v>7.0566332291585034</v>
      </c>
    </row>
    <row r="30" spans="1:15" x14ac:dyDescent="0.75">
      <c r="A30" s="1">
        <v>26</v>
      </c>
      <c r="B30">
        <v>100</v>
      </c>
      <c r="C30">
        <v>0.2</v>
      </c>
      <c r="D30">
        <f>AVERAGE('PARITY Accuracy'!D30, 'Pattern_Matching Accuracy'!D30, 'Reversal Accuracy'!D30, 'Stack Accuracy'!D30, 'Vending_Machine Accuracy'!D30, 'Vending_Machine_Sum Accuracy'!D30, 'MazeComplete Accuracy'!D30, 'MazeSolve Accuracy'!D30, 'Hamiltonian Accuracy'!D30)</f>
        <v>50.535555555555561</v>
      </c>
      <c r="E30">
        <f>AVERAGE('PARITY Accuracy'!E30, 'Pattern_Matching Accuracy'!E30, 'Reversal Accuracy'!E30, 'Stack Accuracy'!E30, 'Vending_Machine Accuracy'!E30, 'Vending_Machine_Sum Accuracy'!E30, 'MazeComplete Accuracy'!E30, 'MazeSolve Accuracy'!E30, 'Hamiltonian Accuracy'!E30)</f>
        <v>64.333333333333314</v>
      </c>
      <c r="F30">
        <f>AVERAGE('PARITY Accuracy'!F30, 'Pattern_Matching Accuracy'!F30, 'Reversal Accuracy'!F30, 'Stack Accuracy'!F30, 'Vending_Machine Accuracy'!F30, 'Vending_Machine_Sum Accuracy'!F30, 'MazeComplete Accuracy'!F30, 'MazeSolve Accuracy'!F30, 'Hamiltonian Accuracy'!F30)</f>
        <v>64.577777777777783</v>
      </c>
      <c r="G30">
        <f>AVERAGE('PARITY Accuracy'!G30, 'Pattern_Matching Accuracy'!G30, 'Reversal Accuracy'!G30, 'Stack Accuracy'!G30, 'Vending_Machine Accuracy'!G30, 'Vending_Machine_Sum Accuracy'!G30, 'MazeComplete Accuracy'!G30, 'MazeSolve Accuracy'!G30, 'Hamiltonian Accuracy'!G30)</f>
        <v>52.29999999999999</v>
      </c>
      <c r="H30" t="str">
        <f t="shared" si="0"/>
        <v>100 (δ=0.2)</v>
      </c>
      <c r="I30">
        <f t="shared" si="1"/>
        <v>6.5492396128232206</v>
      </c>
      <c r="N30">
        <f t="shared" si="2"/>
        <v>57.93666666666666</v>
      </c>
      <c r="O30">
        <f t="shared" si="3"/>
        <v>6.5492396128232206</v>
      </c>
    </row>
    <row r="31" spans="1:15" x14ac:dyDescent="0.75">
      <c r="A31" s="1">
        <v>27</v>
      </c>
      <c r="B31">
        <v>100</v>
      </c>
      <c r="C31">
        <v>0.45</v>
      </c>
      <c r="D31">
        <f>AVERAGE('PARITY Accuracy'!D31, 'Pattern_Matching Accuracy'!D31, 'Reversal Accuracy'!D31, 'Stack Accuracy'!D31, 'Vending_Machine Accuracy'!D31, 'Vending_Machine_Sum Accuracy'!D31, 'MazeComplete Accuracy'!D31, 'MazeSolve Accuracy'!D31, 'Hamiltonian Accuracy'!D31)</f>
        <v>50.629999999999995</v>
      </c>
      <c r="E31">
        <f>AVERAGE('PARITY Accuracy'!E31, 'Pattern_Matching Accuracy'!E31, 'Reversal Accuracy'!E31, 'Stack Accuracy'!E31, 'Vending_Machine Accuracy'!E31, 'Vending_Machine_Sum Accuracy'!E31, 'MazeComplete Accuracy'!E31, 'MazeSolve Accuracy'!E31, 'Hamiltonian Accuracy'!E31)</f>
        <v>63.79999999999999</v>
      </c>
      <c r="F31">
        <f>AVERAGE('PARITY Accuracy'!F31, 'Pattern_Matching Accuracy'!F31, 'Reversal Accuracy'!F31, 'Stack Accuracy'!F31, 'Vending_Machine Accuracy'!F31, 'Vending_Machine_Sum Accuracy'!F31, 'MazeComplete Accuracy'!F31, 'MazeSolve Accuracy'!F31, 'Hamiltonian Accuracy'!F31)</f>
        <v>64.277777777777771</v>
      </c>
      <c r="G31">
        <f>AVERAGE('PARITY Accuracy'!G31, 'Pattern_Matching Accuracy'!G31, 'Reversal Accuracy'!G31, 'Stack Accuracy'!G31, 'Vending_Machine Accuracy'!G31, 'Vending_Machine_Sum Accuracy'!G31, 'MazeComplete Accuracy'!G31, 'MazeSolve Accuracy'!G31, 'Hamiltonian Accuracy'!G31)</f>
        <v>52.599999999999994</v>
      </c>
      <c r="H31" t="str">
        <f t="shared" si="0"/>
        <v>100 (δ=0.45)</v>
      </c>
      <c r="I31">
        <f t="shared" si="1"/>
        <v>6.2531512241014546</v>
      </c>
      <c r="N31">
        <f t="shared" si="2"/>
        <v>57.826944444444436</v>
      </c>
      <c r="O31">
        <f t="shared" si="3"/>
        <v>6.2531512241014546</v>
      </c>
    </row>
    <row r="32" spans="1:15" x14ac:dyDescent="0.75">
      <c r="A32" s="1">
        <v>28</v>
      </c>
      <c r="B32">
        <v>100</v>
      </c>
      <c r="C32">
        <v>0.65</v>
      </c>
      <c r="D32">
        <f>AVERAGE('PARITY Accuracy'!D32, 'Pattern_Matching Accuracy'!D32, 'Reversal Accuracy'!D32, 'Stack Accuracy'!D32, 'Vending_Machine Accuracy'!D32, 'Vending_Machine_Sum Accuracy'!D32, 'MazeComplete Accuracy'!D32, 'MazeSolve Accuracy'!D32, 'Hamiltonian Accuracy'!D32)</f>
        <v>49.544444444444444</v>
      </c>
      <c r="E32">
        <f>AVERAGE('PARITY Accuracy'!E32, 'Pattern_Matching Accuracy'!E32, 'Reversal Accuracy'!E32, 'Stack Accuracy'!E32, 'Vending_Machine Accuracy'!E32, 'Vending_Machine_Sum Accuracy'!E32, 'MazeComplete Accuracy'!E32, 'MazeSolve Accuracy'!E32, 'Hamiltonian Accuracy'!E32)</f>
        <v>62.79</v>
      </c>
      <c r="F32">
        <f>AVERAGE('PARITY Accuracy'!F32, 'Pattern_Matching Accuracy'!F32, 'Reversal Accuracy'!F32, 'Stack Accuracy'!F32, 'Vending_Machine Accuracy'!F32, 'Vending_Machine_Sum Accuracy'!F32, 'MazeComplete Accuracy'!F32, 'MazeSolve Accuracy'!F32, 'Hamiltonian Accuracy'!F32)</f>
        <v>63.555555555555557</v>
      </c>
      <c r="G32">
        <f>AVERAGE('PARITY Accuracy'!G32, 'Pattern_Matching Accuracy'!G32, 'Reversal Accuracy'!G32, 'Stack Accuracy'!G32, 'Vending_Machine Accuracy'!G32, 'Vending_Machine_Sum Accuracy'!G32, 'MazeComplete Accuracy'!G32, 'MazeSolve Accuracy'!G32, 'Hamiltonian Accuracy'!G32)</f>
        <v>51.022222222222219</v>
      </c>
      <c r="H32" t="str">
        <f t="shared" si="0"/>
        <v>100 (δ=0.65)</v>
      </c>
      <c r="I32">
        <f t="shared" si="1"/>
        <v>6.4715285930178439</v>
      </c>
      <c r="N32">
        <f t="shared" si="2"/>
        <v>56.728055555555549</v>
      </c>
      <c r="O32">
        <f t="shared" si="3"/>
        <v>6.4715285930178439</v>
      </c>
    </row>
    <row r="33" spans="1:15" x14ac:dyDescent="0.75">
      <c r="A33" s="1">
        <v>29</v>
      </c>
      <c r="B33">
        <v>100</v>
      </c>
      <c r="C33">
        <v>0.85</v>
      </c>
      <c r="D33">
        <f>AVERAGE('PARITY Accuracy'!D33, 'Pattern_Matching Accuracy'!D33, 'Reversal Accuracy'!D33, 'Stack Accuracy'!D33, 'Vending_Machine Accuracy'!D33, 'Vending_Machine_Sum Accuracy'!D33, 'MazeComplete Accuracy'!D33, 'MazeSolve Accuracy'!D33, 'Hamiltonian Accuracy'!D33)</f>
        <v>48.82222222222223</v>
      </c>
      <c r="E33">
        <f>AVERAGE('PARITY Accuracy'!E33, 'Pattern_Matching Accuracy'!E33, 'Reversal Accuracy'!E33, 'Stack Accuracy'!E33, 'Vending_Machine Accuracy'!E33, 'Vending_Machine_Sum Accuracy'!E33, 'MazeComplete Accuracy'!E33, 'MazeSolve Accuracy'!E33, 'Hamiltonian Accuracy'!E33)</f>
        <v>61.644444444444439</v>
      </c>
      <c r="F33">
        <f>AVERAGE('PARITY Accuracy'!F33, 'Pattern_Matching Accuracy'!F33, 'Reversal Accuracy'!F33, 'Stack Accuracy'!F33, 'Vending_Machine Accuracy'!F33, 'Vending_Machine_Sum Accuracy'!F33, 'MazeComplete Accuracy'!F33, 'MazeSolve Accuracy'!F33, 'Hamiltonian Accuracy'!F33)</f>
        <v>62.444444444444443</v>
      </c>
      <c r="G33">
        <f>AVERAGE('PARITY Accuracy'!G33, 'Pattern_Matching Accuracy'!G33, 'Reversal Accuracy'!G33, 'Stack Accuracy'!G33, 'Vending_Machine Accuracy'!G33, 'Vending_Machine_Sum Accuracy'!G33, 'MazeComplete Accuracy'!G33, 'MazeSolve Accuracy'!G33, 'Hamiltonian Accuracy'!G33)</f>
        <v>50.255555555555553</v>
      </c>
      <c r="H33" t="str">
        <f t="shared" si="0"/>
        <v>100 (δ=0.85)</v>
      </c>
      <c r="I33">
        <f t="shared" si="1"/>
        <v>6.2796524978558486</v>
      </c>
      <c r="N33">
        <f t="shared" si="2"/>
        <v>55.791666666666664</v>
      </c>
      <c r="O33">
        <f t="shared" si="3"/>
        <v>6.2796524978558486</v>
      </c>
    </row>
    <row r="37" spans="1:15" x14ac:dyDescent="0.75">
      <c r="A37" s="1">
        <v>0</v>
      </c>
      <c r="B37" t="s">
        <v>15</v>
      </c>
    </row>
    <row r="39" spans="1:15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  <c r="I39" s="2" t="s">
        <v>25</v>
      </c>
      <c r="J39" s="2"/>
      <c r="K39" s="2" t="s">
        <v>26</v>
      </c>
      <c r="L39" s="2" t="s">
        <v>27</v>
      </c>
      <c r="N39" s="3" t="s">
        <v>28</v>
      </c>
      <c r="O39" s="3" t="s">
        <v>29</v>
      </c>
    </row>
    <row r="40" spans="1:15" x14ac:dyDescent="0.7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47.522222222222211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55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49.733333333333334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6.4666666666666668</v>
      </c>
      <c r="H40" t="str">
        <f t="shared" ref="H40:H69" si="6">B40&amp;" (δ="&amp;C40&amp;")"</f>
        <v>0 (δ=0)</v>
      </c>
      <c r="I40">
        <f>_xlfn.STDEV.P(D40:G40)</f>
        <v>19.367484802952411</v>
      </c>
      <c r="J40">
        <v>2</v>
      </c>
      <c r="K40">
        <f>_xlfn.STDEV.P(D40:G44)</f>
        <v>18.517992551789952</v>
      </c>
      <c r="L40">
        <f>_xlfn.STDEV.P(D40:G40,D45:G45,D50:G50,D55:G55,D60:G60,D65:G65)</f>
        <v>11.73127005120581</v>
      </c>
      <c r="M40">
        <v>0</v>
      </c>
      <c r="N40">
        <f>AVERAGE(D40:G40)</f>
        <v>39.68055555555555</v>
      </c>
      <c r="O40">
        <f>_xlfn.STDEV.P(D40:G40)</f>
        <v>19.367484802952411</v>
      </c>
    </row>
    <row r="41" spans="1:15" x14ac:dyDescent="0.7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45.955555555555549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53.322222222222223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47.977777777777789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6.5111111111111111</v>
      </c>
      <c r="H41" t="str">
        <f t="shared" si="6"/>
        <v>0 (δ=0.2)</v>
      </c>
      <c r="I41">
        <f t="shared" ref="I41:I69" si="7">_xlfn.STDEV.P(D41:G41)</f>
        <v>18.630534433332951</v>
      </c>
      <c r="J41">
        <v>5</v>
      </c>
      <c r="K41">
        <f>_xlfn.STDEV.P(D45:G49)</f>
        <v>5.657209641054501</v>
      </c>
      <c r="L41">
        <f>_xlfn.STDEV.P(D41:G41,D46:G46,D51:G51,D56:G56,D61:G61,D66:G66)</f>
        <v>11.575820905215696</v>
      </c>
      <c r="M41">
        <v>0.2</v>
      </c>
      <c r="N41">
        <f t="shared" ref="N41:N69" si="8">AVERAGE(D41:G41)</f>
        <v>38.44166666666667</v>
      </c>
      <c r="O41">
        <f t="shared" ref="O41:O69" si="9">_xlfn.STDEV.P(D41:G41)</f>
        <v>18.630534433332951</v>
      </c>
    </row>
    <row r="42" spans="1:15" x14ac:dyDescent="0.7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46.422222222222224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53.55555555555555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47.011111111111113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6.677777777777778</v>
      </c>
      <c r="H42" t="str">
        <f t="shared" si="6"/>
        <v>0 (δ=0.45)</v>
      </c>
      <c r="I42">
        <f t="shared" si="7"/>
        <v>18.537100769491207</v>
      </c>
      <c r="J42">
        <v>10</v>
      </c>
      <c r="K42">
        <f>_xlfn.STDEV.P(D50:G54)</f>
        <v>6.7469386242489682</v>
      </c>
      <c r="L42">
        <f t="shared" ref="L42:L44" si="10">_xlfn.STDEV.P(D42:G42,D47:G47,D52:G52,D57:G57,D62:G62,D67:G67)</f>
        <v>11.472225766653411</v>
      </c>
      <c r="M42">
        <v>0.45</v>
      </c>
      <c r="N42">
        <f t="shared" si="8"/>
        <v>38.416666666666664</v>
      </c>
      <c r="O42">
        <f t="shared" si="9"/>
        <v>18.537100769491207</v>
      </c>
    </row>
    <row r="43" spans="1:15" x14ac:dyDescent="0.7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46.455555555555556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52.233333333333327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46.866666666666674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6.7555555555555555</v>
      </c>
      <c r="H43" t="str">
        <f t="shared" si="6"/>
        <v>0 (δ=0.65)</v>
      </c>
      <c r="I43">
        <f t="shared" si="7"/>
        <v>18.226992939180573</v>
      </c>
      <c r="J43">
        <v>20</v>
      </c>
      <c r="K43">
        <f>_xlfn.STDEV.P(D55:G59)</f>
        <v>4.2970651411353415</v>
      </c>
      <c r="L43">
        <f t="shared" si="10"/>
        <v>11.433128385651285</v>
      </c>
      <c r="M43">
        <v>0.65</v>
      </c>
      <c r="N43">
        <f t="shared" si="8"/>
        <v>38.077777777777776</v>
      </c>
      <c r="O43">
        <f t="shared" si="9"/>
        <v>18.226992939180573</v>
      </c>
    </row>
    <row r="44" spans="1:15" x14ac:dyDescent="0.7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45.322222222222223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50.844444444444441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44.81111111111111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6.5333333333333332</v>
      </c>
      <c r="H44" t="str">
        <f t="shared" si="6"/>
        <v>0 (δ=0.85)</v>
      </c>
      <c r="I44">
        <f t="shared" si="7"/>
        <v>17.67837313055729</v>
      </c>
      <c r="J44">
        <v>50</v>
      </c>
      <c r="K44">
        <f>_xlfn.STDEV.P(D61:G64)</f>
        <v>3.849859705636872</v>
      </c>
      <c r="L44">
        <f t="shared" si="10"/>
        <v>11.297877052421452</v>
      </c>
      <c r="M44">
        <v>0.85</v>
      </c>
      <c r="N44">
        <f t="shared" si="8"/>
        <v>36.877777777777773</v>
      </c>
      <c r="O44">
        <f t="shared" si="9"/>
        <v>17.67837313055729</v>
      </c>
    </row>
    <row r="45" spans="1:15" x14ac:dyDescent="0.7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54.343333333333334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56.355555555555561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41.966666666666669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6"/>
        <v>5 (δ=0)</v>
      </c>
      <c r="I45">
        <f t="shared" si="7"/>
        <v>5.510034358018399</v>
      </c>
      <c r="J45">
        <v>100</v>
      </c>
      <c r="K45">
        <f>_xlfn.STDEV.P(D65:G69)</f>
        <v>5.1286842090393296</v>
      </c>
      <c r="N45">
        <f t="shared" si="8"/>
        <v>50.927500000000002</v>
      </c>
      <c r="O45">
        <f t="shared" si="9"/>
        <v>5.510034358018399</v>
      </c>
    </row>
    <row r="46" spans="1:15" x14ac:dyDescent="0.7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54.644444444444439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55.63333333333334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41.844444444444449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6"/>
        <v>5 (δ=0.2)</v>
      </c>
      <c r="I46">
        <f t="shared" si="7"/>
        <v>5.4456744642303718</v>
      </c>
      <c r="N46">
        <f t="shared" si="8"/>
        <v>50.86666666666666</v>
      </c>
      <c r="O46">
        <f t="shared" si="9"/>
        <v>5.4456744642303718</v>
      </c>
    </row>
    <row r="47" spans="1:15" x14ac:dyDescent="0.75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54.188888888888883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55.944444444444443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41.322222222222223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6"/>
        <v>5 (δ=0.45)</v>
      </c>
      <c r="I47">
        <f t="shared" si="7"/>
        <v>5.6707256704613433</v>
      </c>
      <c r="N47">
        <f t="shared" si="8"/>
        <v>50.794444444444444</v>
      </c>
      <c r="O47">
        <f t="shared" si="9"/>
        <v>5.6707256704613433</v>
      </c>
    </row>
    <row r="48" spans="1:15" x14ac:dyDescent="0.7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53.333333333333336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55.388888888888893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40.799999999999997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6"/>
        <v>5 (δ=0.65)</v>
      </c>
      <c r="I48">
        <f t="shared" si="7"/>
        <v>5.6316914931549791</v>
      </c>
      <c r="N48">
        <f t="shared" si="8"/>
        <v>50.263888888888893</v>
      </c>
      <c r="O48">
        <f t="shared" si="9"/>
        <v>5.6316914931549791</v>
      </c>
    </row>
    <row r="49" spans="1:15" x14ac:dyDescent="0.7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52.266666666666666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54.111111111111114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39.244444444444447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6"/>
        <v>5 (δ=0.85)</v>
      </c>
      <c r="I49">
        <f t="shared" si="7"/>
        <v>5.8113235567710149</v>
      </c>
      <c r="N49">
        <f t="shared" si="8"/>
        <v>49.1</v>
      </c>
      <c r="O49">
        <f t="shared" si="9"/>
        <v>5.8113235567710149</v>
      </c>
    </row>
    <row r="50" spans="1:15" x14ac:dyDescent="0.75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55.577777777777776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57.477777777777774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39.766666666666666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6"/>
        <v>10 (δ=0)</v>
      </c>
      <c r="I50">
        <f t="shared" si="7"/>
        <v>7.0277728370645951</v>
      </c>
      <c r="N50">
        <f t="shared" si="8"/>
        <v>51.780555555555551</v>
      </c>
      <c r="O50">
        <f t="shared" si="9"/>
        <v>7.0277728370645951</v>
      </c>
    </row>
    <row r="51" spans="1:15" x14ac:dyDescent="0.7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53.911111111111119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56.011111111111106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40.277777777777779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6"/>
        <v>10 (δ=0.2)</v>
      </c>
      <c r="I51">
        <f t="shared" si="7"/>
        <v>6.3067148958691721</v>
      </c>
      <c r="J51" s="2"/>
      <c r="K51" s="2" t="s">
        <v>26</v>
      </c>
      <c r="L51" s="2" t="s">
        <v>27</v>
      </c>
      <c r="N51">
        <f t="shared" si="8"/>
        <v>51.113888888888887</v>
      </c>
      <c r="O51">
        <f t="shared" si="9"/>
        <v>6.3067148958691721</v>
      </c>
    </row>
    <row r="52" spans="1:15" x14ac:dyDescent="0.7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54.010000000000005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55.266666666666666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40.577777777777776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6"/>
        <v>10 (δ=0.45)</v>
      </c>
      <c r="I52">
        <f t="shared" si="7"/>
        <v>6.1721917378485065</v>
      </c>
      <c r="J52">
        <v>2</v>
      </c>
      <c r="K52">
        <f>AVERAGE(D40:G44)</f>
        <v>38.298888888888889</v>
      </c>
      <c r="L52">
        <f>AVERAGE(D40:G40,D45:G45,D50:G50,D55:G55,D60:G60,D65:G65)</f>
        <v>53.150509259259252</v>
      </c>
      <c r="M52">
        <v>0</v>
      </c>
      <c r="N52">
        <f t="shared" si="8"/>
        <v>51.235833333333332</v>
      </c>
      <c r="O52">
        <f t="shared" si="9"/>
        <v>6.1721917378485065</v>
      </c>
    </row>
    <row r="53" spans="1:15" x14ac:dyDescent="0.7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53.855555555555554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54.955555555555549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38.733333333333334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6"/>
        <v>10 (δ=0.65)</v>
      </c>
      <c r="I53">
        <f t="shared" si="7"/>
        <v>6.9068806273164967</v>
      </c>
      <c r="J53">
        <v>5</v>
      </c>
      <c r="K53">
        <f>AVERAGE(D45:G49)</f>
        <v>50.390499999999989</v>
      </c>
      <c r="L53">
        <f>AVERAGE(D41:G41,D46:G46,D51:G51,D56:G56,D61:G61,D66:G66)</f>
        <v>52.733333333333341</v>
      </c>
      <c r="M53">
        <v>0.2</v>
      </c>
      <c r="N53">
        <f t="shared" si="8"/>
        <v>50.666666666666664</v>
      </c>
      <c r="O53">
        <f t="shared" si="9"/>
        <v>6.9068806273164967</v>
      </c>
    </row>
    <row r="54" spans="1:15" x14ac:dyDescent="0.7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53.966666666666669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53.199999999999996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37.555555555555557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6"/>
        <v>10 (δ=0.85)</v>
      </c>
      <c r="I54">
        <f t="shared" si="7"/>
        <v>7.1080261320444889</v>
      </c>
      <c r="J54">
        <v>10</v>
      </c>
      <c r="K54">
        <f>AVERAGE(D50:G54)</f>
        <v>50.926611111111114</v>
      </c>
      <c r="L54">
        <f t="shared" ref="L54:L56" si="11">AVERAGE(D42:G42,D47:G47,D52:G52,D57:G57,D62:G62,D67:G67)</f>
        <v>52.592546296296298</v>
      </c>
      <c r="M54">
        <v>0.45</v>
      </c>
      <c r="N54">
        <f t="shared" si="8"/>
        <v>49.836111111111109</v>
      </c>
      <c r="O54">
        <f t="shared" si="9"/>
        <v>7.1080261320444889</v>
      </c>
    </row>
    <row r="55" spans="1:15" x14ac:dyDescent="0.75">
      <c r="A55" s="1">
        <v>15</v>
      </c>
      <c r="B55">
        <v>20</v>
      </c>
      <c r="C55">
        <v>0</v>
      </c>
      <c r="D55">
        <f>AVERAGE('PARITY Accuracy'!D55, 'Pattern_Matching Accuracy'!D55, 'Reversal Accuracy'!D55, 'Stack Accuracy'!D55, 'Vending_Machine Accuracy'!D55, 'Vending_Machine_Sum Accuracy'!D55, 'MazeComplete Accuracy'!D55, 'MazeSolve Accuracy'!D55, 'Hamiltonian Accuracy'!D55)</f>
        <v>59.155555555555551</v>
      </c>
      <c r="E55">
        <f>AVERAGE('PARITY Accuracy'!E55, 'Pattern_Matching Accuracy'!E55, 'Reversal Accuracy'!E55, 'Stack Accuracy'!E55, 'Vending_Machine Accuracy'!E55, 'Vending_Machine_Sum Accuracy'!E55, 'MazeComplete Accuracy'!E55, 'MazeSolve Accuracy'!E55, 'Hamiltonian Accuracy'!E55)</f>
        <v>56.333333333333336</v>
      </c>
      <c r="F55">
        <f>AVERAGE('PARITY Accuracy'!F55, 'Pattern_Matching Accuracy'!F55, 'Reversal Accuracy'!F55, 'Stack Accuracy'!F55, 'Vending_Machine Accuracy'!F55, 'Vending_Machine_Sum Accuracy'!F55, 'MazeComplete Accuracy'!F55, 'MazeSolve Accuracy'!F55, 'Hamiltonian Accuracy'!F55)</f>
        <v>48.93333333333333</v>
      </c>
      <c r="G55">
        <f>AVERAGE('PARITY Accuracy'!G55, 'Pattern_Matching Accuracy'!G55, 'Reversal Accuracy'!G55, 'Stack Accuracy'!G55, 'Vending_Machine Accuracy'!G55, 'Vending_Machine_Sum Accuracy'!G55, 'MazeComplete Accuracy'!G55, 'MazeSolve Accuracy'!G55, 'Hamiltonian Accuracy'!G55)</f>
        <v>60.222222222222221</v>
      </c>
      <c r="H55" t="str">
        <f t="shared" si="6"/>
        <v>20 (δ=0)</v>
      </c>
      <c r="I55">
        <f t="shared" si="7"/>
        <v>4.408223936190736</v>
      </c>
      <c r="J55">
        <v>20</v>
      </c>
      <c r="K55">
        <f>AVERAGE(D55:G59)</f>
        <v>55.396111111111111</v>
      </c>
      <c r="L55">
        <f t="shared" si="11"/>
        <v>52.089351851851852</v>
      </c>
      <c r="M55">
        <v>0.65</v>
      </c>
      <c r="N55">
        <f t="shared" si="8"/>
        <v>56.161111111111111</v>
      </c>
      <c r="O55">
        <f t="shared" si="9"/>
        <v>4.408223936190736</v>
      </c>
    </row>
    <row r="56" spans="1:15" x14ac:dyDescent="0.75">
      <c r="A56" s="1">
        <v>16</v>
      </c>
      <c r="B56">
        <v>20</v>
      </c>
      <c r="C56">
        <v>0.2</v>
      </c>
      <c r="D56">
        <f>AVERAGE('PARITY Accuracy'!D56, 'Pattern_Matching Accuracy'!D56, 'Reversal Accuracy'!D56, 'Stack Accuracy'!D56, 'Vending_Machine Accuracy'!D56, 'Vending_Machine_Sum Accuracy'!D56, 'MazeComplete Accuracy'!D56, 'MazeSolve Accuracy'!D56, 'Hamiltonian Accuracy'!D56)</f>
        <v>57.955555555555556</v>
      </c>
      <c r="E56">
        <f>AVERAGE('PARITY Accuracy'!E56, 'Pattern_Matching Accuracy'!E56, 'Reversal Accuracy'!E56, 'Stack Accuracy'!E56, 'Vending_Machine Accuracy'!E56, 'Vending_Machine_Sum Accuracy'!E56, 'MazeComplete Accuracy'!E56, 'MazeSolve Accuracy'!E56, 'Hamiltonian Accuracy'!E56)</f>
        <v>55.366666666666674</v>
      </c>
      <c r="F56">
        <f>AVERAGE('PARITY Accuracy'!F56, 'Pattern_Matching Accuracy'!F56, 'Reversal Accuracy'!F56, 'Stack Accuracy'!F56, 'Vending_Machine Accuracy'!F56, 'Vending_Machine_Sum Accuracy'!F56, 'MazeComplete Accuracy'!F56, 'MazeSolve Accuracy'!F56, 'Hamiltonian Accuracy'!F56)</f>
        <v>49.366666666666667</v>
      </c>
      <c r="G56">
        <f>AVERAGE('PARITY Accuracy'!G56, 'Pattern_Matching Accuracy'!G56, 'Reversal Accuracy'!G56, 'Stack Accuracy'!G56, 'Vending_Machine Accuracy'!G56, 'Vending_Machine_Sum Accuracy'!G56, 'MazeComplete Accuracy'!G56, 'MazeSolve Accuracy'!G56, 'Hamiltonian Accuracy'!G56)</f>
        <v>60.099999999999994</v>
      </c>
      <c r="H56" t="str">
        <f t="shared" si="6"/>
        <v>20 (δ=0.2)</v>
      </c>
      <c r="I56">
        <f t="shared" si="7"/>
        <v>4.0208743521223766</v>
      </c>
      <c r="J56">
        <v>50</v>
      </c>
      <c r="K56">
        <f>AVERAGE(D60:G64)</f>
        <v>58.282222222222231</v>
      </c>
      <c r="L56">
        <f t="shared" si="11"/>
        <v>51.021296296296299</v>
      </c>
      <c r="M56">
        <v>0.85</v>
      </c>
      <c r="N56">
        <f t="shared" si="8"/>
        <v>55.697222222222223</v>
      </c>
      <c r="O56">
        <f t="shared" si="9"/>
        <v>4.0208743521223766</v>
      </c>
    </row>
    <row r="57" spans="1:15" x14ac:dyDescent="0.75">
      <c r="A57" s="1">
        <v>17</v>
      </c>
      <c r="B57">
        <v>20</v>
      </c>
      <c r="C57">
        <v>0.45</v>
      </c>
      <c r="D57">
        <f>AVERAGE('PARITY Accuracy'!D57, 'Pattern_Matching Accuracy'!D57, 'Reversal Accuracy'!D57, 'Stack Accuracy'!D57, 'Vending_Machine Accuracy'!D57, 'Vending_Machine_Sum Accuracy'!D57, 'MazeComplete Accuracy'!D57, 'MazeSolve Accuracy'!D57, 'Hamiltonian Accuracy'!D57)</f>
        <v>58.966666666666669</v>
      </c>
      <c r="E57">
        <f>AVERAGE('PARITY Accuracy'!E57, 'Pattern_Matching Accuracy'!E57, 'Reversal Accuracy'!E57, 'Stack Accuracy'!E57, 'Vending_Machine Accuracy'!E57, 'Vending_Machine_Sum Accuracy'!E57, 'MazeComplete Accuracy'!E57, 'MazeSolve Accuracy'!E57, 'Hamiltonian Accuracy'!E57)</f>
        <v>54.133333333333333</v>
      </c>
      <c r="F57">
        <f>AVERAGE('PARITY Accuracy'!F57, 'Pattern_Matching Accuracy'!F57, 'Reversal Accuracy'!F57, 'Stack Accuracy'!F57, 'Vending_Machine Accuracy'!F57, 'Vending_Machine_Sum Accuracy'!F57, 'MazeComplete Accuracy'!F57, 'MazeSolve Accuracy'!F57, 'Hamiltonian Accuracy'!F57)</f>
        <v>49.544444444444444</v>
      </c>
      <c r="G57">
        <f>AVERAGE('PARITY Accuracy'!G57, 'Pattern_Matching Accuracy'!G57, 'Reversal Accuracy'!G57, 'Stack Accuracy'!G57, 'Vending_Machine Accuracy'!G57, 'Vending_Machine_Sum Accuracy'!G57, 'MazeComplete Accuracy'!G57, 'MazeSolve Accuracy'!G57, 'Hamiltonian Accuracy'!G57)</f>
        <v>59.922222222222217</v>
      </c>
      <c r="H57" t="str">
        <f t="shared" si="6"/>
        <v>20 (δ=0.45)</v>
      </c>
      <c r="I57">
        <f t="shared" si="7"/>
        <v>4.148191447359995</v>
      </c>
      <c r="J57">
        <v>100</v>
      </c>
      <c r="K57">
        <f>AVERAGE(D65:G69)</f>
        <v>60.610111111111124</v>
      </c>
      <c r="L57">
        <f>AVERAGE((L56-L55), (L55-L54), (L54-L53), (L53-L52))</f>
        <v>-0.5323032407407382</v>
      </c>
      <c r="N57">
        <f t="shared" si="8"/>
        <v>55.641666666666666</v>
      </c>
      <c r="O57">
        <f t="shared" si="9"/>
        <v>4.148191447359995</v>
      </c>
    </row>
    <row r="58" spans="1:15" x14ac:dyDescent="0.75">
      <c r="A58" s="1">
        <v>18</v>
      </c>
      <c r="B58">
        <v>20</v>
      </c>
      <c r="C58">
        <v>0.65</v>
      </c>
      <c r="D58">
        <f>AVERAGE('PARITY Accuracy'!D58, 'Pattern_Matching Accuracy'!D58, 'Reversal Accuracy'!D58, 'Stack Accuracy'!D58, 'Vending_Machine Accuracy'!D58, 'Vending_Machine_Sum Accuracy'!D58, 'MazeComplete Accuracy'!D58, 'MazeSolve Accuracy'!D58, 'Hamiltonian Accuracy'!D58)</f>
        <v>58.033333333333331</v>
      </c>
      <c r="E58">
        <f>AVERAGE('PARITY Accuracy'!E58, 'Pattern_Matching Accuracy'!E58, 'Reversal Accuracy'!E58, 'Stack Accuracy'!E58, 'Vending_Machine Accuracy'!E58, 'Vending_Machine_Sum Accuracy'!E58, 'MazeComplete Accuracy'!E58, 'MazeSolve Accuracy'!E58, 'Hamiltonian Accuracy'!E58)</f>
        <v>54.144444444444453</v>
      </c>
      <c r="F58">
        <f>AVERAGE('PARITY Accuracy'!F58, 'Pattern_Matching Accuracy'!F58, 'Reversal Accuracy'!F58, 'Stack Accuracy'!F58, 'Vending_Machine Accuracy'!F58, 'Vending_Machine_Sum Accuracy'!F58, 'MazeComplete Accuracy'!F58, 'MazeSolve Accuracy'!F58, 'Hamiltonian Accuracy'!F58)</f>
        <v>48.711111111111101</v>
      </c>
      <c r="G58">
        <f>AVERAGE('PARITY Accuracy'!G58, 'Pattern_Matching Accuracy'!G58, 'Reversal Accuracy'!G58, 'Stack Accuracy'!G58, 'Vending_Machine Accuracy'!G58, 'Vending_Machine_Sum Accuracy'!G58, 'MazeComplete Accuracy'!G58, 'MazeSolve Accuracy'!G58, 'Hamiltonian Accuracy'!G58)</f>
        <v>59.63333333333334</v>
      </c>
      <c r="H58" t="str">
        <f t="shared" si="6"/>
        <v>20 (δ=0.65)</v>
      </c>
      <c r="I58">
        <f t="shared" si="7"/>
        <v>4.2095964367732286</v>
      </c>
      <c r="N58">
        <f t="shared" si="8"/>
        <v>55.13055555555556</v>
      </c>
      <c r="O58">
        <f t="shared" si="9"/>
        <v>4.2095964367732286</v>
      </c>
    </row>
    <row r="59" spans="1:15" x14ac:dyDescent="0.75">
      <c r="A59" s="1">
        <v>19</v>
      </c>
      <c r="B59">
        <v>20</v>
      </c>
      <c r="C59">
        <v>0.85</v>
      </c>
      <c r="D59">
        <f>AVERAGE('PARITY Accuracy'!D59, 'Pattern_Matching Accuracy'!D59, 'Reversal Accuracy'!D59, 'Stack Accuracy'!D59, 'Vending_Machine Accuracy'!D59, 'Vending_Machine_Sum Accuracy'!D59, 'MazeComplete Accuracy'!D59, 'MazeSolve Accuracy'!D59, 'Hamiltonian Accuracy'!D59)</f>
        <v>58.188888888888883</v>
      </c>
      <c r="E59">
        <f>AVERAGE('PARITY Accuracy'!E59, 'Pattern_Matching Accuracy'!E59, 'Reversal Accuracy'!E59, 'Stack Accuracy'!E59, 'Vending_Machine Accuracy'!E59, 'Vending_Machine_Sum Accuracy'!E59, 'MazeComplete Accuracy'!E59, 'MazeSolve Accuracy'!E59, 'Hamiltonian Accuracy'!E59)</f>
        <v>53.588888888888889</v>
      </c>
      <c r="F59">
        <f>AVERAGE('PARITY Accuracy'!F59, 'Pattern_Matching Accuracy'!F59, 'Reversal Accuracy'!F59, 'Stack Accuracy'!F59, 'Vending_Machine Accuracy'!F59, 'Vending_Machine_Sum Accuracy'!F59, 'MazeComplete Accuracy'!F59, 'MazeSolve Accuracy'!F59, 'Hamiltonian Accuracy'!F59)</f>
        <v>47.355555555555561</v>
      </c>
      <c r="G59">
        <f>AVERAGE('PARITY Accuracy'!G59, 'Pattern_Matching Accuracy'!G59, 'Reversal Accuracy'!G59, 'Stack Accuracy'!G59, 'Vending_Machine Accuracy'!G59, 'Vending_Machine_Sum Accuracy'!G59, 'MazeComplete Accuracy'!G59, 'MazeSolve Accuracy'!G59, 'Hamiltonian Accuracy'!G59)</f>
        <v>58.26666666666668</v>
      </c>
      <c r="H59" t="str">
        <f t="shared" si="6"/>
        <v>20 (δ=0.85)</v>
      </c>
      <c r="I59">
        <f t="shared" si="7"/>
        <v>4.4603500111787433</v>
      </c>
      <c r="N59">
        <f t="shared" si="8"/>
        <v>54.35</v>
      </c>
      <c r="O59">
        <f t="shared" si="9"/>
        <v>4.4603500111787433</v>
      </c>
    </row>
    <row r="60" spans="1:15" x14ac:dyDescent="0.75">
      <c r="A60" s="1">
        <v>20</v>
      </c>
      <c r="B60">
        <v>50</v>
      </c>
      <c r="C60">
        <v>0</v>
      </c>
      <c r="D60">
        <f>AVERAGE('PARITY Accuracy'!D60, 'Pattern_Matching Accuracy'!D60, 'Reversal Accuracy'!D60, 'Stack Accuracy'!D60, 'Vending_Machine Accuracy'!D60, 'Vending_Machine_Sum Accuracy'!D60, 'MazeComplete Accuracy'!D60, 'MazeSolve Accuracy'!D60, 'Hamiltonian Accuracy'!D60)</f>
        <v>64.100000000000009</v>
      </c>
      <c r="E60">
        <f>AVERAGE('PARITY Accuracy'!E60, 'Pattern_Matching Accuracy'!E60, 'Reversal Accuracy'!E60, 'Stack Accuracy'!E60, 'Vending_Machine Accuracy'!E60, 'Vending_Machine_Sum Accuracy'!E60, 'MazeComplete Accuracy'!E60, 'MazeSolve Accuracy'!E60, 'Hamiltonian Accuracy'!E60)</f>
        <v>60.755555555555553</v>
      </c>
      <c r="F60">
        <f>AVERAGE('PARITY Accuracy'!F60, 'Pattern_Matching Accuracy'!F60, 'Reversal Accuracy'!F60, 'Stack Accuracy'!F60, 'Vending_Machine Accuracy'!F60, 'Vending_Machine_Sum Accuracy'!F60, 'MazeComplete Accuracy'!F60, 'MazeSolve Accuracy'!F60, 'Hamiltonian Accuracy'!F60)</f>
        <v>58.588888888888896</v>
      </c>
      <c r="G60">
        <f>AVERAGE('PARITY Accuracy'!G60, 'Pattern_Matching Accuracy'!G60, 'Reversal Accuracy'!G60, 'Stack Accuracy'!G60, 'Vending_Machine Accuracy'!G60, 'Vending_Machine_Sum Accuracy'!G60, 'MazeComplete Accuracy'!G60, 'MazeSolve Accuracy'!G60, 'Hamiltonian Accuracy'!G60)</f>
        <v>51.888888888888893</v>
      </c>
      <c r="H60" t="str">
        <f t="shared" si="6"/>
        <v>50 (δ=0)</v>
      </c>
      <c r="I60">
        <f t="shared" si="7"/>
        <v>4.4642406346930326</v>
      </c>
      <c r="N60">
        <f t="shared" si="8"/>
        <v>58.833333333333336</v>
      </c>
      <c r="O60">
        <f t="shared" si="9"/>
        <v>4.4642406346930326</v>
      </c>
    </row>
    <row r="61" spans="1:15" x14ac:dyDescent="0.75">
      <c r="A61" s="1">
        <v>21</v>
      </c>
      <c r="B61">
        <v>50</v>
      </c>
      <c r="C61">
        <v>0.2</v>
      </c>
      <c r="D61">
        <f>AVERAGE('PARITY Accuracy'!D61, 'Pattern_Matching Accuracy'!D61, 'Reversal Accuracy'!D61, 'Stack Accuracy'!D61, 'Vending_Machine Accuracy'!D61, 'Vending_Machine_Sum Accuracy'!D61, 'MazeComplete Accuracy'!D61, 'MazeSolve Accuracy'!D61, 'Hamiltonian Accuracy'!D61)</f>
        <v>62.155555555555537</v>
      </c>
      <c r="E61">
        <f>AVERAGE('PARITY Accuracy'!E61, 'Pattern_Matching Accuracy'!E61, 'Reversal Accuracy'!E61, 'Stack Accuracy'!E61, 'Vending_Machine Accuracy'!E61, 'Vending_Machine_Sum Accuracy'!E61, 'MazeComplete Accuracy'!E61, 'MazeSolve Accuracy'!E61, 'Hamiltonian Accuracy'!E61)</f>
        <v>59.411111111111104</v>
      </c>
      <c r="F61">
        <f>AVERAGE('PARITY Accuracy'!F61, 'Pattern_Matching Accuracy'!F61, 'Reversal Accuracy'!F61, 'Stack Accuracy'!F61, 'Vending_Machine Accuracy'!F61, 'Vending_Machine_Sum Accuracy'!F61, 'MazeComplete Accuracy'!F61, 'MazeSolve Accuracy'!F61, 'Hamiltonian Accuracy'!F61)</f>
        <v>61.13333333333334</v>
      </c>
      <c r="G61">
        <f>AVERAGE('PARITY Accuracy'!G61, 'Pattern_Matching Accuracy'!G61, 'Reversal Accuracy'!G61, 'Stack Accuracy'!G61, 'Vending_Machine Accuracy'!G61, 'Vending_Machine_Sum Accuracy'!G61, 'MazeComplete Accuracy'!G61, 'MazeSolve Accuracy'!G61, 'Hamiltonian Accuracy'!G61)</f>
        <v>52.644444444444439</v>
      </c>
      <c r="H61" t="str">
        <f t="shared" si="6"/>
        <v>50 (δ=0.2)</v>
      </c>
      <c r="I61">
        <f t="shared" si="7"/>
        <v>3.7068619636134206</v>
      </c>
      <c r="N61">
        <f t="shared" si="8"/>
        <v>58.836111111111109</v>
      </c>
      <c r="O61">
        <f t="shared" si="9"/>
        <v>3.7068619636134206</v>
      </c>
    </row>
    <row r="62" spans="1:15" x14ac:dyDescent="0.75">
      <c r="A62" s="1">
        <v>22</v>
      </c>
      <c r="B62">
        <v>50</v>
      </c>
      <c r="C62">
        <v>0.45</v>
      </c>
      <c r="D62">
        <f>AVERAGE('PARITY Accuracy'!D62, 'Pattern_Matching Accuracy'!D62, 'Reversal Accuracy'!D62, 'Stack Accuracy'!D62, 'Vending_Machine Accuracy'!D62, 'Vending_Machine_Sum Accuracy'!D62, 'MazeComplete Accuracy'!D62, 'MazeSolve Accuracy'!D62, 'Hamiltonian Accuracy'!D62)</f>
        <v>62.977777777777774</v>
      </c>
      <c r="E62">
        <f>AVERAGE('PARITY Accuracy'!E62, 'Pattern_Matching Accuracy'!E62, 'Reversal Accuracy'!E62, 'Stack Accuracy'!E62, 'Vending_Machine Accuracy'!E62, 'Vending_Machine_Sum Accuracy'!E62, 'MazeComplete Accuracy'!E62, 'MazeSolve Accuracy'!E62, 'Hamiltonian Accuracy'!E62)</f>
        <v>58.455555555555549</v>
      </c>
      <c r="F62">
        <f>AVERAGE('PARITY Accuracy'!F62, 'Pattern_Matching Accuracy'!F62, 'Reversal Accuracy'!F62, 'Stack Accuracy'!F62, 'Vending_Machine Accuracy'!F62, 'Vending_Machine_Sum Accuracy'!F62, 'MazeComplete Accuracy'!F62, 'MazeSolve Accuracy'!F62, 'Hamiltonian Accuracy'!F62)</f>
        <v>60.900000000000013</v>
      </c>
      <c r="G62">
        <f>AVERAGE('PARITY Accuracy'!G62, 'Pattern_Matching Accuracy'!G62, 'Reversal Accuracy'!G62, 'Stack Accuracy'!G62, 'Vending_Machine Accuracy'!G62, 'Vending_Machine_Sum Accuracy'!G62, 'MazeComplete Accuracy'!G62, 'MazeSolve Accuracy'!G62, 'Hamiltonian Accuracy'!G62)</f>
        <v>52.022222222222219</v>
      </c>
      <c r="H62" t="str">
        <f t="shared" si="6"/>
        <v>50 (δ=0.45)</v>
      </c>
      <c r="I62">
        <f t="shared" si="7"/>
        <v>4.1152906682214612</v>
      </c>
      <c r="N62">
        <f t="shared" si="8"/>
        <v>58.588888888888889</v>
      </c>
      <c r="O62">
        <f t="shared" si="9"/>
        <v>4.1152906682214612</v>
      </c>
    </row>
    <row r="63" spans="1:15" x14ac:dyDescent="0.75">
      <c r="A63" s="1">
        <v>23</v>
      </c>
      <c r="B63">
        <v>50</v>
      </c>
      <c r="C63">
        <v>0.65</v>
      </c>
      <c r="D63">
        <f>AVERAGE('PARITY Accuracy'!D63, 'Pattern_Matching Accuracy'!D63, 'Reversal Accuracy'!D63, 'Stack Accuracy'!D63, 'Vending_Machine Accuracy'!D63, 'Vending_Machine_Sum Accuracy'!D63, 'MazeComplete Accuracy'!D63, 'MazeSolve Accuracy'!D63, 'Hamiltonian Accuracy'!D63)</f>
        <v>62.333333333333336</v>
      </c>
      <c r="E63">
        <f>AVERAGE('PARITY Accuracy'!E63, 'Pattern_Matching Accuracy'!E63, 'Reversal Accuracy'!E63, 'Stack Accuracy'!E63, 'Vending_Machine Accuracy'!E63, 'Vending_Machine_Sum Accuracy'!E63, 'MazeComplete Accuracy'!E63, 'MazeSolve Accuracy'!E63, 'Hamiltonian Accuracy'!E63)</f>
        <v>57.133333333333326</v>
      </c>
      <c r="F63">
        <f>AVERAGE('PARITY Accuracy'!F63, 'Pattern_Matching Accuracy'!F63, 'Reversal Accuracy'!F63, 'Stack Accuracy'!F63, 'Vending_Machine Accuracy'!F63, 'Vending_Machine_Sum Accuracy'!F63, 'MazeComplete Accuracy'!F63, 'MazeSolve Accuracy'!F63, 'Hamiltonian Accuracy'!F63)</f>
        <v>60.322222222222223</v>
      </c>
      <c r="G63">
        <f>AVERAGE('PARITY Accuracy'!G63, 'Pattern_Matching Accuracy'!G63, 'Reversal Accuracy'!G63, 'Stack Accuracy'!G63, 'Vending_Machine Accuracy'!G63, 'Vending_Machine_Sum Accuracy'!G63, 'MazeComplete Accuracy'!G63, 'MazeSolve Accuracy'!G63, 'Hamiltonian Accuracy'!G63)</f>
        <v>52.255555555555553</v>
      </c>
      <c r="H63" t="str">
        <f t="shared" si="6"/>
        <v>50 (δ=0.65)</v>
      </c>
      <c r="I63">
        <f t="shared" si="7"/>
        <v>3.8052514071484103</v>
      </c>
      <c r="N63">
        <f t="shared" si="8"/>
        <v>58.011111111111113</v>
      </c>
      <c r="O63">
        <f t="shared" si="9"/>
        <v>3.8052514071484103</v>
      </c>
    </row>
    <row r="64" spans="1:15" x14ac:dyDescent="0.75">
      <c r="A64" s="1">
        <v>24</v>
      </c>
      <c r="B64">
        <v>50</v>
      </c>
      <c r="C64">
        <v>0.85</v>
      </c>
      <c r="D64">
        <f>AVERAGE('PARITY Accuracy'!D64, 'Pattern_Matching Accuracy'!D64, 'Reversal Accuracy'!D64, 'Stack Accuracy'!D64, 'Vending_Machine Accuracy'!D64, 'Vending_Machine_Sum Accuracy'!D64, 'MazeComplete Accuracy'!D64, 'MazeSolve Accuracy'!D64, 'Hamiltonian Accuracy'!D64)</f>
        <v>61.32222222222223</v>
      </c>
      <c r="E64">
        <f>AVERAGE('PARITY Accuracy'!E64, 'Pattern_Matching Accuracy'!E64, 'Reversal Accuracy'!E64, 'Stack Accuracy'!E64, 'Vending_Machine Accuracy'!E64, 'Vending_Machine_Sum Accuracy'!E64, 'MazeComplete Accuracy'!E64, 'MazeSolve Accuracy'!E64, 'Hamiltonian Accuracy'!E64)</f>
        <v>56.222222222222221</v>
      </c>
      <c r="F64">
        <f>AVERAGE('PARITY Accuracy'!F64, 'Pattern_Matching Accuracy'!F64, 'Reversal Accuracy'!F64, 'Stack Accuracy'!F64, 'Vending_Machine Accuracy'!F64, 'Vending_Machine_Sum Accuracy'!F64, 'MazeComplete Accuracy'!F64, 'MazeSolve Accuracy'!F64, 'Hamiltonian Accuracy'!F64)</f>
        <v>59.122222222222227</v>
      </c>
      <c r="G64">
        <f>AVERAGE('PARITY Accuracy'!G64, 'Pattern_Matching Accuracy'!G64, 'Reversal Accuracy'!G64, 'Stack Accuracy'!G64, 'Vending_Machine Accuracy'!G64, 'Vending_Machine_Sum Accuracy'!G64, 'MazeComplete Accuracy'!G64, 'MazeSolve Accuracy'!G64, 'Hamiltonian Accuracy'!G64)</f>
        <v>51.900000000000006</v>
      </c>
      <c r="H64" t="str">
        <f t="shared" si="6"/>
        <v>50 (δ=0.85)</v>
      </c>
      <c r="I64">
        <f t="shared" si="7"/>
        <v>3.5256237956066947</v>
      </c>
      <c r="N64">
        <f t="shared" si="8"/>
        <v>57.141666666666673</v>
      </c>
      <c r="O64">
        <f t="shared" si="9"/>
        <v>3.5256237956066947</v>
      </c>
    </row>
    <row r="65" spans="1:15" x14ac:dyDescent="0.75">
      <c r="A65" s="1">
        <v>25</v>
      </c>
      <c r="B65">
        <v>100</v>
      </c>
      <c r="C65">
        <v>0</v>
      </c>
      <c r="D65">
        <f>AVERAGE('PARITY Accuracy'!D65, 'Pattern_Matching Accuracy'!D65, 'Reversal Accuracy'!D65, 'Stack Accuracy'!D65, 'Vending_Machine Accuracy'!D65, 'Vending_Machine_Sum Accuracy'!D65, 'MazeComplete Accuracy'!D65, 'MazeSolve Accuracy'!D65, 'Hamiltonian Accuracy'!D65)</f>
        <v>66.313333333333333</v>
      </c>
      <c r="E65">
        <f>AVERAGE('PARITY Accuracy'!E65, 'Pattern_Matching Accuracy'!E65, 'Reversal Accuracy'!E65, 'Stack Accuracy'!E65, 'Vending_Machine Accuracy'!E65, 'Vending_Machine_Sum Accuracy'!E65, 'MazeComplete Accuracy'!E65, 'MazeSolve Accuracy'!E65, 'Hamiltonian Accuracy'!E65)</f>
        <v>62.93333333333333</v>
      </c>
      <c r="F65">
        <f>AVERAGE('PARITY Accuracy'!F65, 'Pattern_Matching Accuracy'!F65, 'Reversal Accuracy'!F65, 'Stack Accuracy'!F65, 'Vending_Machine Accuracy'!F65, 'Vending_Machine_Sum Accuracy'!F65, 'MazeComplete Accuracy'!F65, 'MazeSolve Accuracy'!F65, 'Hamiltonian Accuracy'!F65)</f>
        <v>64.866666666666674</v>
      </c>
      <c r="G65">
        <f>AVERAGE('PARITY Accuracy'!G65, 'Pattern_Matching Accuracy'!G65, 'Reversal Accuracy'!G65, 'Stack Accuracy'!G65, 'Vending_Machine Accuracy'!G65, 'Vending_Machine_Sum Accuracy'!G65, 'MazeComplete Accuracy'!G65, 'MazeSolve Accuracy'!G65, 'Hamiltonian Accuracy'!G65)</f>
        <v>51.966666666666669</v>
      </c>
      <c r="H65" t="str">
        <f t="shared" si="6"/>
        <v>100 (δ=0)</v>
      </c>
      <c r="I65">
        <f t="shared" si="7"/>
        <v>5.6444643481713817</v>
      </c>
      <c r="N65">
        <f t="shared" si="8"/>
        <v>61.52</v>
      </c>
      <c r="O65">
        <f t="shared" si="9"/>
        <v>5.6444643481713817</v>
      </c>
    </row>
    <row r="66" spans="1:15" x14ac:dyDescent="0.75">
      <c r="A66" s="1">
        <v>26</v>
      </c>
      <c r="B66">
        <v>100</v>
      </c>
      <c r="C66">
        <v>0.2</v>
      </c>
      <c r="D66">
        <f>AVERAGE('PARITY Accuracy'!D66, 'Pattern_Matching Accuracy'!D66, 'Reversal Accuracy'!D66, 'Stack Accuracy'!D66, 'Vending_Machine Accuracy'!D66, 'Vending_Machine_Sum Accuracy'!D66, 'MazeComplete Accuracy'!D66, 'MazeSolve Accuracy'!D66, 'Hamiltonian Accuracy'!D66)</f>
        <v>64.911111111111111</v>
      </c>
      <c r="E66">
        <f>AVERAGE('PARITY Accuracy'!E66, 'Pattern_Matching Accuracy'!E66, 'Reversal Accuracy'!E66, 'Stack Accuracy'!E66, 'Vending_Machine Accuracy'!E66, 'Vending_Machine_Sum Accuracy'!E66, 'MazeComplete Accuracy'!E66, 'MazeSolve Accuracy'!E66, 'Hamiltonian Accuracy'!E66)</f>
        <v>61.722222222222221</v>
      </c>
      <c r="F66">
        <f>AVERAGE('PARITY Accuracy'!F66, 'Pattern_Matching Accuracy'!F66, 'Reversal Accuracy'!F66, 'Stack Accuracy'!F66, 'Vending_Machine Accuracy'!F66, 'Vending_Machine_Sum Accuracy'!F66, 'MazeComplete Accuracy'!F66, 'MazeSolve Accuracy'!F66, 'Hamiltonian Accuracy'!F66)</f>
        <v>65.977777777777774</v>
      </c>
      <c r="G66">
        <f>AVERAGE('PARITY Accuracy'!G66, 'Pattern_Matching Accuracy'!G66, 'Reversal Accuracy'!G66, 'Stack Accuracy'!G66, 'Vending_Machine Accuracy'!G66, 'Vending_Machine_Sum Accuracy'!G66, 'MazeComplete Accuracy'!G66, 'MazeSolve Accuracy'!G66, 'Hamiltonian Accuracy'!G66)</f>
        <v>53.166666666666664</v>
      </c>
      <c r="H66" t="str">
        <f t="shared" si="6"/>
        <v>100 (δ=0.2)</v>
      </c>
      <c r="I66">
        <f t="shared" si="7"/>
        <v>5.0291066383848841</v>
      </c>
      <c r="N66">
        <f t="shared" si="8"/>
        <v>61.444444444444436</v>
      </c>
      <c r="O66">
        <f t="shared" si="9"/>
        <v>5.0291066383848841</v>
      </c>
    </row>
    <row r="67" spans="1:15" x14ac:dyDescent="0.75">
      <c r="A67" s="1">
        <v>27</v>
      </c>
      <c r="B67">
        <v>100</v>
      </c>
      <c r="C67">
        <v>0.45</v>
      </c>
      <c r="D67">
        <f>AVERAGE('PARITY Accuracy'!D67, 'Pattern_Matching Accuracy'!D67, 'Reversal Accuracy'!D67, 'Stack Accuracy'!D67, 'Vending_Machine Accuracy'!D67, 'Vending_Machine_Sum Accuracy'!D67, 'MazeComplete Accuracy'!D67, 'MazeSolve Accuracy'!D67, 'Hamiltonian Accuracy'!D67)</f>
        <v>63.833333333333336</v>
      </c>
      <c r="E67">
        <f>AVERAGE('PARITY Accuracy'!E67, 'Pattern_Matching Accuracy'!E67, 'Reversal Accuracy'!E67, 'Stack Accuracy'!E67, 'Vending_Machine Accuracy'!E67, 'Vending_Machine_Sum Accuracy'!E67, 'MazeComplete Accuracy'!E67, 'MazeSolve Accuracy'!E67, 'Hamiltonian Accuracy'!E67)</f>
        <v>60.422222222222231</v>
      </c>
      <c r="F67">
        <f>AVERAGE('PARITY Accuracy'!F67, 'Pattern_Matching Accuracy'!F67, 'Reversal Accuracy'!F67, 'Stack Accuracy'!F67, 'Vending_Machine Accuracy'!F67, 'Vending_Machine_Sum Accuracy'!F67, 'MazeComplete Accuracy'!F67, 'MazeSolve Accuracy'!F67, 'Hamiltonian Accuracy'!F67)</f>
        <v>65.744444444444454</v>
      </c>
      <c r="G67">
        <f>AVERAGE('PARITY Accuracy'!G67, 'Pattern_Matching Accuracy'!G67, 'Reversal Accuracy'!G67, 'Stack Accuracy'!G67, 'Vending_Machine Accuracy'!G67, 'Vending_Machine_Sum Accuracy'!G67, 'MazeComplete Accuracy'!G67, 'MazeSolve Accuracy'!G67, 'Hamiltonian Accuracy'!G67)</f>
        <v>53.511111111111113</v>
      </c>
      <c r="H67" t="str">
        <f t="shared" si="6"/>
        <v>100 (δ=0.45)</v>
      </c>
      <c r="I67">
        <f t="shared" si="7"/>
        <v>4.660876036980472</v>
      </c>
      <c r="N67">
        <f t="shared" si="8"/>
        <v>60.87777777777778</v>
      </c>
      <c r="O67">
        <f t="shared" si="9"/>
        <v>4.660876036980472</v>
      </c>
    </row>
    <row r="68" spans="1:15" x14ac:dyDescent="0.75">
      <c r="A68" s="1">
        <v>28</v>
      </c>
      <c r="B68">
        <v>100</v>
      </c>
      <c r="C68">
        <v>0.65</v>
      </c>
      <c r="D68">
        <f>AVERAGE('PARITY Accuracy'!D68, 'Pattern_Matching Accuracy'!D68, 'Reversal Accuracy'!D68, 'Stack Accuracy'!D68, 'Vending_Machine Accuracy'!D68, 'Vending_Machine_Sum Accuracy'!D68, 'MazeComplete Accuracy'!D68, 'MazeSolve Accuracy'!D68, 'Hamiltonian Accuracy'!D68)</f>
        <v>64.36666666666666</v>
      </c>
      <c r="E68">
        <f>AVERAGE('PARITY Accuracy'!E68, 'Pattern_Matching Accuracy'!E68, 'Reversal Accuracy'!E68, 'Stack Accuracy'!E68, 'Vending_Machine Accuracy'!E68, 'Vending_Machine_Sum Accuracy'!E68, 'MazeComplete Accuracy'!E68, 'MazeSolve Accuracy'!E68, 'Hamiltonian Accuracy'!E68)</f>
        <v>60.077777777777769</v>
      </c>
      <c r="F68">
        <f>AVERAGE('PARITY Accuracy'!F68, 'Pattern_Matching Accuracy'!F68, 'Reversal Accuracy'!F68, 'Stack Accuracy'!F68, 'Vending_Machine Accuracy'!F68, 'Vending_Machine_Sum Accuracy'!F68, 'MazeComplete Accuracy'!F68, 'MazeSolve Accuracy'!F68, 'Hamiltonian Accuracy'!F68)</f>
        <v>64.86666666666666</v>
      </c>
      <c r="G68">
        <f>AVERAGE('PARITY Accuracy'!G68, 'Pattern_Matching Accuracy'!G68, 'Reversal Accuracy'!G68, 'Stack Accuracy'!G68, 'Vending_Machine Accuracy'!G68, 'Vending_Machine_Sum Accuracy'!G68, 'MazeComplete Accuracy'!G68, 'MazeSolve Accuracy'!G68, 'Hamiltonian Accuracy'!G68)</f>
        <v>52.233333333333327</v>
      </c>
      <c r="H68" t="str">
        <f t="shared" si="6"/>
        <v>100 (δ=0.65)</v>
      </c>
      <c r="I68">
        <f t="shared" si="7"/>
        <v>5.061695752303657</v>
      </c>
      <c r="N68">
        <f t="shared" si="8"/>
        <v>60.386111111111099</v>
      </c>
      <c r="O68">
        <f t="shared" si="9"/>
        <v>5.061695752303657</v>
      </c>
    </row>
    <row r="69" spans="1:15" x14ac:dyDescent="0.75">
      <c r="A69" s="1">
        <v>29</v>
      </c>
      <c r="B69">
        <v>100</v>
      </c>
      <c r="C69">
        <v>0.85</v>
      </c>
      <c r="D69">
        <f>AVERAGE('PARITY Accuracy'!D69, 'Pattern_Matching Accuracy'!D69, 'Reversal Accuracy'!D69, 'Stack Accuracy'!D69, 'Vending_Machine Accuracy'!D69, 'Vending_Machine_Sum Accuracy'!D69, 'MazeComplete Accuracy'!D69, 'MazeSolve Accuracy'!D69, 'Hamiltonian Accuracy'!D69)</f>
        <v>62.188888888888883</v>
      </c>
      <c r="E69">
        <f>AVERAGE('PARITY Accuracy'!E69, 'Pattern_Matching Accuracy'!E69, 'Reversal Accuracy'!E69, 'Stack Accuracy'!E69, 'Vending_Machine Accuracy'!E69, 'Vending_Machine_Sum Accuracy'!E69, 'MazeComplete Accuracy'!E69, 'MazeSolve Accuracy'!E69, 'Hamiltonian Accuracy'!E69)</f>
        <v>59.355555555555561</v>
      </c>
      <c r="F69">
        <f>AVERAGE('PARITY Accuracy'!F69, 'Pattern_Matching Accuracy'!F69, 'Reversal Accuracy'!F69, 'Stack Accuracy'!F69, 'Vending_Machine Accuracy'!F69, 'Vending_Machine_Sum Accuracy'!F69, 'MazeComplete Accuracy'!F69, 'MazeSolve Accuracy'!F69, 'Hamiltonian Accuracy'!F69)</f>
        <v>62.766666666666666</v>
      </c>
      <c r="G69">
        <f>AVERAGE('PARITY Accuracy'!G69, 'Pattern_Matching Accuracy'!G69, 'Reversal Accuracy'!G69, 'Stack Accuracy'!G69, 'Vending_Machine Accuracy'!G69, 'Vending_Machine_Sum Accuracy'!G69, 'MazeComplete Accuracy'!G69, 'MazeSolve Accuracy'!G69, 'Hamiltonian Accuracy'!G69)</f>
        <v>50.977777777777789</v>
      </c>
      <c r="H69" t="str">
        <f t="shared" si="6"/>
        <v>100 (δ=0.85)</v>
      </c>
      <c r="I69">
        <f t="shared" si="7"/>
        <v>4.7093746799913001</v>
      </c>
      <c r="N69">
        <f t="shared" si="8"/>
        <v>58.82222222222223</v>
      </c>
      <c r="O69">
        <f t="shared" si="9"/>
        <v>4.7093746799913001</v>
      </c>
    </row>
    <row r="73" spans="1:15" x14ac:dyDescent="0.75">
      <c r="A73" s="1">
        <v>0</v>
      </c>
      <c r="B73" t="s">
        <v>16</v>
      </c>
    </row>
    <row r="75" spans="1:15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  <c r="I75" s="2" t="s">
        <v>25</v>
      </c>
      <c r="J75" s="2"/>
      <c r="K75" s="2" t="s">
        <v>26</v>
      </c>
      <c r="L75" s="2" t="s">
        <v>27</v>
      </c>
      <c r="N75" s="3" t="s">
        <v>28</v>
      </c>
      <c r="O75" s="3" t="s">
        <v>29</v>
      </c>
    </row>
    <row r="76" spans="1:15" x14ac:dyDescent="0.7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49.488888888888887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56.466666666666669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43.711111111111123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3.7555555555555551</v>
      </c>
      <c r="H76" t="str">
        <f t="shared" ref="H76:H105" si="12">B76&amp;" (δ="&amp;C76&amp;")"</f>
        <v>0 (δ=0)</v>
      </c>
      <c r="I76">
        <f>_xlfn.STDEV.P(D76:G76)</f>
        <v>20.480511664133083</v>
      </c>
      <c r="J76">
        <v>2</v>
      </c>
      <c r="K76">
        <f>_xlfn.STDEV.P(D76:G80)</f>
        <v>19.424585527062046</v>
      </c>
      <c r="L76">
        <f>_xlfn.STDEV.P(D76:G76,D81:G81,D86:G86,D91:G91,D96:G96,D101:G101)</f>
        <v>12.200833057176666</v>
      </c>
      <c r="M76">
        <v>0</v>
      </c>
      <c r="N76">
        <f>AVERAGE(D76:G76)</f>
        <v>38.355555555555561</v>
      </c>
      <c r="O76">
        <f>_xlfn.STDEV.P(D76:G76)</f>
        <v>20.480511664133083</v>
      </c>
    </row>
    <row r="77" spans="1:15" x14ac:dyDescent="0.7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47.945555555555558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54.211111111111109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40.255555555555553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4.344444444444445</v>
      </c>
      <c r="H77" t="str">
        <f t="shared" si="12"/>
        <v>0 (δ=0.2)</v>
      </c>
      <c r="I77">
        <f t="shared" ref="I77:I105" si="13">_xlfn.STDEV.P(D77:G77)</f>
        <v>19.317252737330456</v>
      </c>
      <c r="J77">
        <v>5</v>
      </c>
      <c r="K77">
        <f>_xlfn.STDEV.P(D81:G85)</f>
        <v>5.6459340499421886</v>
      </c>
      <c r="L77">
        <f>_xlfn.STDEV.P(D77:G77,D82:G82,D87:G87,D92:G92,D97:G97,D102:G102)</f>
        <v>12.112584095267838</v>
      </c>
      <c r="M77">
        <v>0.2</v>
      </c>
      <c r="N77">
        <f t="shared" ref="N77:N105" si="14">AVERAGE(D77:G77)</f>
        <v>36.689166666666665</v>
      </c>
      <c r="O77">
        <f t="shared" ref="O77:O105" si="15">_xlfn.STDEV.P(D77:G77)</f>
        <v>19.317252737330456</v>
      </c>
    </row>
    <row r="78" spans="1:15" x14ac:dyDescent="0.7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48.511111111111099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54.022222222222219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38.866666666666667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4.4111111111111105</v>
      </c>
      <c r="H78" t="str">
        <f t="shared" si="12"/>
        <v>0 (δ=0.45)</v>
      </c>
      <c r="I78">
        <f t="shared" si="13"/>
        <v>19.278122595379177</v>
      </c>
      <c r="J78">
        <v>10</v>
      </c>
      <c r="K78">
        <f>_xlfn.STDEV.P(D86:G90)</f>
        <v>5.3766567644738847</v>
      </c>
      <c r="L78">
        <f t="shared" ref="L78:L80" si="16">_xlfn.STDEV.P(D78:G78,D83:G83,D88:G88,D93:G93,D98:G98,D103:G103)</f>
        <v>11.998599175210089</v>
      </c>
      <c r="M78">
        <v>0.45</v>
      </c>
      <c r="N78">
        <f t="shared" si="14"/>
        <v>36.452777777777769</v>
      </c>
      <c r="O78">
        <f t="shared" si="15"/>
        <v>19.278122595379177</v>
      </c>
    </row>
    <row r="79" spans="1:15" x14ac:dyDescent="0.7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49.044444444444451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53.400000000000006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38.022222222222219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4.1222222222222218</v>
      </c>
      <c r="H79" t="str">
        <f t="shared" si="12"/>
        <v>0 (δ=0.65)</v>
      </c>
      <c r="I79">
        <f t="shared" si="13"/>
        <v>19.320409753022616</v>
      </c>
      <c r="J79">
        <v>20</v>
      </c>
      <c r="K79">
        <f>_xlfn.STDEV.P(D91:G95)</f>
        <v>3.9792057007974906</v>
      </c>
      <c r="L79">
        <f t="shared" si="16"/>
        <v>11.839181454892199</v>
      </c>
      <c r="M79">
        <v>0.65</v>
      </c>
      <c r="N79">
        <f t="shared" si="14"/>
        <v>36.147222222222226</v>
      </c>
      <c r="O79">
        <f t="shared" si="15"/>
        <v>19.320409753022616</v>
      </c>
    </row>
    <row r="80" spans="1:15" x14ac:dyDescent="0.7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47.566666666666663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51.555555555555557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36.266666666666673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4.3666666666666671</v>
      </c>
      <c r="H80" t="str">
        <f t="shared" si="12"/>
        <v>0 (δ=0.85)</v>
      </c>
      <c r="I80">
        <f t="shared" si="13"/>
        <v>18.520246678622751</v>
      </c>
      <c r="J80">
        <v>50</v>
      </c>
      <c r="K80">
        <f>_xlfn.STDEV.P(D97:G100)</f>
        <v>3.7266507341639157</v>
      </c>
      <c r="L80">
        <f t="shared" si="16"/>
        <v>11.698526357105749</v>
      </c>
      <c r="M80">
        <v>0.85</v>
      </c>
      <c r="N80">
        <f t="shared" si="14"/>
        <v>34.93888888888889</v>
      </c>
      <c r="O80">
        <f t="shared" si="15"/>
        <v>18.520246678622751</v>
      </c>
    </row>
    <row r="81" spans="1:15" x14ac:dyDescent="0.7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51.06666666666667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59.244444444444447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41.4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12"/>
        <v>5 (δ=0)</v>
      </c>
      <c r="I81">
        <f t="shared" si="13"/>
        <v>6.3429045611301085</v>
      </c>
      <c r="J81">
        <v>100</v>
      </c>
      <c r="K81">
        <f>_xlfn.STDEV.P(D101:G105)</f>
        <v>6.0859604826940918</v>
      </c>
      <c r="N81">
        <f t="shared" si="14"/>
        <v>50.905555555555551</v>
      </c>
      <c r="O81">
        <f t="shared" si="15"/>
        <v>6.3429045611301085</v>
      </c>
    </row>
    <row r="82" spans="1:15" x14ac:dyDescent="0.7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50.944444444444443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57.599999999999994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41.588888888888896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12"/>
        <v>5 (δ=0.2)</v>
      </c>
      <c r="I82">
        <f t="shared" si="13"/>
        <v>5.8584907254553995</v>
      </c>
      <c r="N82">
        <f t="shared" si="14"/>
        <v>50.855555555555554</v>
      </c>
      <c r="O82">
        <f t="shared" si="15"/>
        <v>5.8584907254553995</v>
      </c>
    </row>
    <row r="83" spans="1:15" x14ac:dyDescent="0.75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50.055555555555557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57.844444444444434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42.144444444444439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12"/>
        <v>5 (δ=0.45)</v>
      </c>
      <c r="I83">
        <f t="shared" si="13"/>
        <v>5.6762935655209867</v>
      </c>
      <c r="N83">
        <f t="shared" si="14"/>
        <v>50.699999999999996</v>
      </c>
      <c r="O83">
        <f t="shared" si="15"/>
        <v>5.6762935655209867</v>
      </c>
    </row>
    <row r="84" spans="1:15" x14ac:dyDescent="0.7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49.455555555555556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56.511111111111099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42.466666666666661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12"/>
        <v>5 (δ=0.65)</v>
      </c>
      <c r="I84">
        <f t="shared" si="13"/>
        <v>5.1113586896559422</v>
      </c>
      <c r="N84">
        <f t="shared" si="14"/>
        <v>50.17777777777777</v>
      </c>
      <c r="O84">
        <f t="shared" si="15"/>
        <v>5.1113586896559422</v>
      </c>
    </row>
    <row r="85" spans="1:15" x14ac:dyDescent="0.7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47.811111111111117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55.044444444444444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41.93333333333333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12"/>
        <v>5 (δ=0.85)</v>
      </c>
      <c r="I85">
        <f t="shared" si="13"/>
        <v>4.9601646166928006</v>
      </c>
      <c r="N85">
        <f t="shared" si="14"/>
        <v>49.269444444444446</v>
      </c>
      <c r="O85">
        <f t="shared" si="15"/>
        <v>4.9601646166928006</v>
      </c>
    </row>
    <row r="86" spans="1:15" x14ac:dyDescent="0.75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51.577777777777776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58.711111111111109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42.06666666666667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12"/>
        <v>10 (δ=0)</v>
      </c>
      <c r="I86">
        <f t="shared" si="13"/>
        <v>6.2321071035900273</v>
      </c>
      <c r="N86">
        <f t="shared" si="14"/>
        <v>51.93611111111111</v>
      </c>
      <c r="O86">
        <f t="shared" si="15"/>
        <v>6.2321071035900273</v>
      </c>
    </row>
    <row r="87" spans="1:15" x14ac:dyDescent="0.7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51.577777777777769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56.955555555555556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43.099999999999994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12"/>
        <v>10 (δ=0.2)</v>
      </c>
      <c r="I87">
        <f t="shared" si="13"/>
        <v>5.3644829638219607</v>
      </c>
      <c r="J87" s="2"/>
      <c r="K87" s="2" t="s">
        <v>26</v>
      </c>
      <c r="L87" s="2" t="s">
        <v>27</v>
      </c>
      <c r="N87">
        <f t="shared" si="14"/>
        <v>51.752777777777773</v>
      </c>
      <c r="O87">
        <f t="shared" si="15"/>
        <v>5.3644829638219607</v>
      </c>
    </row>
    <row r="88" spans="1:15" x14ac:dyDescent="0.7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51.099999999999994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56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43.099999999999994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12"/>
        <v>10 (δ=0.45)</v>
      </c>
      <c r="I88">
        <f t="shared" si="13"/>
        <v>5.3692109220932389</v>
      </c>
      <c r="J88">
        <v>2</v>
      </c>
      <c r="K88">
        <f>AVERAGE(D76:G80)</f>
        <v>36.516722222222221</v>
      </c>
      <c r="L88">
        <f>AVERAGE(D76:G76,D81:G81,D86:G86,D91:G91,D96:G96,D101:G101)</f>
        <v>52.784722222222229</v>
      </c>
      <c r="M88">
        <v>0</v>
      </c>
      <c r="N88">
        <f t="shared" si="14"/>
        <v>51.661111111111111</v>
      </c>
      <c r="O88">
        <f t="shared" si="15"/>
        <v>5.3692109220932389</v>
      </c>
    </row>
    <row r="89" spans="1:15" x14ac:dyDescent="0.7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51.155555555555551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56.044444444444444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44.633333333333333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12"/>
        <v>10 (δ=0.65)</v>
      </c>
      <c r="I89">
        <f t="shared" si="13"/>
        <v>4.5953344563189429</v>
      </c>
      <c r="J89">
        <v>5</v>
      </c>
      <c r="K89">
        <f>AVERAGE(D81:G85)</f>
        <v>50.381666666666661</v>
      </c>
      <c r="L89">
        <f>AVERAGE(D77:G77,D82:G82,D87:G87,D92:G92,D97:G97,D102:G102)</f>
        <v>52.551898148148148</v>
      </c>
      <c r="M89">
        <v>0.2</v>
      </c>
      <c r="N89">
        <f t="shared" si="14"/>
        <v>51.86666666666666</v>
      </c>
      <c r="O89">
        <f t="shared" si="15"/>
        <v>4.5953344563189429</v>
      </c>
    </row>
    <row r="90" spans="1:15" x14ac:dyDescent="0.7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50.166666666666671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54.155555555555551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42.888888888888893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12"/>
        <v>10 (δ=0.85)</v>
      </c>
      <c r="I90">
        <f t="shared" si="13"/>
        <v>5.1253568078141631</v>
      </c>
      <c r="J90">
        <v>10</v>
      </c>
      <c r="K90">
        <f>AVERAGE(D86:G90)</f>
        <v>51.62166666666667</v>
      </c>
      <c r="L90">
        <f t="shared" ref="L90:L92" si="17">AVERAGE(D78:G78,D83:G83,D88:G88,D93:G93,D98:G98,D103:G103)</f>
        <v>52.212407407407404</v>
      </c>
      <c r="M90">
        <v>0.45</v>
      </c>
      <c r="N90">
        <f t="shared" si="14"/>
        <v>50.891666666666666</v>
      </c>
      <c r="O90">
        <f t="shared" si="15"/>
        <v>5.1253568078141631</v>
      </c>
    </row>
    <row r="91" spans="1:15" x14ac:dyDescent="0.75">
      <c r="A91" s="1">
        <v>15</v>
      </c>
      <c r="B91">
        <v>20</v>
      </c>
      <c r="C91">
        <v>0</v>
      </c>
      <c r="D91">
        <f>AVERAGE('PARITY Accuracy'!D91, 'Pattern_Matching Accuracy'!D91, 'Reversal Accuracy'!D91, 'Stack Accuracy'!D91, 'Vending_Machine Accuracy'!D91, 'Vending_Machine_Sum Accuracy'!D91, 'MazeComplete Accuracy'!D91, 'MazeSolve Accuracy'!D91, 'Hamiltonian Accuracy'!D91)</f>
        <v>53.7</v>
      </c>
      <c r="E91">
        <f>AVERAGE('PARITY Accuracy'!E91, 'Pattern_Matching Accuracy'!E91, 'Reversal Accuracy'!E91, 'Stack Accuracy'!E91, 'Vending_Machine Accuracy'!E91, 'Vending_Machine_Sum Accuracy'!E91, 'MazeComplete Accuracy'!E91, 'MazeSolve Accuracy'!E91, 'Hamiltonian Accuracy'!E91)</f>
        <v>57.611111111111114</v>
      </c>
      <c r="F91">
        <f>AVERAGE('PARITY Accuracy'!F91, 'Pattern_Matching Accuracy'!F91, 'Reversal Accuracy'!F91, 'Stack Accuracy'!F91, 'Vending_Machine Accuracy'!F91, 'Vending_Machine_Sum Accuracy'!F91, 'MazeComplete Accuracy'!F91, 'MazeSolve Accuracy'!F91, 'Hamiltonian Accuracy'!F91)</f>
        <v>49.64444444444446</v>
      </c>
      <c r="G91">
        <f>AVERAGE('PARITY Accuracy'!G91, 'Pattern_Matching Accuracy'!G91, 'Reversal Accuracy'!G91, 'Stack Accuracy'!G91, 'Vending_Machine Accuracy'!G91, 'Vending_Machine_Sum Accuracy'!G91, 'MazeComplete Accuracy'!G91, 'MazeSolve Accuracy'!G91, 'Hamiltonian Accuracy'!G91)</f>
        <v>61.288888888888891</v>
      </c>
      <c r="H91" t="str">
        <f t="shared" si="12"/>
        <v>20 (δ=0)</v>
      </c>
      <c r="I91">
        <f t="shared" si="13"/>
        <v>4.3439790884611327</v>
      </c>
      <c r="J91">
        <v>20</v>
      </c>
      <c r="K91">
        <f>AVERAGE(D91:G95)</f>
        <v>55.628611111111113</v>
      </c>
      <c r="L91">
        <f t="shared" si="17"/>
        <v>51.800138888888881</v>
      </c>
      <c r="M91">
        <v>0.65</v>
      </c>
      <c r="N91">
        <f t="shared" si="14"/>
        <v>55.561111111111117</v>
      </c>
      <c r="O91">
        <f t="shared" si="15"/>
        <v>4.3439790884611327</v>
      </c>
    </row>
    <row r="92" spans="1:15" x14ac:dyDescent="0.75">
      <c r="A92" s="1">
        <v>16</v>
      </c>
      <c r="B92">
        <v>20</v>
      </c>
      <c r="C92">
        <v>0.2</v>
      </c>
      <c r="D92">
        <f>AVERAGE('PARITY Accuracy'!D92, 'Pattern_Matching Accuracy'!D92, 'Reversal Accuracy'!D92, 'Stack Accuracy'!D92, 'Vending_Machine Accuracy'!D92, 'Vending_Machine_Sum Accuracy'!D92, 'MazeComplete Accuracy'!D92, 'MazeSolve Accuracy'!D92, 'Hamiltonian Accuracy'!D92)</f>
        <v>55.74444444444444</v>
      </c>
      <c r="E92">
        <f>AVERAGE('PARITY Accuracy'!E92, 'Pattern_Matching Accuracy'!E92, 'Reversal Accuracy'!E92, 'Stack Accuracy'!E92, 'Vending_Machine Accuracy'!E92, 'Vending_Machine_Sum Accuracy'!E92, 'MazeComplete Accuracy'!E92, 'MazeSolve Accuracy'!E92, 'Hamiltonian Accuracy'!E92)</f>
        <v>56.644444444444446</v>
      </c>
      <c r="F92">
        <f>AVERAGE('PARITY Accuracy'!F92, 'Pattern_Matching Accuracy'!F92, 'Reversal Accuracy'!F92, 'Stack Accuracy'!F92, 'Vending_Machine Accuracy'!F92, 'Vending_Machine_Sum Accuracy'!F92, 'MazeComplete Accuracy'!F92, 'MazeSolve Accuracy'!F92, 'Hamiltonian Accuracy'!F92)</f>
        <v>51.56666666666667</v>
      </c>
      <c r="G92">
        <f>AVERAGE('PARITY Accuracy'!G92, 'Pattern_Matching Accuracy'!G92, 'Reversal Accuracy'!G92, 'Stack Accuracy'!G92, 'Vending_Machine Accuracy'!G92, 'Vending_Machine_Sum Accuracy'!G92, 'MazeComplete Accuracy'!G92, 'MazeSolve Accuracy'!G92, 'Hamiltonian Accuracy'!G92)</f>
        <v>61.73333333333332</v>
      </c>
      <c r="H92" t="str">
        <f t="shared" si="12"/>
        <v>20 (δ=0.2)</v>
      </c>
      <c r="I92">
        <f t="shared" si="13"/>
        <v>3.6156979416066033</v>
      </c>
      <c r="J92">
        <v>50</v>
      </c>
      <c r="K92">
        <f>AVERAGE(D96:G100)</f>
        <v>58.089999999999996</v>
      </c>
      <c r="L92">
        <f t="shared" si="17"/>
        <v>50.88393518518518</v>
      </c>
      <c r="M92">
        <v>0.85</v>
      </c>
      <c r="N92">
        <f t="shared" si="14"/>
        <v>56.422222222222217</v>
      </c>
      <c r="O92">
        <f t="shared" si="15"/>
        <v>3.6156979416066033</v>
      </c>
    </row>
    <row r="93" spans="1:15" x14ac:dyDescent="0.75">
      <c r="A93" s="1">
        <v>17</v>
      </c>
      <c r="B93">
        <v>20</v>
      </c>
      <c r="C93">
        <v>0.45</v>
      </c>
      <c r="D93">
        <f>AVERAGE('PARITY Accuracy'!D93, 'Pattern_Matching Accuracy'!D93, 'Reversal Accuracy'!D93, 'Stack Accuracy'!D93, 'Vending_Machine Accuracy'!D93, 'Vending_Machine_Sum Accuracy'!D93, 'MazeComplete Accuracy'!D93, 'MazeSolve Accuracy'!D93, 'Hamiltonian Accuracy'!D93)</f>
        <v>55.427777777777777</v>
      </c>
      <c r="E93">
        <f>AVERAGE('PARITY Accuracy'!E93, 'Pattern_Matching Accuracy'!E93, 'Reversal Accuracy'!E93, 'Stack Accuracy'!E93, 'Vending_Machine Accuracy'!E93, 'Vending_Machine_Sum Accuracy'!E93, 'MazeComplete Accuracy'!E93, 'MazeSolve Accuracy'!E93, 'Hamiltonian Accuracy'!E93)</f>
        <v>55.022222222222226</v>
      </c>
      <c r="F93">
        <f>AVERAGE('PARITY Accuracy'!F93, 'Pattern_Matching Accuracy'!F93, 'Reversal Accuracy'!F93, 'Stack Accuracy'!F93, 'Vending_Machine Accuracy'!F93, 'Vending_Machine_Sum Accuracy'!F93, 'MazeComplete Accuracy'!F93, 'MazeSolve Accuracy'!F93, 'Hamiltonian Accuracy'!F93)</f>
        <v>51.577777777777783</v>
      </c>
      <c r="G93">
        <f>AVERAGE('PARITY Accuracy'!G93, 'Pattern_Matching Accuracy'!G93, 'Reversal Accuracy'!G93, 'Stack Accuracy'!G93, 'Vending_Machine Accuracy'!G93, 'Vending_Machine_Sum Accuracy'!G93, 'MazeComplete Accuracy'!G93, 'MazeSolve Accuracy'!G93, 'Hamiltonian Accuracy'!G93)</f>
        <v>61.766666666666666</v>
      </c>
      <c r="H93" t="str">
        <f t="shared" si="12"/>
        <v>20 (δ=0.45)</v>
      </c>
      <c r="I93">
        <f t="shared" si="13"/>
        <v>3.6770714641503939</v>
      </c>
      <c r="J93">
        <v>100</v>
      </c>
      <c r="K93">
        <f>AVERAGE(D101:G105)</f>
        <v>60.041055555555545</v>
      </c>
      <c r="L93">
        <f>AVERAGE((L92-L91), (L91-L90), (L90-L89), (L89-L88))</f>
        <v>-0.47519675925926208</v>
      </c>
      <c r="N93">
        <f t="shared" si="14"/>
        <v>55.948611111111106</v>
      </c>
      <c r="O93">
        <f t="shared" si="15"/>
        <v>3.6770714641503939</v>
      </c>
    </row>
    <row r="94" spans="1:15" x14ac:dyDescent="0.75">
      <c r="A94" s="1">
        <v>18</v>
      </c>
      <c r="B94">
        <v>20</v>
      </c>
      <c r="C94">
        <v>0.65</v>
      </c>
      <c r="D94">
        <f>AVERAGE('PARITY Accuracy'!D94, 'Pattern_Matching Accuracy'!D94, 'Reversal Accuracy'!D94, 'Stack Accuracy'!D94, 'Vending_Machine Accuracy'!D94, 'Vending_Machine_Sum Accuracy'!D94, 'MazeComplete Accuracy'!D94, 'MazeSolve Accuracy'!D94, 'Hamiltonian Accuracy'!D94)</f>
        <v>55.444444444444443</v>
      </c>
      <c r="E94">
        <f>AVERAGE('PARITY Accuracy'!E94, 'Pattern_Matching Accuracy'!E94, 'Reversal Accuracy'!E94, 'Stack Accuracy'!E94, 'Vending_Machine Accuracy'!E94, 'Vending_Machine_Sum Accuracy'!E94, 'MazeComplete Accuracy'!E94, 'MazeSolve Accuracy'!E94, 'Hamiltonian Accuracy'!E94)</f>
        <v>55.866666666666667</v>
      </c>
      <c r="F94">
        <f>AVERAGE('PARITY Accuracy'!F94, 'Pattern_Matching Accuracy'!F94, 'Reversal Accuracy'!F94, 'Stack Accuracy'!F94, 'Vending_Machine Accuracy'!F94, 'Vending_Machine_Sum Accuracy'!F94, 'MazeComplete Accuracy'!F94, 'MazeSolve Accuracy'!F94, 'Hamiltonian Accuracy'!F94)</f>
        <v>49.922222222222224</v>
      </c>
      <c r="G94">
        <f>AVERAGE('PARITY Accuracy'!G94, 'Pattern_Matching Accuracy'!G94, 'Reversal Accuracy'!G94, 'Stack Accuracy'!G94, 'Vending_Machine Accuracy'!G94, 'Vending_Machine_Sum Accuracy'!G94, 'MazeComplete Accuracy'!G94, 'MazeSolve Accuracy'!G94, 'Hamiltonian Accuracy'!G94)</f>
        <v>60.788888888888891</v>
      </c>
      <c r="H94" t="str">
        <f t="shared" si="12"/>
        <v>20 (δ=0.65)</v>
      </c>
      <c r="I94">
        <f t="shared" si="13"/>
        <v>3.8477707190232686</v>
      </c>
      <c r="N94">
        <f t="shared" si="14"/>
        <v>55.505555555555553</v>
      </c>
      <c r="O94">
        <f t="shared" si="15"/>
        <v>3.8477707190232686</v>
      </c>
    </row>
    <row r="95" spans="1:15" x14ac:dyDescent="0.75">
      <c r="A95" s="1">
        <v>19</v>
      </c>
      <c r="B95">
        <v>20</v>
      </c>
      <c r="C95">
        <v>0.85</v>
      </c>
      <c r="D95">
        <f>AVERAGE('PARITY Accuracy'!D95, 'Pattern_Matching Accuracy'!D95, 'Reversal Accuracy'!D95, 'Stack Accuracy'!D95, 'Vending_Machine Accuracy'!D95, 'Vending_Machine_Sum Accuracy'!D95, 'MazeComplete Accuracy'!D95, 'MazeSolve Accuracy'!D95, 'Hamiltonian Accuracy'!D95)</f>
        <v>54.988888888888887</v>
      </c>
      <c r="E95">
        <f>AVERAGE('PARITY Accuracy'!E95, 'Pattern_Matching Accuracy'!E95, 'Reversal Accuracy'!E95, 'Stack Accuracy'!E95, 'Vending_Machine Accuracy'!E95, 'Vending_Machine_Sum Accuracy'!E95, 'MazeComplete Accuracy'!E95, 'MazeSolve Accuracy'!E95, 'Hamiltonian Accuracy'!E95)</f>
        <v>54.111111111111114</v>
      </c>
      <c r="F95">
        <f>AVERAGE('PARITY Accuracy'!F95, 'Pattern_Matching Accuracy'!F95, 'Reversal Accuracy'!F95, 'Stack Accuracy'!F95, 'Vending_Machine Accuracy'!F95, 'Vending_Machine_Sum Accuracy'!F95, 'MazeComplete Accuracy'!F95, 'MazeSolve Accuracy'!F95, 'Hamiltonian Accuracy'!F95)</f>
        <v>48.999999999999993</v>
      </c>
      <c r="G95">
        <f>AVERAGE('PARITY Accuracy'!G95, 'Pattern_Matching Accuracy'!G95, 'Reversal Accuracy'!G95, 'Stack Accuracy'!G95, 'Vending_Machine Accuracy'!G95, 'Vending_Machine_Sum Accuracy'!G95, 'MazeComplete Accuracy'!G95, 'MazeSolve Accuracy'!G95, 'Hamiltonian Accuracy'!G95)</f>
        <v>60.722222222222221</v>
      </c>
      <c r="H95" t="str">
        <f t="shared" si="12"/>
        <v>20 (δ=0.85)</v>
      </c>
      <c r="I95">
        <f t="shared" si="13"/>
        <v>4.1589446963928642</v>
      </c>
      <c r="N95">
        <f t="shared" si="14"/>
        <v>54.705555555555556</v>
      </c>
      <c r="O95">
        <f t="shared" si="15"/>
        <v>4.1589446963928642</v>
      </c>
    </row>
    <row r="96" spans="1:15" x14ac:dyDescent="0.75">
      <c r="A96" s="1">
        <v>20</v>
      </c>
      <c r="B96">
        <v>50</v>
      </c>
      <c r="C96">
        <v>0</v>
      </c>
      <c r="D96">
        <f>AVERAGE('PARITY Accuracy'!D96, 'Pattern_Matching Accuracy'!D96, 'Reversal Accuracy'!D96, 'Stack Accuracy'!D96, 'Vending_Machine Accuracy'!D96, 'Vending_Machine_Sum Accuracy'!D96, 'MazeComplete Accuracy'!D96, 'MazeSolve Accuracy'!D96, 'Hamiltonian Accuracy'!D96)</f>
        <v>60.577777777777783</v>
      </c>
      <c r="E96">
        <f>AVERAGE('PARITY Accuracy'!E96, 'Pattern_Matching Accuracy'!E96, 'Reversal Accuracy'!E96, 'Stack Accuracy'!E96, 'Vending_Machine Accuracy'!E96, 'Vending_Machine_Sum Accuracy'!E96, 'MazeComplete Accuracy'!E96, 'MazeSolve Accuracy'!E96, 'Hamiltonian Accuracy'!E96)</f>
        <v>62.622222222222227</v>
      </c>
      <c r="F96">
        <f>AVERAGE('PARITY Accuracy'!F96, 'Pattern_Matching Accuracy'!F96, 'Reversal Accuracy'!F96, 'Stack Accuracy'!F96, 'Vending_Machine Accuracy'!F96, 'Vending_Machine_Sum Accuracy'!F96, 'MazeComplete Accuracy'!F96, 'MazeSolve Accuracy'!F96, 'Hamiltonian Accuracy'!F96)</f>
        <v>60.866666666666674</v>
      </c>
      <c r="G96">
        <f>AVERAGE('PARITY Accuracy'!G96, 'Pattern_Matching Accuracy'!G96, 'Reversal Accuracy'!G96, 'Stack Accuracy'!G96, 'Vending_Machine Accuracy'!G96, 'Vending_Machine_Sum Accuracy'!G96, 'MazeComplete Accuracy'!G96, 'MazeSolve Accuracy'!G96, 'Hamiltonian Accuracy'!G96)</f>
        <v>53</v>
      </c>
      <c r="H96" t="str">
        <f t="shared" si="12"/>
        <v>50 (δ=0)</v>
      </c>
      <c r="I96">
        <f t="shared" si="13"/>
        <v>3.7016846348389114</v>
      </c>
      <c r="N96">
        <f t="shared" si="14"/>
        <v>59.266666666666673</v>
      </c>
      <c r="O96">
        <f t="shared" si="15"/>
        <v>3.7016846348389114</v>
      </c>
    </row>
    <row r="97" spans="1:15" x14ac:dyDescent="0.75">
      <c r="A97" s="1">
        <v>21</v>
      </c>
      <c r="B97">
        <v>50</v>
      </c>
      <c r="C97">
        <v>0.2</v>
      </c>
      <c r="D97">
        <f>AVERAGE('PARITY Accuracy'!D97, 'Pattern_Matching Accuracy'!D97, 'Reversal Accuracy'!D97, 'Stack Accuracy'!D97, 'Vending_Machine Accuracy'!D97, 'Vending_Machine_Sum Accuracy'!D97, 'MazeComplete Accuracy'!D97, 'MazeSolve Accuracy'!D97, 'Hamiltonian Accuracy'!D97)</f>
        <v>59.566666666666656</v>
      </c>
      <c r="E97">
        <f>AVERAGE('PARITY Accuracy'!E97, 'Pattern_Matching Accuracy'!E97, 'Reversal Accuracy'!E97, 'Stack Accuracy'!E97, 'Vending_Machine Accuracy'!E97, 'Vending_Machine_Sum Accuracy'!E97, 'MazeComplete Accuracy'!E97, 'MazeSolve Accuracy'!E97, 'Hamiltonian Accuracy'!E97)</f>
        <v>60.988888888888887</v>
      </c>
      <c r="F97">
        <f>AVERAGE('PARITY Accuracy'!F97, 'Pattern_Matching Accuracy'!F97, 'Reversal Accuracy'!F97, 'Stack Accuracy'!F97, 'Vending_Machine Accuracy'!F97, 'Vending_Machine_Sum Accuracy'!F97, 'MazeComplete Accuracy'!F97, 'MazeSolve Accuracy'!F97, 'Hamiltonian Accuracy'!F97)</f>
        <v>62.244444444444447</v>
      </c>
      <c r="G97">
        <f>AVERAGE('PARITY Accuracy'!G97, 'Pattern_Matching Accuracy'!G97, 'Reversal Accuracy'!G97, 'Stack Accuracy'!G97, 'Vending_Machine Accuracy'!G97, 'Vending_Machine_Sum Accuracy'!G97, 'MazeComplete Accuracy'!G97, 'MazeSolve Accuracy'!G97, 'Hamiltonian Accuracy'!G97)</f>
        <v>52.266666666666673</v>
      </c>
      <c r="H97" t="str">
        <f t="shared" si="12"/>
        <v>50 (δ=0.2)</v>
      </c>
      <c r="I97">
        <f t="shared" si="13"/>
        <v>3.8705041621390595</v>
      </c>
      <c r="N97">
        <f t="shared" si="14"/>
        <v>58.766666666666666</v>
      </c>
      <c r="O97">
        <f t="shared" si="15"/>
        <v>3.8705041621390595</v>
      </c>
    </row>
    <row r="98" spans="1:15" x14ac:dyDescent="0.75">
      <c r="A98" s="1">
        <v>22</v>
      </c>
      <c r="B98">
        <v>50</v>
      </c>
      <c r="C98">
        <v>0.45</v>
      </c>
      <c r="D98">
        <f>AVERAGE('PARITY Accuracy'!D98, 'Pattern_Matching Accuracy'!D98, 'Reversal Accuracy'!D98, 'Stack Accuracy'!D98, 'Vending_Machine Accuracy'!D98, 'Vending_Machine_Sum Accuracy'!D98, 'MazeComplete Accuracy'!D98, 'MazeSolve Accuracy'!D98, 'Hamiltonian Accuracy'!D98)</f>
        <v>58.498888888888892</v>
      </c>
      <c r="E98">
        <f>AVERAGE('PARITY Accuracy'!E98, 'Pattern_Matching Accuracy'!E98, 'Reversal Accuracy'!E98, 'Stack Accuracy'!E98, 'Vending_Machine Accuracy'!E98, 'Vending_Machine_Sum Accuracy'!E98, 'MazeComplete Accuracy'!E98, 'MazeSolve Accuracy'!E98, 'Hamiltonian Accuracy'!E98)</f>
        <v>60.444444444444443</v>
      </c>
      <c r="F98">
        <f>AVERAGE('PARITY Accuracy'!F98, 'Pattern_Matching Accuracy'!F98, 'Reversal Accuracy'!F98, 'Stack Accuracy'!F98, 'Vending_Machine Accuracy'!F98, 'Vending_Machine_Sum Accuracy'!F98, 'MazeComplete Accuracy'!F98, 'MazeSolve Accuracy'!F98, 'Hamiltonian Accuracy'!F98)</f>
        <v>61.655555555555537</v>
      </c>
      <c r="G98">
        <f>AVERAGE('PARITY Accuracy'!G98, 'Pattern_Matching Accuracy'!G98, 'Reversal Accuracy'!G98, 'Stack Accuracy'!G98, 'Vending_Machine Accuracy'!G98, 'Vending_Machine_Sum Accuracy'!G98, 'MazeComplete Accuracy'!G98, 'MazeSolve Accuracy'!G98, 'Hamiltonian Accuracy'!G98)</f>
        <v>51.511111111111099</v>
      </c>
      <c r="H98" t="str">
        <f t="shared" si="12"/>
        <v>50 (δ=0.45)</v>
      </c>
      <c r="I98">
        <f t="shared" si="13"/>
        <v>3.9271471578466119</v>
      </c>
      <c r="N98">
        <f t="shared" si="14"/>
        <v>58.027499999999989</v>
      </c>
      <c r="O98">
        <f t="shared" si="15"/>
        <v>3.9271471578466119</v>
      </c>
    </row>
    <row r="99" spans="1:15" x14ac:dyDescent="0.75">
      <c r="A99" s="1">
        <v>23</v>
      </c>
      <c r="B99">
        <v>50</v>
      </c>
      <c r="C99">
        <v>0.65</v>
      </c>
      <c r="D99">
        <f>AVERAGE('PARITY Accuracy'!D99, 'Pattern_Matching Accuracy'!D99, 'Reversal Accuracy'!D99, 'Stack Accuracy'!D99, 'Vending_Machine Accuracy'!D99, 'Vending_Machine_Sum Accuracy'!D99, 'MazeComplete Accuracy'!D99, 'MazeSolve Accuracy'!D99, 'Hamiltonian Accuracy'!D99)</f>
        <v>57.31666666666667</v>
      </c>
      <c r="E99">
        <f>AVERAGE('PARITY Accuracy'!E99, 'Pattern_Matching Accuracy'!E99, 'Reversal Accuracy'!E99, 'Stack Accuracy'!E99, 'Vending_Machine Accuracy'!E99, 'Vending_Machine_Sum Accuracy'!E99, 'MazeComplete Accuracy'!E99, 'MazeSolve Accuracy'!E99, 'Hamiltonian Accuracy'!E99)</f>
        <v>59.455555555555556</v>
      </c>
      <c r="F99">
        <f>AVERAGE('PARITY Accuracy'!F99, 'Pattern_Matching Accuracy'!F99, 'Reversal Accuracy'!F99, 'Stack Accuracy'!F99, 'Vending_Machine Accuracy'!F99, 'Vending_Machine_Sum Accuracy'!F99, 'MazeComplete Accuracy'!F99, 'MazeSolve Accuracy'!F99, 'Hamiltonian Accuracy'!F99)</f>
        <v>60.877777777777773</v>
      </c>
      <c r="G99">
        <f>AVERAGE('PARITY Accuracy'!G99, 'Pattern_Matching Accuracy'!G99, 'Reversal Accuracy'!G99, 'Stack Accuracy'!G99, 'Vending_Machine Accuracy'!G99, 'Vending_Machine_Sum Accuracy'!G99, 'MazeComplete Accuracy'!G99, 'MazeSolve Accuracy'!G99, 'Hamiltonian Accuracy'!G99)</f>
        <v>51.888888888888886</v>
      </c>
      <c r="H99" t="str">
        <f t="shared" si="12"/>
        <v>50 (δ=0.65)</v>
      </c>
      <c r="I99">
        <f t="shared" si="13"/>
        <v>3.4168188200086691</v>
      </c>
      <c r="N99">
        <f t="shared" si="14"/>
        <v>57.384722222222223</v>
      </c>
      <c r="O99">
        <f t="shared" si="15"/>
        <v>3.4168188200086691</v>
      </c>
    </row>
    <row r="100" spans="1:15" x14ac:dyDescent="0.75">
      <c r="A100" s="1">
        <v>24</v>
      </c>
      <c r="B100">
        <v>50</v>
      </c>
      <c r="C100">
        <v>0.85</v>
      </c>
      <c r="D100">
        <f>AVERAGE('PARITY Accuracy'!D100, 'Pattern_Matching Accuracy'!D100, 'Reversal Accuracy'!D100, 'Stack Accuracy'!D100, 'Vending_Machine Accuracy'!D100, 'Vending_Machine_Sum Accuracy'!D100, 'MazeComplete Accuracy'!D100, 'MazeSolve Accuracy'!D100, 'Hamiltonian Accuracy'!D100)</f>
        <v>56.717777777777769</v>
      </c>
      <c r="E100">
        <f>AVERAGE('PARITY Accuracy'!E100, 'Pattern_Matching Accuracy'!E100, 'Reversal Accuracy'!E100, 'Stack Accuracy'!E100, 'Vending_Machine Accuracy'!E100, 'Vending_Machine_Sum Accuracy'!E100, 'MazeComplete Accuracy'!E100, 'MazeSolve Accuracy'!E100, 'Hamiltonian Accuracy'!E100)</f>
        <v>58.688888888888897</v>
      </c>
      <c r="F100">
        <f>AVERAGE('PARITY Accuracy'!F100, 'Pattern_Matching Accuracy'!F100, 'Reversal Accuracy'!F100, 'Stack Accuracy'!F100, 'Vending_Machine Accuracy'!F100, 'Vending_Machine_Sum Accuracy'!F100, 'MazeComplete Accuracy'!F100, 'MazeSolve Accuracy'!F100, 'Hamiltonian Accuracy'!F100)</f>
        <v>60.933333333333344</v>
      </c>
      <c r="G100">
        <f>AVERAGE('PARITY Accuracy'!G100, 'Pattern_Matching Accuracy'!G100, 'Reversal Accuracy'!G100, 'Stack Accuracy'!G100, 'Vending_Machine Accuracy'!G100, 'Vending_Machine_Sum Accuracy'!G100, 'MazeComplete Accuracy'!G100, 'MazeSolve Accuracy'!G100, 'Hamiltonian Accuracy'!G100)</f>
        <v>51.67777777777777</v>
      </c>
      <c r="H100" t="str">
        <f t="shared" si="12"/>
        <v>50 (δ=0.85)</v>
      </c>
      <c r="I100">
        <f t="shared" si="13"/>
        <v>3.4179334598266418</v>
      </c>
      <c r="N100">
        <f t="shared" si="14"/>
        <v>57.004444444444445</v>
      </c>
      <c r="O100">
        <f t="shared" si="15"/>
        <v>3.4179334598266418</v>
      </c>
    </row>
    <row r="101" spans="1:15" x14ac:dyDescent="0.75">
      <c r="A101" s="1">
        <v>25</v>
      </c>
      <c r="B101">
        <v>100</v>
      </c>
      <c r="C101">
        <v>0</v>
      </c>
      <c r="D101">
        <f>AVERAGE('PARITY Accuracy'!D101, 'Pattern_Matching Accuracy'!D101, 'Reversal Accuracy'!D101, 'Stack Accuracy'!D101, 'Vending_Machine Accuracy'!D101, 'Vending_Machine_Sum Accuracy'!D101, 'MazeComplete Accuracy'!D101, 'MazeSolve Accuracy'!D101, 'Hamiltonian Accuracy'!D101)</f>
        <v>63.611111111111114</v>
      </c>
      <c r="E101">
        <f>AVERAGE('PARITY Accuracy'!E101, 'Pattern_Matching Accuracy'!E101, 'Reversal Accuracy'!E101, 'Stack Accuracy'!E101, 'Vending_Machine Accuracy'!E101, 'Vending_Machine_Sum Accuracy'!E101, 'MazeComplete Accuracy'!E101, 'MazeSolve Accuracy'!E101, 'Hamiltonian Accuracy'!E101)</f>
        <v>64.033333333333346</v>
      </c>
      <c r="F101">
        <f>AVERAGE('PARITY Accuracy'!F101, 'Pattern_Matching Accuracy'!F101, 'Reversal Accuracy'!F101, 'Stack Accuracy'!F101, 'Vending_Machine Accuracy'!F101, 'Vending_Machine_Sum Accuracy'!F101, 'MazeComplete Accuracy'!F101, 'MazeSolve Accuracy'!F101, 'Hamiltonian Accuracy'!F101)</f>
        <v>64.977777777777774</v>
      </c>
      <c r="G101">
        <f>AVERAGE('PARITY Accuracy'!G101, 'Pattern_Matching Accuracy'!G101, 'Reversal Accuracy'!G101, 'Stack Accuracy'!G101, 'Vending_Machine Accuracy'!G101, 'Vending_Machine_Sum Accuracy'!G101, 'MazeComplete Accuracy'!G101, 'MazeSolve Accuracy'!G101, 'Hamiltonian Accuracy'!G101)</f>
        <v>50.111111111111114</v>
      </c>
      <c r="H101" t="str">
        <f t="shared" si="12"/>
        <v>100 (δ=0)</v>
      </c>
      <c r="I101">
        <f t="shared" si="13"/>
        <v>6.1238982380204119</v>
      </c>
      <c r="N101">
        <f t="shared" si="14"/>
        <v>60.683333333333337</v>
      </c>
      <c r="O101">
        <f t="shared" si="15"/>
        <v>6.1238982380204119</v>
      </c>
    </row>
    <row r="102" spans="1:15" x14ac:dyDescent="0.75">
      <c r="A102" s="1">
        <v>26</v>
      </c>
      <c r="B102">
        <v>100</v>
      </c>
      <c r="C102">
        <v>0.2</v>
      </c>
      <c r="D102">
        <f>AVERAGE('PARITY Accuracy'!D102, 'Pattern_Matching Accuracy'!D102, 'Reversal Accuracy'!D102, 'Stack Accuracy'!D102, 'Vending_Machine Accuracy'!D102, 'Vending_Machine_Sum Accuracy'!D102, 'MazeComplete Accuracy'!D102, 'MazeSolve Accuracy'!D102, 'Hamiltonian Accuracy'!D102)</f>
        <v>64.344444444444449</v>
      </c>
      <c r="E102">
        <f>AVERAGE('PARITY Accuracy'!E102, 'Pattern_Matching Accuracy'!E102, 'Reversal Accuracy'!E102, 'Stack Accuracy'!E102, 'Vending_Machine Accuracy'!E102, 'Vending_Machine_Sum Accuracy'!E102, 'MazeComplete Accuracy'!E102, 'MazeSolve Accuracy'!E102, 'Hamiltonian Accuracy'!E102)</f>
        <v>62.744444444444447</v>
      </c>
      <c r="F102">
        <f>AVERAGE('PARITY Accuracy'!F102, 'Pattern_Matching Accuracy'!F102, 'Reversal Accuracy'!F102, 'Stack Accuracy'!F102, 'Vending_Machine Accuracy'!F102, 'Vending_Machine_Sum Accuracy'!F102, 'MazeComplete Accuracy'!F102, 'MazeSolve Accuracy'!F102, 'Hamiltonian Accuracy'!F102)</f>
        <v>65.98888888888888</v>
      </c>
      <c r="G102">
        <f>AVERAGE('PARITY Accuracy'!G102, 'Pattern_Matching Accuracy'!G102, 'Reversal Accuracy'!G102, 'Stack Accuracy'!G102, 'Vending_Machine Accuracy'!G102, 'Vending_Machine_Sum Accuracy'!G102, 'MazeComplete Accuracy'!G102, 'MazeSolve Accuracy'!G102, 'Hamiltonian Accuracy'!G102)</f>
        <v>50.222222222222221</v>
      </c>
      <c r="H102" t="str">
        <f t="shared" si="12"/>
        <v>100 (δ=0.2)</v>
      </c>
      <c r="I102">
        <f t="shared" si="13"/>
        <v>6.2280695491172819</v>
      </c>
      <c r="N102">
        <f t="shared" si="14"/>
        <v>60.825000000000003</v>
      </c>
      <c r="O102">
        <f t="shared" si="15"/>
        <v>6.2280695491172819</v>
      </c>
    </row>
    <row r="103" spans="1:15" x14ac:dyDescent="0.75">
      <c r="A103" s="1">
        <v>27</v>
      </c>
      <c r="B103">
        <v>100</v>
      </c>
      <c r="C103">
        <v>0.45</v>
      </c>
      <c r="D103">
        <f>AVERAGE('PARITY Accuracy'!D103, 'Pattern_Matching Accuracy'!D103, 'Reversal Accuracy'!D103, 'Stack Accuracy'!D103, 'Vending_Machine Accuracy'!D103, 'Vending_Machine_Sum Accuracy'!D103, 'MazeComplete Accuracy'!D103, 'MazeSolve Accuracy'!D103, 'Hamiltonian Accuracy'!D103)</f>
        <v>63.966666666666669</v>
      </c>
      <c r="E103">
        <f>AVERAGE('PARITY Accuracy'!E103, 'Pattern_Matching Accuracy'!E103, 'Reversal Accuracy'!E103, 'Stack Accuracy'!E103, 'Vending_Machine Accuracy'!E103, 'Vending_Machine_Sum Accuracy'!E103, 'MazeComplete Accuracy'!E103, 'MazeSolve Accuracy'!E103, 'Hamiltonian Accuracy'!E103)</f>
        <v>61.948888888888888</v>
      </c>
      <c r="F103">
        <f>AVERAGE('PARITY Accuracy'!F103, 'Pattern_Matching Accuracy'!F103, 'Reversal Accuracy'!F103, 'Stack Accuracy'!F103, 'Vending_Machine Accuracy'!F103, 'Vending_Machine_Sum Accuracy'!F103, 'MazeComplete Accuracy'!F103, 'MazeSolve Accuracy'!F103, 'Hamiltonian Accuracy'!F103)</f>
        <v>65.544444444444451</v>
      </c>
      <c r="G103">
        <f>AVERAGE('PARITY Accuracy'!G103, 'Pattern_Matching Accuracy'!G103, 'Reversal Accuracy'!G103, 'Stack Accuracy'!G103, 'Vending_Machine Accuracy'!G103, 'Vending_Machine_Sum Accuracy'!G103, 'MazeComplete Accuracy'!G103, 'MazeSolve Accuracy'!G103, 'Hamiltonian Accuracy'!G103)</f>
        <v>50.477777777777781</v>
      </c>
      <c r="H103" t="str">
        <f t="shared" si="12"/>
        <v>100 (δ=0.45)</v>
      </c>
      <c r="I103">
        <f t="shared" si="13"/>
        <v>5.9162371257747148</v>
      </c>
      <c r="N103">
        <f t="shared" si="14"/>
        <v>60.484444444444449</v>
      </c>
      <c r="O103">
        <f t="shared" si="15"/>
        <v>5.9162371257747148</v>
      </c>
    </row>
    <row r="104" spans="1:15" x14ac:dyDescent="0.75">
      <c r="A104" s="1">
        <v>28</v>
      </c>
      <c r="B104">
        <v>100</v>
      </c>
      <c r="C104">
        <v>0.65</v>
      </c>
      <c r="D104">
        <f>AVERAGE('PARITY Accuracy'!D104, 'Pattern_Matching Accuracy'!D104, 'Reversal Accuracy'!D104, 'Stack Accuracy'!D104, 'Vending_Machine Accuracy'!D104, 'Vending_Machine_Sum Accuracy'!D104, 'MazeComplete Accuracy'!D104, 'MazeSolve Accuracy'!D104, 'Hamiltonian Accuracy'!D104)</f>
        <v>63.786666666666662</v>
      </c>
      <c r="E104">
        <f>AVERAGE('PARITY Accuracy'!E104, 'Pattern_Matching Accuracy'!E104, 'Reversal Accuracy'!E104, 'Stack Accuracy'!E104, 'Vending_Machine Accuracy'!E104, 'Vending_Machine_Sum Accuracy'!E104, 'MazeComplete Accuracy'!E104, 'MazeSolve Accuracy'!E104, 'Hamiltonian Accuracy'!E104)</f>
        <v>61.444444444444443</v>
      </c>
      <c r="F104">
        <f>AVERAGE('PARITY Accuracy'!F104, 'Pattern_Matching Accuracy'!F104, 'Reversal Accuracy'!F104, 'Stack Accuracy'!F104, 'Vending_Machine Accuracy'!F104, 'Vending_Machine_Sum Accuracy'!F104, 'MazeComplete Accuracy'!F104, 'MazeSolve Accuracy'!F104, 'Hamiltonian Accuracy'!F104)</f>
        <v>64.522222222222226</v>
      </c>
      <c r="G104">
        <f>AVERAGE('PARITY Accuracy'!G104, 'Pattern_Matching Accuracy'!G104, 'Reversal Accuracy'!G104, 'Stack Accuracy'!G104, 'Vending_Machine Accuracy'!G104, 'Vending_Machine_Sum Accuracy'!G104, 'MazeComplete Accuracy'!G104, 'MazeSolve Accuracy'!G104, 'Hamiltonian Accuracy'!G104)</f>
        <v>49.12222222222222</v>
      </c>
      <c r="H104" t="str">
        <f t="shared" si="12"/>
        <v>100 (δ=0.65)</v>
      </c>
      <c r="I104">
        <f t="shared" si="13"/>
        <v>6.2226544492734002</v>
      </c>
      <c r="N104">
        <f t="shared" si="14"/>
        <v>59.718888888888884</v>
      </c>
      <c r="O104">
        <f t="shared" si="15"/>
        <v>6.2226544492734002</v>
      </c>
    </row>
    <row r="105" spans="1:15" x14ac:dyDescent="0.75">
      <c r="A105" s="1">
        <v>29</v>
      </c>
      <c r="B105">
        <v>100</v>
      </c>
      <c r="C105">
        <v>0.85</v>
      </c>
      <c r="D105">
        <f>AVERAGE('PARITY Accuracy'!D105, 'Pattern_Matching Accuracy'!D105, 'Reversal Accuracy'!D105, 'Stack Accuracy'!D105, 'Vending_Machine Accuracy'!D105, 'Vending_Machine_Sum Accuracy'!D105, 'MazeComplete Accuracy'!D105, 'MazeSolve Accuracy'!D105, 'Hamiltonian Accuracy'!D105)</f>
        <v>61.785555555555547</v>
      </c>
      <c r="E105">
        <f>AVERAGE('PARITY Accuracy'!E105, 'Pattern_Matching Accuracy'!E105, 'Reversal Accuracy'!E105, 'Stack Accuracy'!E105, 'Vending_Machine Accuracy'!E105, 'Vending_Machine_Sum Accuracy'!E105, 'MazeComplete Accuracy'!E105, 'MazeSolve Accuracy'!E105, 'Hamiltonian Accuracy'!E105)</f>
        <v>60.600000000000009</v>
      </c>
      <c r="F105">
        <f>AVERAGE('PARITY Accuracy'!F105, 'Pattern_Matching Accuracy'!F105, 'Reversal Accuracy'!F105, 'Stack Accuracy'!F105, 'Vending_Machine Accuracy'!F105, 'Vending_Machine_Sum Accuracy'!F105, 'MazeComplete Accuracy'!F105, 'MazeSolve Accuracy'!F105, 'Hamiltonian Accuracy'!F105)</f>
        <v>62.722222222222221</v>
      </c>
      <c r="G105">
        <f>AVERAGE('PARITY Accuracy'!G105, 'Pattern_Matching Accuracy'!G105, 'Reversal Accuracy'!G105, 'Stack Accuracy'!G105, 'Vending_Machine Accuracy'!G105, 'Vending_Machine_Sum Accuracy'!G105, 'MazeComplete Accuracy'!G105, 'MazeSolve Accuracy'!G105, 'Hamiltonian Accuracy'!G105)</f>
        <v>48.866666666666674</v>
      </c>
      <c r="H105" t="str">
        <f t="shared" si="12"/>
        <v>100 (δ=0.85)</v>
      </c>
      <c r="I105">
        <f t="shared" si="13"/>
        <v>5.6087650967475708</v>
      </c>
      <c r="N105">
        <f t="shared" si="14"/>
        <v>58.493611111111115</v>
      </c>
      <c r="O105">
        <f t="shared" si="15"/>
        <v>5.6087650967475708</v>
      </c>
    </row>
    <row r="109" spans="1:15" x14ac:dyDescent="0.75">
      <c r="A109" s="1">
        <v>0</v>
      </c>
      <c r="B109" t="s">
        <v>17</v>
      </c>
    </row>
    <row r="111" spans="1:15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  <c r="I111" s="2" t="s">
        <v>25</v>
      </c>
      <c r="J111" s="2"/>
      <c r="K111" s="2" t="s">
        <v>26</v>
      </c>
      <c r="L111" s="2" t="s">
        <v>27</v>
      </c>
      <c r="N111" s="3" t="s">
        <v>28</v>
      </c>
      <c r="O111" s="3" t="s">
        <v>29</v>
      </c>
    </row>
    <row r="112" spans="1:15" x14ac:dyDescent="0.7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0.64444444444444438</v>
      </c>
      <c r="H112" t="str">
        <f t="shared" ref="H112:H141" si="18">B112&amp;" (δ="&amp;C112&amp;")"</f>
        <v>0 (δ=0)</v>
      </c>
      <c r="I112">
        <f>_xlfn.STDEV.P(D112:G112)</f>
        <v>0.2790526301083191</v>
      </c>
      <c r="J112">
        <v>2</v>
      </c>
      <c r="K112">
        <f>_xlfn.STDEV.P(D112:G116)</f>
        <v>0.29085654688213142</v>
      </c>
      <c r="L112">
        <f>_xlfn.STDEV.P(D112:G112,D117:G117,D122:G122,D127:G127,D132:G132,D137:G137)</f>
        <v>20.640189657875791</v>
      </c>
      <c r="M112">
        <v>0</v>
      </c>
      <c r="N112">
        <f>AVERAGE(D112:G112)</f>
        <v>0.16111111111111109</v>
      </c>
      <c r="O112">
        <f>_xlfn.STDEV.P(D112:G112)</f>
        <v>0.2790526301083191</v>
      </c>
    </row>
    <row r="113" spans="1:15" x14ac:dyDescent="0.7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0.92222222222222228</v>
      </c>
      <c r="H113" t="str">
        <f t="shared" si="18"/>
        <v>0 (δ=0.2)</v>
      </c>
      <c r="I113">
        <f t="shared" ref="I113:I141" si="19">_xlfn.STDEV.P(D113:G113)</f>
        <v>0.39933393618949115</v>
      </c>
      <c r="J113">
        <v>5</v>
      </c>
      <c r="K113">
        <f>_xlfn.STDEV.P(D117:G121)</f>
        <v>10.680421284952889</v>
      </c>
      <c r="L113">
        <f>_xlfn.STDEV.P(D113:G113,D118:G118,D123:G123,D128:G128,D133:G133,D138:G138)</f>
        <v>20.841813500419853</v>
      </c>
      <c r="M113">
        <v>0.2</v>
      </c>
      <c r="N113">
        <f t="shared" ref="N113:N141" si="20">AVERAGE(D113:G113)</f>
        <v>0.23055555555555557</v>
      </c>
      <c r="O113">
        <f t="shared" ref="O113:O141" si="21">_xlfn.STDEV.P(D113:G113)</f>
        <v>0.39933393618949115</v>
      </c>
    </row>
    <row r="114" spans="1:15" x14ac:dyDescent="0.7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0.65555555555555556</v>
      </c>
      <c r="H114" t="str">
        <f t="shared" si="18"/>
        <v>0 (δ=0.45)</v>
      </c>
      <c r="I114">
        <f t="shared" si="19"/>
        <v>0.28386388235156601</v>
      </c>
      <c r="J114">
        <v>10</v>
      </c>
      <c r="K114">
        <f>_xlfn.STDEV.P(D122:G126)</f>
        <v>9.2111200784033702</v>
      </c>
      <c r="L114">
        <f t="shared" ref="L114:L116" si="22">_xlfn.STDEV.P(D114:G114,D119:G119,D124:G124,D129:G129,D134:G134,D139:G139)</f>
        <v>20.702696730164138</v>
      </c>
      <c r="M114">
        <v>0.45</v>
      </c>
      <c r="N114">
        <f t="shared" si="20"/>
        <v>0.16388888888888889</v>
      </c>
      <c r="O114">
        <f t="shared" si="21"/>
        <v>0.28386388235156601</v>
      </c>
    </row>
    <row r="115" spans="1:15" x14ac:dyDescent="0.7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0.5</v>
      </c>
      <c r="H115" t="str">
        <f t="shared" si="18"/>
        <v>0 (δ=0.65)</v>
      </c>
      <c r="I115">
        <f t="shared" si="19"/>
        <v>0.21650635094610965</v>
      </c>
      <c r="J115">
        <v>20</v>
      </c>
      <c r="K115">
        <f>_xlfn.STDEV.P(D127:G131)</f>
        <v>6.353822965810755</v>
      </c>
      <c r="L115">
        <f t="shared" si="22"/>
        <v>20.69425701609546</v>
      </c>
      <c r="M115">
        <v>0.65</v>
      </c>
      <c r="N115">
        <f t="shared" si="20"/>
        <v>0.125</v>
      </c>
      <c r="O115">
        <f t="shared" si="21"/>
        <v>0.21650635094610965</v>
      </c>
    </row>
    <row r="116" spans="1:15" x14ac:dyDescent="0.7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0.52222222222222225</v>
      </c>
      <c r="H116" t="str">
        <f t="shared" si="18"/>
        <v>0 (δ=0.85)</v>
      </c>
      <c r="I116">
        <f t="shared" si="19"/>
        <v>0.22612885543260344</v>
      </c>
      <c r="J116">
        <v>50</v>
      </c>
      <c r="K116">
        <f>_xlfn.STDEV.P(D133:G136)</f>
        <v>7.2596874982561976</v>
      </c>
      <c r="L116">
        <f t="shared" si="22"/>
        <v>20.306618046546809</v>
      </c>
      <c r="M116">
        <v>0.85</v>
      </c>
      <c r="N116">
        <f t="shared" si="20"/>
        <v>0.13055555555555556</v>
      </c>
      <c r="O116">
        <f t="shared" si="21"/>
        <v>0.22612885543260344</v>
      </c>
    </row>
    <row r="117" spans="1:15" x14ac:dyDescent="0.75">
      <c r="A117" s="1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'Vending_Machine_Sum Accuracy'!D117, 'MazeComplete Accuracy'!D117, 'MazeSolve Accuracy'!D117, 'Hamiltonian Accuracy'!D117)</f>
        <v>14.677777777777777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29.088888888888889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33.68888888888889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45.644444444444446</v>
      </c>
      <c r="H117" t="str">
        <f t="shared" si="18"/>
        <v>5 (δ=0)</v>
      </c>
      <c r="I117">
        <f t="shared" si="19"/>
        <v>11.085516006188296</v>
      </c>
      <c r="J117">
        <v>100</v>
      </c>
      <c r="K117">
        <f>_xlfn.STDEV.P(D137:G141)</f>
        <v>9.1683997513196722</v>
      </c>
      <c r="N117">
        <f t="shared" si="20"/>
        <v>30.774999999999999</v>
      </c>
      <c r="O117">
        <f t="shared" si="21"/>
        <v>11.085516006188296</v>
      </c>
    </row>
    <row r="118" spans="1:15" x14ac:dyDescent="0.75">
      <c r="A118" s="1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'Vending_Machine_Sum Accuracy'!D118, 'MazeComplete Accuracy'!D118, 'MazeSolve Accuracy'!D118, 'Hamiltonian Accuracy'!D118)</f>
        <v>15.355555555555554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29.755555555555564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32.966666666666661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45.37777777777778</v>
      </c>
      <c r="H118" t="str">
        <f t="shared" si="18"/>
        <v>5 (δ=0.2)</v>
      </c>
      <c r="I118">
        <f t="shared" si="19"/>
        <v>10.686573943707167</v>
      </c>
      <c r="N118">
        <f t="shared" si="20"/>
        <v>30.863888888888891</v>
      </c>
      <c r="O118">
        <f t="shared" si="21"/>
        <v>10.686573943707167</v>
      </c>
    </row>
    <row r="119" spans="1:15" x14ac:dyDescent="0.75">
      <c r="A119" s="1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'Vending_Machine_Sum Accuracy'!D119, 'MazeComplete Accuracy'!D119, 'MazeSolve Accuracy'!D119, 'Hamiltonian Accuracy'!D119)</f>
        <v>14.156666666666666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29.56666666666667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31.855555555555554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44.388888888888893</v>
      </c>
      <c r="H119" t="str">
        <f t="shared" si="18"/>
        <v>5 (δ=0.45)</v>
      </c>
      <c r="I119">
        <f t="shared" si="19"/>
        <v>10.743392611246364</v>
      </c>
      <c r="N119">
        <f t="shared" si="20"/>
        <v>29.991944444444442</v>
      </c>
      <c r="O119">
        <f t="shared" si="21"/>
        <v>10.743392611246364</v>
      </c>
    </row>
    <row r="120" spans="1:15" x14ac:dyDescent="0.75">
      <c r="A120" s="1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'Vending_Machine_Sum Accuracy'!D120, 'MazeComplete Accuracy'!D120, 'MazeSolve Accuracy'!D120, 'Hamiltonian Accuracy'!D120)</f>
        <v>14.233333333333333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29.555555555555561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31.800000000000004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43.966666666666669</v>
      </c>
      <c r="H120" t="str">
        <f t="shared" si="18"/>
        <v>5 (δ=0.65)</v>
      </c>
      <c r="I120">
        <f t="shared" si="19"/>
        <v>10.57170402186544</v>
      </c>
      <c r="N120">
        <f t="shared" si="20"/>
        <v>29.888888888888893</v>
      </c>
      <c r="O120">
        <f t="shared" si="21"/>
        <v>10.57170402186544</v>
      </c>
    </row>
    <row r="121" spans="1:15" x14ac:dyDescent="0.75">
      <c r="A121" s="1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'Vending_Machine_Sum Accuracy'!D121, 'MazeComplete Accuracy'!D121, 'MazeSolve Accuracy'!D121, 'Hamiltonian Accuracy'!D121)</f>
        <v>14.100000000000001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29.866666666666667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31.822222222222219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</v>
      </c>
      <c r="H121" t="str">
        <f t="shared" si="18"/>
        <v>5 (δ=0.85)</v>
      </c>
      <c r="I121">
        <f t="shared" si="19"/>
        <v>10.240733164219282</v>
      </c>
      <c r="N121">
        <f t="shared" si="20"/>
        <v>29.647222222222222</v>
      </c>
      <c r="O121">
        <f t="shared" si="21"/>
        <v>10.240733164219282</v>
      </c>
    </row>
    <row r="122" spans="1:15" x14ac:dyDescent="0.75">
      <c r="A122" s="1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'Vending_Machine_Sum Accuracy'!D122, 'MazeComplete Accuracy'!D122, 'MazeSolve Accuracy'!D122, 'Hamiltonian Accuracy'!D122)</f>
        <v>25.805555555555557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46.466666666666669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38.577777777777776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18"/>
        <v>10 (δ=0)</v>
      </c>
      <c r="I122">
        <f t="shared" si="19"/>
        <v>8.7603865822797964</v>
      </c>
      <c r="N122">
        <f t="shared" si="20"/>
        <v>39.68194444444444</v>
      </c>
      <c r="O122">
        <f t="shared" si="21"/>
        <v>8.7603865822797964</v>
      </c>
    </row>
    <row r="123" spans="1:15" x14ac:dyDescent="0.75">
      <c r="A123" s="1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'Vending_Machine_Sum Accuracy'!D123, 'MazeComplete Accuracy'!D123, 'MazeSolve Accuracy'!D123, 'Hamiltonian Accuracy'!D123)</f>
        <v>25.522222222222222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45.355555555555554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38.666666666666664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18"/>
        <v>10 (δ=0.2)</v>
      </c>
      <c r="I123">
        <f t="shared" si="19"/>
        <v>8.5618172432126229</v>
      </c>
      <c r="J123" s="2"/>
      <c r="K123" s="2" t="s">
        <v>26</v>
      </c>
      <c r="L123" s="2" t="s">
        <v>27</v>
      </c>
      <c r="N123">
        <f t="shared" si="20"/>
        <v>39.24722222222222</v>
      </c>
      <c r="O123">
        <f t="shared" si="21"/>
        <v>8.5618172432126229</v>
      </c>
    </row>
    <row r="124" spans="1:15" x14ac:dyDescent="0.75">
      <c r="A124" s="1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'Vending_Machine_Sum Accuracy'!D124, 'MazeComplete Accuracy'!D124, 'MazeSolve Accuracy'!D124, 'Hamiltonian Accuracy'!D124)</f>
        <v>24.709999999999997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46.377777777777773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38.300000000000004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18"/>
        <v>10 (δ=0.45)</v>
      </c>
      <c r="I124">
        <f t="shared" si="19"/>
        <v>9.3961175451799903</v>
      </c>
      <c r="J124">
        <v>2</v>
      </c>
      <c r="K124">
        <f>AVERAGE(D112:G116)</f>
        <v>0.16222222222222221</v>
      </c>
      <c r="L124">
        <f>AVERAGE(D112:G112,D117:G117,D122:G122,D127:G127,D132:G132,D137:G137)</f>
        <v>38.342453703703704</v>
      </c>
      <c r="M124">
        <v>0</v>
      </c>
      <c r="N124">
        <f t="shared" si="20"/>
        <v>39.535833333333336</v>
      </c>
      <c r="O124">
        <f t="shared" si="21"/>
        <v>9.3961175451799903</v>
      </c>
    </row>
    <row r="125" spans="1:15" x14ac:dyDescent="0.75">
      <c r="A125" s="1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'Vending_Machine_Sum Accuracy'!D125, 'MazeComplete Accuracy'!D125, 'MazeSolve Accuracy'!D125, 'Hamiltonian Accuracy'!D125)</f>
        <v>23.866666666666664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46.844444444444441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37.166666666666664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18"/>
        <v>10 (δ=0.65)</v>
      </c>
      <c r="I125">
        <f t="shared" si="19"/>
        <v>9.609423021309297</v>
      </c>
      <c r="J125">
        <v>5</v>
      </c>
      <c r="K125">
        <f>AVERAGE(D117:G121)</f>
        <v>30.233388888888886</v>
      </c>
      <c r="L125">
        <f>AVERAGE(D113:G113,D118:G118,D123:G123,D128:G128,D133:G133,D138:G138)</f>
        <v>38.609259259259254</v>
      </c>
      <c r="M125">
        <v>0.2</v>
      </c>
      <c r="N125">
        <f t="shared" si="20"/>
        <v>38.891666666666666</v>
      </c>
      <c r="O125">
        <f t="shared" si="21"/>
        <v>9.609423021309297</v>
      </c>
    </row>
    <row r="126" spans="1:15" x14ac:dyDescent="0.75">
      <c r="A126" s="1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'Vending_Machine_Sum Accuracy'!D126, 'MazeComplete Accuracy'!D126, 'MazeSolve Accuracy'!D126, 'Hamiltonian Accuracy'!D126)</f>
        <v>23.202222222222222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45.633333333333333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37.055555555555557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18"/>
        <v>10 (δ=0.85)</v>
      </c>
      <c r="I126">
        <f t="shared" si="19"/>
        <v>9.6142878982337212</v>
      </c>
      <c r="J126">
        <v>10</v>
      </c>
      <c r="K126">
        <f>AVERAGE(D122:G126)</f>
        <v>39.145888888888884</v>
      </c>
      <c r="L126">
        <f t="shared" ref="L126:L128" si="23">AVERAGE(D114:G114,D119:G119,D124:G124,D129:G129,D134:G134,D139:G139)</f>
        <v>38.142546296296295</v>
      </c>
      <c r="M126">
        <v>0.45</v>
      </c>
      <c r="N126">
        <f t="shared" si="20"/>
        <v>38.372777777777777</v>
      </c>
      <c r="O126">
        <f t="shared" si="21"/>
        <v>9.6142878982337212</v>
      </c>
    </row>
    <row r="127" spans="1:15" x14ac:dyDescent="0.75">
      <c r="A127" s="1">
        <v>15</v>
      </c>
      <c r="B127">
        <v>20</v>
      </c>
      <c r="C127">
        <v>0</v>
      </c>
      <c r="D127">
        <f>AVERAGE('PARITY Accuracy'!D127, 'Pattern_Matching Accuracy'!D127, 'Reversal Accuracy'!D127, 'Stack Accuracy'!D127, 'Vending_Machine Accuracy'!D127, 'Vending_Machine_Sum Accuracy'!D127, 'MazeComplete Accuracy'!D127, 'MazeSolve Accuracy'!D127, 'Hamiltonian Accuracy'!D127)</f>
        <v>42.85</v>
      </c>
      <c r="E127">
        <f>AVERAGE('PARITY Accuracy'!E127, 'Pattern_Matching Accuracy'!E127, 'Reversal Accuracy'!E127, 'Stack Accuracy'!E127, 'Vending_Machine Accuracy'!E127, 'Vending_Machine_Sum Accuracy'!E127, 'MazeComplete Accuracy'!E127, 'MazeSolve Accuracy'!E127, 'Hamiltonian Accuracy'!E127)</f>
        <v>57.277777777777779</v>
      </c>
      <c r="F127">
        <f>AVERAGE('PARITY Accuracy'!F127, 'Pattern_Matching Accuracy'!F127, 'Reversal Accuracy'!F127, 'Stack Accuracy'!F127, 'Vending_Machine Accuracy'!F127, 'Vending_Machine_Sum Accuracy'!F127, 'MazeComplete Accuracy'!F127, 'MazeSolve Accuracy'!F127, 'Hamiltonian Accuracy'!F127)</f>
        <v>44.24444444444444</v>
      </c>
      <c r="G127">
        <f>AVERAGE('PARITY Accuracy'!G127, 'Pattern_Matching Accuracy'!G127, 'Reversal Accuracy'!G127, 'Stack Accuracy'!G127, 'Vending_Machine Accuracy'!G127, 'Vending_Machine_Sum Accuracy'!G127, 'MazeComplete Accuracy'!G127, 'MazeSolve Accuracy'!G127, 'Hamiltonian Accuracy'!G127)</f>
        <v>56.022222222222226</v>
      </c>
      <c r="H127" t="str">
        <f t="shared" si="18"/>
        <v>20 (δ=0)</v>
      </c>
      <c r="I127">
        <f t="shared" si="19"/>
        <v>6.584892425558122</v>
      </c>
      <c r="J127">
        <v>20</v>
      </c>
      <c r="K127">
        <f>AVERAGE(D127:G131)</f>
        <v>49.930277777777782</v>
      </c>
      <c r="L127">
        <f t="shared" si="23"/>
        <v>38.005092592592597</v>
      </c>
      <c r="M127">
        <v>0.65</v>
      </c>
      <c r="N127">
        <f t="shared" si="20"/>
        <v>50.098611111111111</v>
      </c>
      <c r="O127">
        <f t="shared" si="21"/>
        <v>6.584892425558122</v>
      </c>
    </row>
    <row r="128" spans="1:15" x14ac:dyDescent="0.75">
      <c r="A128" s="1">
        <v>16</v>
      </c>
      <c r="B128">
        <v>20</v>
      </c>
      <c r="C128">
        <v>0.2</v>
      </c>
      <c r="D128">
        <f>AVERAGE('PARITY Accuracy'!D128, 'Pattern_Matching Accuracy'!D128, 'Reversal Accuracy'!D128, 'Stack Accuracy'!D128, 'Vending_Machine Accuracy'!D128, 'Vending_Machine_Sum Accuracy'!D128, 'MazeComplete Accuracy'!D128, 'MazeSolve Accuracy'!D128, 'Hamiltonian Accuracy'!D128)</f>
        <v>44.355555555555554</v>
      </c>
      <c r="E128">
        <f>AVERAGE('PARITY Accuracy'!E128, 'Pattern_Matching Accuracy'!E128, 'Reversal Accuracy'!E128, 'Stack Accuracy'!E128, 'Vending_Machine Accuracy'!E128, 'Vending_Machine_Sum Accuracy'!E128, 'MazeComplete Accuracy'!E128, 'MazeSolve Accuracy'!E128, 'Hamiltonian Accuracy'!E128)</f>
        <v>57.544444444444444</v>
      </c>
      <c r="F128">
        <f>AVERAGE('PARITY Accuracy'!F128, 'Pattern_Matching Accuracy'!F128, 'Reversal Accuracy'!F128, 'Stack Accuracy'!F128, 'Vending_Machine Accuracy'!F128, 'Vending_Machine_Sum Accuracy'!F128, 'MazeComplete Accuracy'!F128, 'MazeSolve Accuracy'!F128, 'Hamiltonian Accuracy'!F128)</f>
        <v>44.155555555555551</v>
      </c>
      <c r="G128">
        <f>AVERAGE('PARITY Accuracy'!G128, 'Pattern_Matching Accuracy'!G128, 'Reversal Accuracy'!G128, 'Stack Accuracy'!G128, 'Vending_Machine Accuracy'!G128, 'Vending_Machine_Sum Accuracy'!G128, 'MazeComplete Accuracy'!G128, 'MazeSolve Accuracy'!G128, 'Hamiltonian Accuracy'!G128)</f>
        <v>56.711111111111109</v>
      </c>
      <c r="H128" t="str">
        <f t="shared" si="18"/>
        <v>20 (δ=0.2)</v>
      </c>
      <c r="I128">
        <f t="shared" si="19"/>
        <v>6.4432392311727833</v>
      </c>
      <c r="J128">
        <v>50</v>
      </c>
      <c r="K128">
        <f>AVERAGE(D132:G136)</f>
        <v>53.371444444444457</v>
      </c>
      <c r="L128">
        <f t="shared" si="23"/>
        <v>37.27796296296296</v>
      </c>
      <c r="M128">
        <v>0.85</v>
      </c>
      <c r="N128">
        <f t="shared" si="20"/>
        <v>50.691666666666663</v>
      </c>
      <c r="O128">
        <f t="shared" si="21"/>
        <v>6.4432392311727833</v>
      </c>
    </row>
    <row r="129" spans="1:15" x14ac:dyDescent="0.75">
      <c r="A129" s="1">
        <v>17</v>
      </c>
      <c r="B129">
        <v>20</v>
      </c>
      <c r="C129">
        <v>0.45</v>
      </c>
      <c r="D129">
        <f>AVERAGE('PARITY Accuracy'!D129, 'Pattern_Matching Accuracy'!D129, 'Reversal Accuracy'!D129, 'Stack Accuracy'!D129, 'Vending_Machine Accuracy'!D129, 'Vending_Machine_Sum Accuracy'!D129, 'MazeComplete Accuracy'!D129, 'MazeSolve Accuracy'!D129, 'Hamiltonian Accuracy'!D129)</f>
        <v>43.966666666666661</v>
      </c>
      <c r="E129">
        <f>AVERAGE('PARITY Accuracy'!E129, 'Pattern_Matching Accuracy'!E129, 'Reversal Accuracy'!E129, 'Stack Accuracy'!E129, 'Vending_Machine Accuracy'!E129, 'Vending_Machine_Sum Accuracy'!E129, 'MazeComplete Accuracy'!E129, 'MazeSolve Accuracy'!E129, 'Hamiltonian Accuracy'!E129)</f>
        <v>56.411111111111119</v>
      </c>
      <c r="F129">
        <f>AVERAGE('PARITY Accuracy'!F129, 'Pattern_Matching Accuracy'!F129, 'Reversal Accuracy'!F129, 'Stack Accuracy'!F129, 'Vending_Machine Accuracy'!F129, 'Vending_Machine_Sum Accuracy'!F129, 'MazeComplete Accuracy'!F129, 'MazeSolve Accuracy'!F129, 'Hamiltonian Accuracy'!F129)</f>
        <v>43.166666666666664</v>
      </c>
      <c r="G129">
        <f>AVERAGE('PARITY Accuracy'!G129, 'Pattern_Matching Accuracy'!G129, 'Reversal Accuracy'!G129, 'Stack Accuracy'!G129, 'Vending_Machine Accuracy'!G129, 'Vending_Machine_Sum Accuracy'!G129, 'MazeComplete Accuracy'!G129, 'MazeSolve Accuracy'!G129, 'Hamiltonian Accuracy'!G129)</f>
        <v>55.422222222222217</v>
      </c>
      <c r="H129" t="str">
        <f t="shared" si="18"/>
        <v>20 (δ=0.45)</v>
      </c>
      <c r="I129">
        <f t="shared" si="19"/>
        <v>6.1913538627929112</v>
      </c>
      <c r="J129">
        <v>100</v>
      </c>
      <c r="K129">
        <f>AVERAGE(D137:G141)</f>
        <v>55.609555555555559</v>
      </c>
      <c r="L129">
        <f>AVERAGE((L128-L127), (L127-L126), (L126-L125), (L125-L124))</f>
        <v>-0.26612268518518611</v>
      </c>
      <c r="N129">
        <f t="shared" si="20"/>
        <v>49.741666666666667</v>
      </c>
      <c r="O129">
        <f t="shared" si="21"/>
        <v>6.1913538627929112</v>
      </c>
    </row>
    <row r="130" spans="1:15" x14ac:dyDescent="0.75">
      <c r="A130" s="1">
        <v>18</v>
      </c>
      <c r="B130">
        <v>20</v>
      </c>
      <c r="C130">
        <v>0.65</v>
      </c>
      <c r="D130">
        <f>AVERAGE('PARITY Accuracy'!D130, 'Pattern_Matching Accuracy'!D130, 'Reversal Accuracy'!D130, 'Stack Accuracy'!D130, 'Vending_Machine Accuracy'!D130, 'Vending_Machine_Sum Accuracy'!D130, 'MazeComplete Accuracy'!D130, 'MazeSolve Accuracy'!D130, 'Hamiltonian Accuracy'!D130)</f>
        <v>42.822222222222223</v>
      </c>
      <c r="E130">
        <f>AVERAGE('PARITY Accuracy'!E130, 'Pattern_Matching Accuracy'!E130, 'Reversal Accuracy'!E130, 'Stack Accuracy'!E130, 'Vending_Machine Accuracy'!E130, 'Vending_Machine_Sum Accuracy'!E130, 'MazeComplete Accuracy'!E130, 'MazeSolve Accuracy'!E130, 'Hamiltonian Accuracy'!E130)</f>
        <v>57.577777777777769</v>
      </c>
      <c r="F130">
        <f>AVERAGE('PARITY Accuracy'!F130, 'Pattern_Matching Accuracy'!F130, 'Reversal Accuracy'!F130, 'Stack Accuracy'!F130, 'Vending_Machine Accuracy'!F130, 'Vending_Machine_Sum Accuracy'!F130, 'MazeComplete Accuracy'!F130, 'MazeSolve Accuracy'!F130, 'Hamiltonian Accuracy'!F130)</f>
        <v>44.733333333333334</v>
      </c>
      <c r="G130">
        <f>AVERAGE('PARITY Accuracy'!G130, 'Pattern_Matching Accuracy'!G130, 'Reversal Accuracy'!G130, 'Stack Accuracy'!G130, 'Vending_Machine Accuracy'!G130, 'Vending_Machine_Sum Accuracy'!G130, 'MazeComplete Accuracy'!G130, 'MazeSolve Accuracy'!G130, 'Hamiltonian Accuracy'!G130)</f>
        <v>55.077777777777769</v>
      </c>
      <c r="H130" t="str">
        <f t="shared" si="18"/>
        <v>20 (δ=0.65)</v>
      </c>
      <c r="I130">
        <f t="shared" si="19"/>
        <v>6.3728657768602242</v>
      </c>
      <c r="N130">
        <f t="shared" si="20"/>
        <v>50.052777777777777</v>
      </c>
      <c r="O130">
        <f t="shared" si="21"/>
        <v>6.3728657768602242</v>
      </c>
    </row>
    <row r="131" spans="1:15" x14ac:dyDescent="0.75">
      <c r="A131" s="1">
        <v>19</v>
      </c>
      <c r="B131">
        <v>20</v>
      </c>
      <c r="C131">
        <v>0.85</v>
      </c>
      <c r="D131">
        <f>AVERAGE('PARITY Accuracy'!D131, 'Pattern_Matching Accuracy'!D131, 'Reversal Accuracy'!D131, 'Stack Accuracy'!D131, 'Vending_Machine Accuracy'!D131, 'Vending_Machine_Sum Accuracy'!D131, 'MazeComplete Accuracy'!D131, 'MazeSolve Accuracy'!D131, 'Hamiltonian Accuracy'!D131)</f>
        <v>42.711111111111109</v>
      </c>
      <c r="E131">
        <f>AVERAGE('PARITY Accuracy'!E131, 'Pattern_Matching Accuracy'!E131, 'Reversal Accuracy'!E131, 'Stack Accuracy'!E131, 'Vending_Machine Accuracy'!E131, 'Vending_Machine_Sum Accuracy'!E131, 'MazeComplete Accuracy'!E131, 'MazeSolve Accuracy'!E131, 'Hamiltonian Accuracy'!E131)</f>
        <v>55.94444444444445</v>
      </c>
      <c r="F131">
        <f>AVERAGE('PARITY Accuracy'!F131, 'Pattern_Matching Accuracy'!F131, 'Reversal Accuracy'!F131, 'Stack Accuracy'!F131, 'Vending_Machine Accuracy'!F131, 'Vending_Machine_Sum Accuracy'!F131, 'MazeComplete Accuracy'!F131, 'MazeSolve Accuracy'!F131, 'Hamiltonian Accuracy'!F131)</f>
        <v>43.388888888888886</v>
      </c>
      <c r="G131">
        <f>AVERAGE('PARITY Accuracy'!G131, 'Pattern_Matching Accuracy'!G131, 'Reversal Accuracy'!G131, 'Stack Accuracy'!G131, 'Vending_Machine Accuracy'!G131, 'Vending_Machine_Sum Accuracy'!G131, 'MazeComplete Accuracy'!G131, 'MazeSolve Accuracy'!G131, 'Hamiltonian Accuracy'!G131)</f>
        <v>54.222222222222229</v>
      </c>
      <c r="H131" t="str">
        <f t="shared" si="18"/>
        <v>20 (δ=0.85)</v>
      </c>
      <c r="I131">
        <f t="shared" si="19"/>
        <v>6.0521448090840853</v>
      </c>
      <c r="N131">
        <f t="shared" si="20"/>
        <v>49.06666666666667</v>
      </c>
      <c r="O131">
        <f t="shared" si="21"/>
        <v>6.0521448090840853</v>
      </c>
    </row>
    <row r="132" spans="1:15" x14ac:dyDescent="0.75">
      <c r="A132" s="1">
        <v>20</v>
      </c>
      <c r="B132">
        <v>50</v>
      </c>
      <c r="C132">
        <v>0</v>
      </c>
      <c r="D132">
        <f>AVERAGE('PARITY Accuracy'!D132, 'Pattern_Matching Accuracy'!D132, 'Reversal Accuracy'!D132, 'Stack Accuracy'!D132, 'Vending_Machine Accuracy'!D132, 'Vending_Machine_Sum Accuracy'!D132, 'MazeComplete Accuracy'!D132, 'MazeSolve Accuracy'!D132, 'Hamiltonian Accuracy'!D132)</f>
        <v>43.907777777777774</v>
      </c>
      <c r="E132">
        <f>AVERAGE('PARITY Accuracy'!E132, 'Pattern_Matching Accuracy'!E132, 'Reversal Accuracy'!E132, 'Stack Accuracy'!E132, 'Vending_Machine Accuracy'!E132, 'Vending_Machine_Sum Accuracy'!E132, 'MazeComplete Accuracy'!E132, 'MazeSolve Accuracy'!E132, 'Hamiltonian Accuracy'!E132)</f>
        <v>61.233333333333334</v>
      </c>
      <c r="F132">
        <f>AVERAGE('PARITY Accuracy'!F132, 'Pattern_Matching Accuracy'!F132, 'Reversal Accuracy'!F132, 'Stack Accuracy'!F132, 'Vending_Machine Accuracy'!F132, 'Vending_Machine_Sum Accuracy'!F132, 'MazeComplete Accuracy'!F132, 'MazeSolve Accuracy'!F132, 'Hamiltonian Accuracy'!F132)</f>
        <v>57.422222222222231</v>
      </c>
      <c r="G132">
        <f>AVERAGE('PARITY Accuracy'!G132, 'Pattern_Matching Accuracy'!G132, 'Reversal Accuracy'!G132, 'Stack Accuracy'!G132, 'Vending_Machine Accuracy'!G132, 'Vending_Machine_Sum Accuracy'!G132, 'MazeComplete Accuracy'!G132, 'MazeSolve Accuracy'!G132, 'Hamiltonian Accuracy'!G132)</f>
        <v>49.522222222222226</v>
      </c>
      <c r="H132" t="str">
        <f t="shared" si="18"/>
        <v>50 (δ=0)</v>
      </c>
      <c r="I132">
        <f t="shared" si="19"/>
        <v>6.7473224399034146</v>
      </c>
      <c r="N132">
        <f t="shared" si="20"/>
        <v>53.021388888888893</v>
      </c>
      <c r="O132">
        <f t="shared" si="21"/>
        <v>6.7473224399034146</v>
      </c>
    </row>
    <row r="133" spans="1:15" x14ac:dyDescent="0.75">
      <c r="A133" s="1">
        <v>21</v>
      </c>
      <c r="B133">
        <v>50</v>
      </c>
      <c r="C133">
        <v>0.2</v>
      </c>
      <c r="D133">
        <f>AVERAGE('PARITY Accuracy'!D133, 'Pattern_Matching Accuracy'!D133, 'Reversal Accuracy'!D133, 'Stack Accuracy'!D133, 'Vending_Machine Accuracy'!D133, 'Vending_Machine_Sum Accuracy'!D133, 'MazeComplete Accuracy'!D133, 'MazeSolve Accuracy'!D133, 'Hamiltonian Accuracy'!D133)</f>
        <v>43.688888888888897</v>
      </c>
      <c r="E133">
        <f>AVERAGE('PARITY Accuracy'!E133, 'Pattern_Matching Accuracy'!E133, 'Reversal Accuracy'!E133, 'Stack Accuracy'!E133, 'Vending_Machine Accuracy'!E133, 'Vending_Machine_Sum Accuracy'!E133, 'MazeComplete Accuracy'!E133, 'MazeSolve Accuracy'!E133, 'Hamiltonian Accuracy'!E133)</f>
        <v>62.688888888888897</v>
      </c>
      <c r="F133">
        <f>AVERAGE('PARITY Accuracy'!F133, 'Pattern_Matching Accuracy'!F133, 'Reversal Accuracy'!F133, 'Stack Accuracy'!F133, 'Vending_Machine Accuracy'!F133, 'Vending_Machine_Sum Accuracy'!F133, 'MazeComplete Accuracy'!F133, 'MazeSolve Accuracy'!F133, 'Hamiltonian Accuracy'!F133)</f>
        <v>58.533333333333331</v>
      </c>
      <c r="G133">
        <f>AVERAGE('PARITY Accuracy'!G133, 'Pattern_Matching Accuracy'!G133, 'Reversal Accuracy'!G133, 'Stack Accuracy'!G133, 'Vending_Machine Accuracy'!G133, 'Vending_Machine_Sum Accuracy'!G133, 'MazeComplete Accuracy'!G133, 'MazeSolve Accuracy'!G133, 'Hamiltonian Accuracy'!G133)</f>
        <v>51.977777777777781</v>
      </c>
      <c r="H133" t="str">
        <f t="shared" si="18"/>
        <v>50 (δ=0.2)</v>
      </c>
      <c r="I133">
        <f t="shared" si="19"/>
        <v>7.1808558931386752</v>
      </c>
      <c r="N133">
        <f t="shared" si="20"/>
        <v>54.222222222222229</v>
      </c>
      <c r="O133">
        <f t="shared" si="21"/>
        <v>7.1808558931386752</v>
      </c>
    </row>
    <row r="134" spans="1:15" x14ac:dyDescent="0.75">
      <c r="A134" s="1">
        <v>22</v>
      </c>
      <c r="B134">
        <v>50</v>
      </c>
      <c r="C134">
        <v>0.45</v>
      </c>
      <c r="D134">
        <f>AVERAGE('PARITY Accuracy'!D134, 'Pattern_Matching Accuracy'!D134, 'Reversal Accuracy'!D134, 'Stack Accuracy'!D134, 'Vending_Machine Accuracy'!D134, 'Vending_Machine_Sum Accuracy'!D134, 'MazeComplete Accuracy'!D134, 'MazeSolve Accuracy'!D134, 'Hamiltonian Accuracy'!D134)</f>
        <v>42.821111111111115</v>
      </c>
      <c r="E134">
        <f>AVERAGE('PARITY Accuracy'!E134, 'Pattern_Matching Accuracy'!E134, 'Reversal Accuracy'!E134, 'Stack Accuracy'!E134, 'Vending_Machine Accuracy'!E134, 'Vending_Machine_Sum Accuracy'!E134, 'MazeComplete Accuracy'!E134, 'MazeSolve Accuracy'!E134, 'Hamiltonian Accuracy'!E134)</f>
        <v>61.56666666666667</v>
      </c>
      <c r="F134">
        <f>AVERAGE('PARITY Accuracy'!F134, 'Pattern_Matching Accuracy'!F134, 'Reversal Accuracy'!F134, 'Stack Accuracy'!F134, 'Vending_Machine Accuracy'!F134, 'Vending_Machine_Sum Accuracy'!F134, 'MazeComplete Accuracy'!F134, 'MazeSolve Accuracy'!F134, 'Hamiltonian Accuracy'!F134)</f>
        <v>58.444444444444443</v>
      </c>
      <c r="G134">
        <f>AVERAGE('PARITY Accuracy'!G134, 'Pattern_Matching Accuracy'!G134, 'Reversal Accuracy'!G134, 'Stack Accuracy'!G134, 'Vending_Machine Accuracy'!G134, 'Vending_Machine_Sum Accuracy'!G134, 'MazeComplete Accuracy'!G134, 'MazeSolve Accuracy'!G134, 'Hamiltonian Accuracy'!G134)</f>
        <v>50.966666666666669</v>
      </c>
      <c r="H134" t="str">
        <f t="shared" si="18"/>
        <v>50 (δ=0.45)</v>
      </c>
      <c r="I134">
        <f t="shared" si="19"/>
        <v>7.2450841305426756</v>
      </c>
      <c r="N134">
        <f t="shared" si="20"/>
        <v>53.449722222222228</v>
      </c>
      <c r="O134">
        <f t="shared" si="21"/>
        <v>7.2450841305426756</v>
      </c>
    </row>
    <row r="135" spans="1:15" x14ac:dyDescent="0.75">
      <c r="A135" s="1">
        <v>23</v>
      </c>
      <c r="B135">
        <v>50</v>
      </c>
      <c r="C135">
        <v>0.65</v>
      </c>
      <c r="D135">
        <f>AVERAGE('PARITY Accuracy'!D135, 'Pattern_Matching Accuracy'!D135, 'Reversal Accuracy'!D135, 'Stack Accuracy'!D135, 'Vending_Machine Accuracy'!D135, 'Vending_Machine_Sum Accuracy'!D135, 'MazeComplete Accuracy'!D135, 'MazeSolve Accuracy'!D135, 'Hamiltonian Accuracy'!D135)</f>
        <v>43.233333333333334</v>
      </c>
      <c r="E135">
        <f>AVERAGE('PARITY Accuracy'!E135, 'Pattern_Matching Accuracy'!E135, 'Reversal Accuracy'!E135, 'Stack Accuracy'!E135, 'Vending_Machine Accuracy'!E135, 'Vending_Machine_Sum Accuracy'!E135, 'MazeComplete Accuracy'!E135, 'MazeSolve Accuracy'!E135, 'Hamiltonian Accuracy'!E135)</f>
        <v>61.288888888888891</v>
      </c>
      <c r="F135">
        <f>AVERAGE('PARITY Accuracy'!F135, 'Pattern_Matching Accuracy'!F135, 'Reversal Accuracy'!F135, 'Stack Accuracy'!F135, 'Vending_Machine Accuracy'!F135, 'Vending_Machine_Sum Accuracy'!F135, 'MazeComplete Accuracy'!F135, 'MazeSolve Accuracy'!F135, 'Hamiltonian Accuracy'!F135)</f>
        <v>58.544444444444444</v>
      </c>
      <c r="G135">
        <f>AVERAGE('PARITY Accuracy'!G135, 'Pattern_Matching Accuracy'!G135, 'Reversal Accuracy'!G135, 'Stack Accuracy'!G135, 'Vending_Machine Accuracy'!G135, 'Vending_Machine_Sum Accuracy'!G135, 'MazeComplete Accuracy'!G135, 'MazeSolve Accuracy'!G135, 'Hamiltonian Accuracy'!G135)</f>
        <v>50.855555555555569</v>
      </c>
      <c r="H135" t="str">
        <f t="shared" si="18"/>
        <v>50 (δ=0.65)</v>
      </c>
      <c r="I135">
        <f t="shared" si="19"/>
        <v>7.044665151642473</v>
      </c>
      <c r="N135">
        <f t="shared" si="20"/>
        <v>53.480555555555554</v>
      </c>
      <c r="O135">
        <f t="shared" si="21"/>
        <v>7.044665151642473</v>
      </c>
    </row>
    <row r="136" spans="1:15" x14ac:dyDescent="0.75">
      <c r="A136" s="1">
        <v>24</v>
      </c>
      <c r="B136">
        <v>50</v>
      </c>
      <c r="C136">
        <v>0.85</v>
      </c>
      <c r="D136">
        <f>AVERAGE('PARITY Accuracy'!D136, 'Pattern_Matching Accuracy'!D136, 'Reversal Accuracy'!D136, 'Stack Accuracy'!D136, 'Vending_Machine Accuracy'!D136, 'Vending_Machine_Sum Accuracy'!D136, 'MazeComplete Accuracy'!D136, 'MazeSolve Accuracy'!D136, 'Hamiltonian Accuracy'!D136)</f>
        <v>42.022222222222211</v>
      </c>
      <c r="E136">
        <f>AVERAGE('PARITY Accuracy'!E136, 'Pattern_Matching Accuracy'!E136, 'Reversal Accuracy'!E136, 'Stack Accuracy'!E136, 'Vending_Machine Accuracy'!E136, 'Vending_Machine_Sum Accuracy'!E136, 'MazeComplete Accuracy'!E136, 'MazeSolve Accuracy'!E136, 'Hamiltonian Accuracy'!E136)</f>
        <v>60.777777777777779</v>
      </c>
      <c r="F136">
        <f>AVERAGE('PARITY Accuracy'!F136, 'Pattern_Matching Accuracy'!F136, 'Reversal Accuracy'!F136, 'Stack Accuracy'!F136, 'Vending_Machine Accuracy'!F136, 'Vending_Machine_Sum Accuracy'!F136, 'MazeComplete Accuracy'!F136, 'MazeSolve Accuracy'!F136, 'Hamiltonian Accuracy'!F136)</f>
        <v>58.511111111111113</v>
      </c>
      <c r="G136">
        <f>AVERAGE('PARITY Accuracy'!G136, 'Pattern_Matching Accuracy'!G136, 'Reversal Accuracy'!G136, 'Stack Accuracy'!G136, 'Vending_Machine Accuracy'!G136, 'Vending_Machine_Sum Accuracy'!G136, 'MazeComplete Accuracy'!G136, 'MazeSolve Accuracy'!G136, 'Hamiltonian Accuracy'!G136)</f>
        <v>49.422222222222224</v>
      </c>
      <c r="H136" t="str">
        <f t="shared" si="18"/>
        <v>50 (δ=0.85)</v>
      </c>
      <c r="I136">
        <f t="shared" si="19"/>
        <v>7.479591574642094</v>
      </c>
      <c r="N136">
        <f t="shared" si="20"/>
        <v>52.68333333333333</v>
      </c>
      <c r="O136">
        <f t="shared" si="21"/>
        <v>7.479591574642094</v>
      </c>
    </row>
    <row r="137" spans="1:15" x14ac:dyDescent="0.75">
      <c r="A137" s="1">
        <v>25</v>
      </c>
      <c r="B137">
        <v>100</v>
      </c>
      <c r="C137">
        <v>0</v>
      </c>
      <c r="D137">
        <f>AVERAGE('PARITY Accuracy'!D137, 'Pattern_Matching Accuracy'!D137, 'Reversal Accuracy'!D137, 'Stack Accuracy'!D137, 'Vending_Machine Accuracy'!D137, 'Vending_Machine_Sum Accuracy'!D137, 'MazeComplete Accuracy'!D137, 'MazeSolve Accuracy'!D137, 'Hamiltonian Accuracy'!D137)</f>
        <v>43.977777777777781</v>
      </c>
      <c r="E137">
        <f>AVERAGE('PARITY Accuracy'!E137, 'Pattern_Matching Accuracy'!E137, 'Reversal Accuracy'!E137, 'Stack Accuracy'!E137, 'Vending_Machine Accuracy'!E137, 'Vending_Machine_Sum Accuracy'!E137, 'MazeComplete Accuracy'!E137, 'MazeSolve Accuracy'!E137, 'Hamiltonian Accuracy'!E137)</f>
        <v>63.811111111111103</v>
      </c>
      <c r="F137">
        <f>AVERAGE('PARITY Accuracy'!F137, 'Pattern_Matching Accuracy'!F137, 'Reversal Accuracy'!F137, 'Stack Accuracy'!F137, 'Vending_Machine Accuracy'!F137, 'Vending_Machine_Sum Accuracy'!F137, 'MazeComplete Accuracy'!F137, 'MazeSolve Accuracy'!F137, 'Hamiltonian Accuracy'!F137)</f>
        <v>64.87777777777778</v>
      </c>
      <c r="G137">
        <f>AVERAGE('PARITY Accuracy'!G137, 'Pattern_Matching Accuracy'!G137, 'Reversal Accuracy'!G137, 'Stack Accuracy'!G137, 'Vending_Machine Accuracy'!G137, 'Vending_Machine_Sum Accuracy'!G137, 'MazeComplete Accuracy'!G137, 'MazeSolve Accuracy'!G137, 'Hamiltonian Accuracy'!G137)</f>
        <v>52.599999999999994</v>
      </c>
      <c r="H137" t="str">
        <f t="shared" si="18"/>
        <v>100 (δ=0)</v>
      </c>
      <c r="I137">
        <f t="shared" si="19"/>
        <v>8.5953637373747789</v>
      </c>
      <c r="N137">
        <f t="shared" si="20"/>
        <v>56.31666666666667</v>
      </c>
      <c r="O137">
        <f t="shared" si="21"/>
        <v>8.5953637373747789</v>
      </c>
    </row>
    <row r="138" spans="1:15" x14ac:dyDescent="0.75">
      <c r="A138" s="1">
        <v>26</v>
      </c>
      <c r="B138">
        <v>100</v>
      </c>
      <c r="C138">
        <v>0.2</v>
      </c>
      <c r="D138">
        <f>AVERAGE('PARITY Accuracy'!D138, 'Pattern_Matching Accuracy'!D138, 'Reversal Accuracy'!D138, 'Stack Accuracy'!D138, 'Vending_Machine Accuracy'!D138, 'Vending_Machine_Sum Accuracy'!D138, 'MazeComplete Accuracy'!D138, 'MazeSolve Accuracy'!D138, 'Hamiltonian Accuracy'!D138)</f>
        <v>41.733333333333334</v>
      </c>
      <c r="E138">
        <f>AVERAGE('PARITY Accuracy'!E138, 'Pattern_Matching Accuracy'!E138, 'Reversal Accuracy'!E138, 'Stack Accuracy'!E138, 'Vending_Machine Accuracy'!E138, 'Vending_Machine_Sum Accuracy'!E138, 'MazeComplete Accuracy'!E138, 'MazeSolve Accuracy'!E138, 'Hamiltonian Accuracy'!E138)</f>
        <v>64.066666666666663</v>
      </c>
      <c r="F138">
        <f>AVERAGE('PARITY Accuracy'!F138, 'Pattern_Matching Accuracy'!F138, 'Reversal Accuracy'!F138, 'Stack Accuracy'!F138, 'Vending_Machine Accuracy'!F138, 'Vending_Machine_Sum Accuracy'!F138, 'MazeComplete Accuracy'!F138, 'MazeSolve Accuracy'!F138, 'Hamiltonian Accuracy'!F138)</f>
        <v>64.666666666666671</v>
      </c>
      <c r="G138">
        <f>AVERAGE('PARITY Accuracy'!G138, 'Pattern_Matching Accuracy'!G138, 'Reversal Accuracy'!G138, 'Stack Accuracy'!G138, 'Vending_Machine Accuracy'!G138, 'Vending_Machine_Sum Accuracy'!G138, 'MazeComplete Accuracy'!G138, 'MazeSolve Accuracy'!G138, 'Hamiltonian Accuracy'!G138)</f>
        <v>55.133333333333333</v>
      </c>
      <c r="H138" t="str">
        <f t="shared" si="18"/>
        <v>100 (δ=0.2)</v>
      </c>
      <c r="I138">
        <f t="shared" si="19"/>
        <v>9.271341746358944</v>
      </c>
      <c r="N138">
        <f t="shared" si="20"/>
        <v>56.4</v>
      </c>
      <c r="O138">
        <f t="shared" si="21"/>
        <v>9.271341746358944</v>
      </c>
    </row>
    <row r="139" spans="1:15" x14ac:dyDescent="0.75">
      <c r="A139" s="1">
        <v>27</v>
      </c>
      <c r="B139">
        <v>100</v>
      </c>
      <c r="C139">
        <v>0.45</v>
      </c>
      <c r="D139">
        <f>AVERAGE('PARITY Accuracy'!D139, 'Pattern_Matching Accuracy'!D139, 'Reversal Accuracy'!D139, 'Stack Accuracy'!D139, 'Vending_Machine Accuracy'!D139, 'Vending_Machine_Sum Accuracy'!D139, 'MazeComplete Accuracy'!D139, 'MazeSolve Accuracy'!D139, 'Hamiltonian Accuracy'!D139)</f>
        <v>42.022222222222226</v>
      </c>
      <c r="E139">
        <f>AVERAGE('PARITY Accuracy'!E139, 'Pattern_Matching Accuracy'!E139, 'Reversal Accuracy'!E139, 'Stack Accuracy'!E139, 'Vending_Machine Accuracy'!E139, 'Vending_Machine_Sum Accuracy'!E139, 'MazeComplete Accuracy'!E139, 'MazeSolve Accuracy'!E139, 'Hamiltonian Accuracy'!E139)</f>
        <v>63.388888888888886</v>
      </c>
      <c r="F139">
        <f>AVERAGE('PARITY Accuracy'!F139, 'Pattern_Matching Accuracy'!F139, 'Reversal Accuracy'!F139, 'Stack Accuracy'!F139, 'Vending_Machine Accuracy'!F139, 'Vending_Machine_Sum Accuracy'!F139, 'MazeComplete Accuracy'!F139, 'MazeSolve Accuracy'!F139, 'Hamiltonian Accuracy'!F139)</f>
        <v>64.088888888888889</v>
      </c>
      <c r="G139">
        <f>AVERAGE('PARITY Accuracy'!G139, 'Pattern_Matching Accuracy'!G139, 'Reversal Accuracy'!G139, 'Stack Accuracy'!G139, 'Vending_Machine Accuracy'!G139, 'Vending_Machine_Sum Accuracy'!G139, 'MazeComplete Accuracy'!G139, 'MazeSolve Accuracy'!G139, 'Hamiltonian Accuracy'!G139)</f>
        <v>54.388888888888886</v>
      </c>
      <c r="H139" t="str">
        <f t="shared" si="18"/>
        <v>100 (δ=0.45)</v>
      </c>
      <c r="I139">
        <f t="shared" si="19"/>
        <v>8.9162305189281916</v>
      </c>
      <c r="N139">
        <f t="shared" si="20"/>
        <v>55.972222222222221</v>
      </c>
      <c r="O139">
        <f t="shared" si="21"/>
        <v>8.9162305189281916</v>
      </c>
    </row>
    <row r="140" spans="1:15" x14ac:dyDescent="0.75">
      <c r="A140" s="1">
        <v>28</v>
      </c>
      <c r="B140">
        <v>100</v>
      </c>
      <c r="C140">
        <v>0.65</v>
      </c>
      <c r="D140">
        <f>AVERAGE('PARITY Accuracy'!D140, 'Pattern_Matching Accuracy'!D140, 'Reversal Accuracy'!D140, 'Stack Accuracy'!D140, 'Vending_Machine Accuracy'!D140, 'Vending_Machine_Sum Accuracy'!D140, 'MazeComplete Accuracy'!D140, 'MazeSolve Accuracy'!D140, 'Hamiltonian Accuracy'!D140)</f>
        <v>41.788888888888891</v>
      </c>
      <c r="E140">
        <f>AVERAGE('PARITY Accuracy'!E140, 'Pattern_Matching Accuracy'!E140, 'Reversal Accuracy'!E140, 'Stack Accuracy'!E140, 'Vending_Machine Accuracy'!E140, 'Vending_Machine_Sum Accuracy'!E140, 'MazeComplete Accuracy'!E140, 'MazeSolve Accuracy'!E140, 'Hamiltonian Accuracy'!E140)</f>
        <v>63.488888888888901</v>
      </c>
      <c r="F140">
        <f>AVERAGE('PARITY Accuracy'!F140, 'Pattern_Matching Accuracy'!F140, 'Reversal Accuracy'!F140, 'Stack Accuracy'!F140, 'Vending_Machine Accuracy'!F140, 'Vending_Machine_Sum Accuracy'!F140, 'MazeComplete Accuracy'!F140, 'MazeSolve Accuracy'!F140, 'Hamiltonian Accuracy'!F140)</f>
        <v>63.455555555555556</v>
      </c>
      <c r="G140">
        <f>AVERAGE('PARITY Accuracy'!G140, 'Pattern_Matching Accuracy'!G140, 'Reversal Accuracy'!G140, 'Stack Accuracy'!G140, 'Vending_Machine Accuracy'!G140, 'Vending_Machine_Sum Accuracy'!G140, 'MazeComplete Accuracy'!G140, 'MazeSolve Accuracy'!G140, 'Hamiltonian Accuracy'!G140)</f>
        <v>53.633333333333326</v>
      </c>
      <c r="H140" t="str">
        <f t="shared" si="18"/>
        <v>100 (δ=0.65)</v>
      </c>
      <c r="I140">
        <f t="shared" si="19"/>
        <v>8.9241051527745849</v>
      </c>
      <c r="N140">
        <f t="shared" si="20"/>
        <v>55.591666666666669</v>
      </c>
      <c r="O140">
        <f t="shared" si="21"/>
        <v>8.9241051527745849</v>
      </c>
    </row>
    <row r="141" spans="1:15" x14ac:dyDescent="0.75">
      <c r="A141" s="1">
        <v>29</v>
      </c>
      <c r="B141">
        <v>100</v>
      </c>
      <c r="C141">
        <v>0.85</v>
      </c>
      <c r="D141">
        <f>AVERAGE('PARITY Accuracy'!D141, 'Pattern_Matching Accuracy'!D141, 'Reversal Accuracy'!D141, 'Stack Accuracy'!D141, 'Vending_Machine Accuracy'!D141, 'Vending_Machine_Sum Accuracy'!D141, 'MazeComplete Accuracy'!D141, 'MazeSolve Accuracy'!D141, 'Hamiltonian Accuracy'!D141)</f>
        <v>38.185555555555567</v>
      </c>
      <c r="E141">
        <f>AVERAGE('PARITY Accuracy'!E141, 'Pattern_Matching Accuracy'!E141, 'Reversal Accuracy'!E141, 'Stack Accuracy'!E141, 'Vending_Machine Accuracy'!E141, 'Vending_Machine_Sum Accuracy'!E141, 'MazeComplete Accuracy'!E141, 'MazeSolve Accuracy'!E141, 'Hamiltonian Accuracy'!E141)</f>
        <v>62.099999999999994</v>
      </c>
      <c r="F141">
        <f>AVERAGE('PARITY Accuracy'!F141, 'Pattern_Matching Accuracy'!F141, 'Reversal Accuracy'!F141, 'Stack Accuracy'!F141, 'Vending_Machine Accuracy'!F141, 'Vending_Machine_Sum Accuracy'!F141, 'MazeComplete Accuracy'!F141, 'MazeSolve Accuracy'!F141, 'Hamiltonian Accuracy'!F141)</f>
        <v>62.300000000000004</v>
      </c>
      <c r="G141">
        <f>AVERAGE('PARITY Accuracy'!G141, 'Pattern_Matching Accuracy'!G141, 'Reversal Accuracy'!G141, 'Stack Accuracy'!G141, 'Vending_Machine Accuracy'!G141, 'Vending_Machine_Sum Accuracy'!G141, 'MazeComplete Accuracy'!G141, 'MazeSolve Accuracy'!G141, 'Hamiltonian Accuracy'!G141)</f>
        <v>52.483333333333327</v>
      </c>
      <c r="H141" t="str">
        <f t="shared" si="18"/>
        <v>100 (δ=0.85)</v>
      </c>
      <c r="I141">
        <f t="shared" si="19"/>
        <v>9.832092718349557</v>
      </c>
      <c r="N141">
        <f t="shared" si="20"/>
        <v>53.767222222222223</v>
      </c>
      <c r="O141">
        <f t="shared" si="21"/>
        <v>9.832092718349557</v>
      </c>
    </row>
    <row r="145" spans="1:15" x14ac:dyDescent="0.75">
      <c r="A145" s="1">
        <v>0</v>
      </c>
      <c r="B145" t="s">
        <v>18</v>
      </c>
    </row>
    <row r="147" spans="1:15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  <c r="I147" s="2" t="s">
        <v>25</v>
      </c>
      <c r="J147" s="2"/>
      <c r="K147" s="2" t="s">
        <v>26</v>
      </c>
      <c r="L147" s="2" t="s">
        <v>27</v>
      </c>
      <c r="N147" s="3" t="s">
        <v>28</v>
      </c>
      <c r="O147" s="3" t="s">
        <v>29</v>
      </c>
    </row>
    <row r="148" spans="1:15" x14ac:dyDescent="0.7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30.355555555555554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51.355555555555554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48.388888888888893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24">B148&amp;" (δ="&amp;C148&amp;")"</f>
        <v>0 (δ=0)</v>
      </c>
      <c r="I148">
        <f>_xlfn.STDEV.P(D148:G148)</f>
        <v>18.359683714898555</v>
      </c>
      <c r="J148">
        <v>2</v>
      </c>
      <c r="K148">
        <f>_xlfn.STDEV.P(D148:G152)</f>
        <v>17.744864845781755</v>
      </c>
      <c r="L148">
        <f>_xlfn.STDEV.P(D148:G148,D153:G153,D158:G158,D163:G163,D168:G168,D173:G173)</f>
        <v>12.733010674156725</v>
      </c>
      <c r="M148">
        <v>0</v>
      </c>
      <c r="N148">
        <f>AVERAGE(D148:G148)</f>
        <v>33.836111111111109</v>
      </c>
      <c r="O148">
        <f>_xlfn.STDEV.P(D148:G148)</f>
        <v>18.359683714898555</v>
      </c>
    </row>
    <row r="149" spans="1:15" x14ac:dyDescent="0.7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28.711111111111116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50.7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46.900000000000006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24"/>
        <v>0 (δ=0.2)</v>
      </c>
      <c r="I149">
        <f t="shared" ref="I149:I177" si="25">_xlfn.STDEV.P(D149:G149)</f>
        <v>17.883695761057723</v>
      </c>
      <c r="J149">
        <v>5</v>
      </c>
      <c r="K149">
        <f>_xlfn.STDEV.P(D153:G157)</f>
        <v>5.0287115155050541</v>
      </c>
      <c r="L149">
        <f>_xlfn.STDEV.P(D149:G149,D154:G154,D159:G159,D164:G164,D169:G169,D174:G174)</f>
        <v>12.698732754557605</v>
      </c>
      <c r="M149">
        <v>0.2</v>
      </c>
      <c r="N149">
        <f t="shared" ref="N149:N177" si="26">AVERAGE(D149:G149)</f>
        <v>32.961111111111116</v>
      </c>
      <c r="O149">
        <f t="shared" ref="O149:O177" si="27">_xlfn.STDEV.P(D149:G149)</f>
        <v>17.883695761057723</v>
      </c>
    </row>
    <row r="150" spans="1:15" x14ac:dyDescent="0.7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29.366666666666667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50.655555555555551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46.611111111111114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24"/>
        <v>0 (δ=0.45)</v>
      </c>
      <c r="I150">
        <f t="shared" si="25"/>
        <v>17.754777439145229</v>
      </c>
      <c r="J150">
        <v>10</v>
      </c>
      <c r="K150">
        <f>_xlfn.STDEV.P(D158:G162)</f>
        <v>6.1294525514312017</v>
      </c>
      <c r="L150">
        <f t="shared" ref="L150:L152" si="28">_xlfn.STDEV.P(D150:G150,D155:G155,D160:G160,D165:G165,D170:G170,D175:G175)</f>
        <v>12.451571895193769</v>
      </c>
      <c r="M150">
        <v>0.45</v>
      </c>
      <c r="N150">
        <f t="shared" si="26"/>
        <v>33.05833333333333</v>
      </c>
      <c r="O150">
        <f t="shared" si="27"/>
        <v>17.754777439145229</v>
      </c>
    </row>
    <row r="151" spans="1:15" x14ac:dyDescent="0.7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29.077777777777776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50.333333333333343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46.055555555555557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24"/>
        <v>0 (δ=0.65)</v>
      </c>
      <c r="I151">
        <f t="shared" si="25"/>
        <v>17.622846379236599</v>
      </c>
      <c r="J151">
        <v>20</v>
      </c>
      <c r="K151">
        <f>_xlfn.STDEV.P(D163:G167)</f>
        <v>3.057370117770672</v>
      </c>
      <c r="L151">
        <f t="shared" si="28"/>
        <v>12.333858977996043</v>
      </c>
      <c r="M151">
        <v>0.65</v>
      </c>
      <c r="N151">
        <f t="shared" si="26"/>
        <v>32.741666666666674</v>
      </c>
      <c r="O151">
        <f t="shared" si="27"/>
        <v>17.622846379236599</v>
      </c>
    </row>
    <row r="152" spans="1:15" x14ac:dyDescent="0.7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28.688888888888886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49.2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44.622222222222227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24"/>
        <v>0 (δ=0.85)</v>
      </c>
      <c r="I152">
        <f t="shared" si="25"/>
        <v>17.030463581911526</v>
      </c>
      <c r="J152">
        <v>50</v>
      </c>
      <c r="K152">
        <f>_xlfn.STDEV.P(D169:G172)</f>
        <v>3.4929224626731847</v>
      </c>
      <c r="L152">
        <f t="shared" si="28"/>
        <v>12.111025517522297</v>
      </c>
      <c r="M152">
        <v>0.85</v>
      </c>
      <c r="N152">
        <f t="shared" si="26"/>
        <v>32.041666666666671</v>
      </c>
      <c r="O152">
        <f t="shared" si="27"/>
        <v>17.030463581911526</v>
      </c>
    </row>
    <row r="153" spans="1:15" x14ac:dyDescent="0.7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50.011111111111113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58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43.8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24"/>
        <v>5 (δ=0)</v>
      </c>
      <c r="I153">
        <f t="shared" si="25"/>
        <v>5.0375465258397378</v>
      </c>
      <c r="J153">
        <v>100</v>
      </c>
      <c r="K153">
        <f>_xlfn.STDEV.P(D173:G177)</f>
        <v>5.229290724513362</v>
      </c>
      <c r="N153">
        <f t="shared" si="26"/>
        <v>50.719444444444449</v>
      </c>
      <c r="O153">
        <f t="shared" si="27"/>
        <v>5.0375465258397378</v>
      </c>
    </row>
    <row r="154" spans="1:15" x14ac:dyDescent="0.7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49.86666666666666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56.777777777777779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42.077777777777776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24"/>
        <v>5 (δ=0.2)</v>
      </c>
      <c r="I154">
        <f t="shared" si="25"/>
        <v>5.2544359566200693</v>
      </c>
      <c r="N154">
        <f t="shared" si="26"/>
        <v>50.008333333333333</v>
      </c>
      <c r="O154">
        <f t="shared" si="27"/>
        <v>5.2544359566200693</v>
      </c>
    </row>
    <row r="155" spans="1:15" x14ac:dyDescent="0.75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49.611111111111114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56.344444444444449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43.333333333333343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24"/>
        <v>5 (δ=0.45)</v>
      </c>
      <c r="I155">
        <f t="shared" si="25"/>
        <v>4.6760289684282572</v>
      </c>
      <c r="N155">
        <f t="shared" si="26"/>
        <v>50.244444444444447</v>
      </c>
      <c r="O155">
        <f t="shared" si="27"/>
        <v>4.6760289684282572</v>
      </c>
    </row>
    <row r="156" spans="1:15" x14ac:dyDescent="0.7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49.877777777777773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56.133333333333326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43.144444444444446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24"/>
        <v>5 (δ=0.65)</v>
      </c>
      <c r="I156">
        <f t="shared" si="25"/>
        <v>4.6537022298858375</v>
      </c>
      <c r="N156">
        <f t="shared" si="26"/>
        <v>50.149999999999991</v>
      </c>
      <c r="O156">
        <f t="shared" si="27"/>
        <v>4.6537022298858375</v>
      </c>
    </row>
    <row r="157" spans="1:15" x14ac:dyDescent="0.7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48.5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55.222222222222221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40.644444444444439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24"/>
        <v>5 (δ=0.85)</v>
      </c>
      <c r="I157">
        <f t="shared" si="25"/>
        <v>5.2647470716449645</v>
      </c>
      <c r="N157">
        <f t="shared" si="26"/>
        <v>48.727777777777781</v>
      </c>
      <c r="O157">
        <f t="shared" si="27"/>
        <v>5.2647470716449645</v>
      </c>
    </row>
    <row r="158" spans="1:15" x14ac:dyDescent="0.75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49.133333333333333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59.600000000000009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42.611111111111114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24"/>
        <v>10 (δ=0)</v>
      </c>
      <c r="I158">
        <f t="shared" si="25"/>
        <v>6.2842610328020783</v>
      </c>
      <c r="N158">
        <f t="shared" si="26"/>
        <v>51.408333333333339</v>
      </c>
      <c r="O158">
        <f t="shared" si="27"/>
        <v>6.2842610328020783</v>
      </c>
    </row>
    <row r="159" spans="1:15" x14ac:dyDescent="0.7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48.466666666666669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57.144444444444439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41.166666666666664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24"/>
        <v>10 (δ=0.2)</v>
      </c>
      <c r="I159">
        <f t="shared" si="25"/>
        <v>6.1105176479514034</v>
      </c>
      <c r="J159" s="2"/>
      <c r="K159" s="2" t="s">
        <v>26</v>
      </c>
      <c r="L159" s="2" t="s">
        <v>27</v>
      </c>
      <c r="N159">
        <f t="shared" si="26"/>
        <v>50.261111111111113</v>
      </c>
      <c r="O159">
        <f t="shared" si="27"/>
        <v>6.1105176479514034</v>
      </c>
    </row>
    <row r="160" spans="1:15" x14ac:dyDescent="0.7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48.722222222222229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56.288888888888884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41.70000000000001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24"/>
        <v>10 (δ=0.45)</v>
      </c>
      <c r="I160">
        <f t="shared" si="25"/>
        <v>5.7843572313824652</v>
      </c>
      <c r="J160">
        <v>2</v>
      </c>
      <c r="K160">
        <f>AVERAGE(D148:G152)</f>
        <v>32.927777777777791</v>
      </c>
      <c r="L160">
        <f>AVERAGE(D148:G148,D153:G153,D158:G158,D163:G163,D168:G168,D173:G173)</f>
        <v>52.401388888888896</v>
      </c>
      <c r="M160">
        <v>0</v>
      </c>
      <c r="N160">
        <f t="shared" si="26"/>
        <v>50.413888888888891</v>
      </c>
      <c r="O160">
        <f t="shared" si="27"/>
        <v>5.7843572313824652</v>
      </c>
    </row>
    <row r="161" spans="1:15" x14ac:dyDescent="0.7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48.699999999999996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54.688888888888897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40.277777777777786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24"/>
        <v>10 (δ=0.65)</v>
      </c>
      <c r="I161">
        <f t="shared" si="25"/>
        <v>6.0089567920226017</v>
      </c>
      <c r="J161">
        <v>5</v>
      </c>
      <c r="K161">
        <f>AVERAGE(D153:G157)</f>
        <v>49.97</v>
      </c>
      <c r="L161">
        <f>AVERAGE(D149:G149,D154:G154,D159:G159,D164:G164,D169:G169,D174:G174)</f>
        <v>51.721759259259251</v>
      </c>
      <c r="M161">
        <v>0.2</v>
      </c>
      <c r="N161">
        <f t="shared" si="26"/>
        <v>49.705555555555563</v>
      </c>
      <c r="O161">
        <f t="shared" si="27"/>
        <v>6.0089567920226017</v>
      </c>
    </row>
    <row r="162" spans="1:15" x14ac:dyDescent="0.7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48.344444444444449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53.544444444444444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39.111111111111107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24"/>
        <v>10 (δ=0.85)</v>
      </c>
      <c r="I162">
        <f t="shared" si="25"/>
        <v>6.1772150772909677</v>
      </c>
      <c r="J162">
        <v>10</v>
      </c>
      <c r="K162">
        <f>AVERAGE(D158:G162)</f>
        <v>50.148333333333341</v>
      </c>
      <c r="L162">
        <f t="shared" ref="L162:L164" si="29">AVERAGE(D150:G150,D155:G155,D160:G160,D165:G165,D170:G170,D175:G175)</f>
        <v>51.703703703703702</v>
      </c>
      <c r="M162">
        <v>0.45</v>
      </c>
      <c r="N162">
        <f t="shared" si="26"/>
        <v>48.952777777777776</v>
      </c>
      <c r="O162">
        <f t="shared" si="27"/>
        <v>6.1772150772909677</v>
      </c>
    </row>
    <row r="163" spans="1:15" x14ac:dyDescent="0.75">
      <c r="A163" s="1">
        <v>15</v>
      </c>
      <c r="B163">
        <v>20</v>
      </c>
      <c r="C163">
        <v>0</v>
      </c>
      <c r="D163">
        <f>AVERAGE('PARITY Accuracy'!D163, 'Pattern_Matching Accuracy'!D163, 'Reversal Accuracy'!D163, 'Stack Accuracy'!D163, 'Vending_Machine Accuracy'!D163, 'Vending_Machine_Sum Accuracy'!D163, 'MazeComplete Accuracy'!D163, 'MazeSolve Accuracy'!D163, 'Hamiltonian Accuracy'!D163)</f>
        <v>56.300000000000004</v>
      </c>
      <c r="E163">
        <f>AVERAGE('PARITY Accuracy'!E163, 'Pattern_Matching Accuracy'!E163, 'Reversal Accuracy'!E163, 'Stack Accuracy'!E163, 'Vending_Machine Accuracy'!E163, 'Vending_Machine_Sum Accuracy'!E163, 'MazeComplete Accuracy'!E163, 'MazeSolve Accuracy'!E163, 'Hamiltonian Accuracy'!E163)</f>
        <v>59.06666666666667</v>
      </c>
      <c r="F163">
        <f>AVERAGE('PARITY Accuracy'!F163, 'Pattern_Matching Accuracy'!F163, 'Reversal Accuracy'!F163, 'Stack Accuracy'!F163, 'Vending_Machine Accuracy'!F163, 'Vending_Machine_Sum Accuracy'!F163, 'MazeComplete Accuracy'!F163, 'MazeSolve Accuracy'!F163, 'Hamiltonian Accuracy'!F163)</f>
        <v>52.699999999999996</v>
      </c>
      <c r="G163">
        <f>AVERAGE('PARITY Accuracy'!G163, 'Pattern_Matching Accuracy'!G163, 'Reversal Accuracy'!G163, 'Stack Accuracy'!G163, 'Vending_Machine Accuracy'!G163, 'Vending_Machine_Sum Accuracy'!G163, 'MazeComplete Accuracy'!G163, 'MazeSolve Accuracy'!G163, 'Hamiltonian Accuracy'!G163)</f>
        <v>60.188888888888883</v>
      </c>
      <c r="H163" t="str">
        <f t="shared" si="24"/>
        <v>20 (δ=0)</v>
      </c>
      <c r="I163">
        <f t="shared" si="25"/>
        <v>2.8898008710072181</v>
      </c>
      <c r="J163">
        <v>20</v>
      </c>
      <c r="K163">
        <f>AVERAGE(D163:G167)</f>
        <v>55.716111111111118</v>
      </c>
      <c r="L163">
        <f t="shared" si="29"/>
        <v>51.101388888888899</v>
      </c>
      <c r="M163">
        <v>0.65</v>
      </c>
      <c r="N163">
        <f t="shared" si="26"/>
        <v>57.063888888888883</v>
      </c>
      <c r="O163">
        <f t="shared" si="27"/>
        <v>2.8898008710072181</v>
      </c>
    </row>
    <row r="164" spans="1:15" x14ac:dyDescent="0.75">
      <c r="A164" s="1">
        <v>16</v>
      </c>
      <c r="B164">
        <v>20</v>
      </c>
      <c r="C164">
        <v>0.2</v>
      </c>
      <c r="D164">
        <f>AVERAGE('PARITY Accuracy'!D164, 'Pattern_Matching Accuracy'!D164, 'Reversal Accuracy'!D164, 'Stack Accuracy'!D164, 'Vending_Machine Accuracy'!D164, 'Vending_Machine_Sum Accuracy'!D164, 'MazeComplete Accuracy'!D164, 'MazeSolve Accuracy'!D164, 'Hamiltonian Accuracy'!D164)</f>
        <v>55.088888888888881</v>
      </c>
      <c r="E164">
        <f>AVERAGE('PARITY Accuracy'!E164, 'Pattern_Matching Accuracy'!E164, 'Reversal Accuracy'!E164, 'Stack Accuracy'!E164, 'Vending_Machine Accuracy'!E164, 'Vending_Machine_Sum Accuracy'!E164, 'MazeComplete Accuracy'!E164, 'MazeSolve Accuracy'!E164, 'Hamiltonian Accuracy'!E164)</f>
        <v>57.255555555555553</v>
      </c>
      <c r="F164">
        <f>AVERAGE('PARITY Accuracy'!F164, 'Pattern_Matching Accuracy'!F164, 'Reversal Accuracy'!F164, 'Stack Accuracy'!F164, 'Vending_Machine Accuracy'!F164, 'Vending_Machine_Sum Accuracy'!F164, 'MazeComplete Accuracy'!F164, 'MazeSolve Accuracy'!F164, 'Hamiltonian Accuracy'!F164)</f>
        <v>51.644444444444439</v>
      </c>
      <c r="G164">
        <f>AVERAGE('PARITY Accuracy'!G164, 'Pattern_Matching Accuracy'!G164, 'Reversal Accuracy'!G164, 'Stack Accuracy'!G164, 'Vending_Machine Accuracy'!G164, 'Vending_Machine_Sum Accuracy'!G164, 'MazeComplete Accuracy'!G164, 'MazeSolve Accuracy'!G164, 'Hamiltonian Accuracy'!G164)</f>
        <v>60.155555555555551</v>
      </c>
      <c r="H164" t="str">
        <f t="shared" si="24"/>
        <v>20 (δ=0.2)</v>
      </c>
      <c r="I164">
        <f t="shared" si="25"/>
        <v>3.108087568478942</v>
      </c>
      <c r="J164">
        <v>50</v>
      </c>
      <c r="K164">
        <f>AVERAGE(D168:G172)</f>
        <v>58.994444444444447</v>
      </c>
      <c r="L164">
        <f t="shared" si="29"/>
        <v>50.118981481481484</v>
      </c>
      <c r="M164">
        <v>0.85</v>
      </c>
      <c r="N164">
        <f t="shared" si="26"/>
        <v>56.036111111111111</v>
      </c>
      <c r="O164">
        <f t="shared" si="27"/>
        <v>3.108087568478942</v>
      </c>
    </row>
    <row r="165" spans="1:15" x14ac:dyDescent="0.75">
      <c r="A165" s="1">
        <v>17</v>
      </c>
      <c r="B165">
        <v>20</v>
      </c>
      <c r="C165">
        <v>0.45</v>
      </c>
      <c r="D165">
        <f>AVERAGE('PARITY Accuracy'!D165, 'Pattern_Matching Accuracy'!D165, 'Reversal Accuracy'!D165, 'Stack Accuracy'!D165, 'Vending_Machine Accuracy'!D165, 'Vending_Machine_Sum Accuracy'!D165, 'MazeComplete Accuracy'!D165, 'MazeSolve Accuracy'!D165, 'Hamiltonian Accuracy'!D165)</f>
        <v>54.811111111111103</v>
      </c>
      <c r="E165">
        <f>AVERAGE('PARITY Accuracy'!E165, 'Pattern_Matching Accuracy'!E165, 'Reversal Accuracy'!E165, 'Stack Accuracy'!E165, 'Vending_Machine Accuracy'!E165, 'Vending_Machine_Sum Accuracy'!E165, 'MazeComplete Accuracy'!E165, 'MazeSolve Accuracy'!E165, 'Hamiltonian Accuracy'!E165)</f>
        <v>56.144444444444446</v>
      </c>
      <c r="F165">
        <f>AVERAGE('PARITY Accuracy'!F165, 'Pattern_Matching Accuracy'!F165, 'Reversal Accuracy'!F165, 'Stack Accuracy'!F165, 'Vending_Machine Accuracy'!F165, 'Vending_Machine_Sum Accuracy'!F165, 'MazeComplete Accuracy'!F165, 'MazeSolve Accuracy'!F165, 'Hamiltonian Accuracy'!F165)</f>
        <v>53.477777777777781</v>
      </c>
      <c r="G165">
        <f>AVERAGE('PARITY Accuracy'!G165, 'Pattern_Matching Accuracy'!G165, 'Reversal Accuracy'!G165, 'Stack Accuracy'!G165, 'Vending_Machine Accuracy'!G165, 'Vending_Machine_Sum Accuracy'!G165, 'MazeComplete Accuracy'!G165, 'MazeSolve Accuracy'!G165, 'Hamiltonian Accuracy'!G165)</f>
        <v>59.977777777777789</v>
      </c>
      <c r="H165" t="str">
        <f t="shared" si="24"/>
        <v>20 (δ=0.45)</v>
      </c>
      <c r="I165">
        <f t="shared" si="25"/>
        <v>2.4277761886595401</v>
      </c>
      <c r="J165">
        <v>100</v>
      </c>
      <c r="K165">
        <f>AVERAGE(D173:G177)</f>
        <v>60.699999999999989</v>
      </c>
      <c r="L165">
        <f>AVERAGE((L164-L163), (L163-L162), (L162-L161), (L161-L160))</f>
        <v>-0.57060185185185297</v>
      </c>
      <c r="N165">
        <f t="shared" si="26"/>
        <v>56.102777777777781</v>
      </c>
      <c r="O165">
        <f t="shared" si="27"/>
        <v>2.4277761886595401</v>
      </c>
    </row>
    <row r="166" spans="1:15" x14ac:dyDescent="0.75">
      <c r="A166" s="1">
        <v>18</v>
      </c>
      <c r="B166">
        <v>20</v>
      </c>
      <c r="C166">
        <v>0.65</v>
      </c>
      <c r="D166">
        <f>AVERAGE('PARITY Accuracy'!D166, 'Pattern_Matching Accuracy'!D166, 'Reversal Accuracy'!D166, 'Stack Accuracy'!D166, 'Vending_Machine Accuracy'!D166, 'Vending_Machine_Sum Accuracy'!D166, 'MazeComplete Accuracy'!D166, 'MazeSolve Accuracy'!D166, 'Hamiltonian Accuracy'!D166)</f>
        <v>54.74444444444444</v>
      </c>
      <c r="E166">
        <f>AVERAGE('PARITY Accuracy'!E166, 'Pattern_Matching Accuracy'!E166, 'Reversal Accuracy'!E166, 'Stack Accuracy'!E166, 'Vending_Machine Accuracy'!E166, 'Vending_Machine_Sum Accuracy'!E166, 'MazeComplete Accuracy'!E166, 'MazeSolve Accuracy'!E166, 'Hamiltonian Accuracy'!E166)</f>
        <v>55.644444444444446</v>
      </c>
      <c r="F166">
        <f>AVERAGE('PARITY Accuracy'!F166, 'Pattern_Matching Accuracy'!F166, 'Reversal Accuracy'!F166, 'Stack Accuracy'!F166, 'Vending_Machine Accuracy'!F166, 'Vending_Machine_Sum Accuracy'!F166, 'MazeComplete Accuracy'!F166, 'MazeSolve Accuracy'!F166, 'Hamiltonian Accuracy'!F166)</f>
        <v>50.411111111111104</v>
      </c>
      <c r="G166">
        <f>AVERAGE('PARITY Accuracy'!G166, 'Pattern_Matching Accuracy'!G166, 'Reversal Accuracy'!G166, 'Stack Accuracy'!G166, 'Vending_Machine Accuracy'!G166, 'Vending_Machine_Sum Accuracy'!G166, 'MazeComplete Accuracy'!G166, 'MazeSolve Accuracy'!G166, 'Hamiltonian Accuracy'!G166)</f>
        <v>59.277777777777779</v>
      </c>
      <c r="H166" t="str">
        <f t="shared" si="24"/>
        <v>20 (δ=0.65)</v>
      </c>
      <c r="I166">
        <f t="shared" si="25"/>
        <v>3.1558037363280755</v>
      </c>
      <c r="N166">
        <f t="shared" si="26"/>
        <v>55.019444444444439</v>
      </c>
      <c r="O166">
        <f t="shared" si="27"/>
        <v>3.1558037363280755</v>
      </c>
    </row>
    <row r="167" spans="1:15" x14ac:dyDescent="0.75">
      <c r="A167" s="1">
        <v>19</v>
      </c>
      <c r="B167">
        <v>20</v>
      </c>
      <c r="C167">
        <v>0.85</v>
      </c>
      <c r="D167">
        <f>AVERAGE('PARITY Accuracy'!D167, 'Pattern_Matching Accuracy'!D167, 'Reversal Accuracy'!D167, 'Stack Accuracy'!D167, 'Vending_Machine Accuracy'!D167, 'Vending_Machine_Sum Accuracy'!D167, 'MazeComplete Accuracy'!D167, 'MazeSolve Accuracy'!D167, 'Hamiltonian Accuracy'!D167)</f>
        <v>54.62222222222222</v>
      </c>
      <c r="E167">
        <f>AVERAGE('PARITY Accuracy'!E167, 'Pattern_Matching Accuracy'!E167, 'Reversal Accuracy'!E167, 'Stack Accuracy'!E167, 'Vending_Machine Accuracy'!E167, 'Vending_Machine_Sum Accuracy'!E167, 'MazeComplete Accuracy'!E167, 'MazeSolve Accuracy'!E167, 'Hamiltonian Accuracy'!E167)</f>
        <v>54.344444444444434</v>
      </c>
      <c r="F167">
        <f>AVERAGE('PARITY Accuracy'!F167, 'Pattern_Matching Accuracy'!F167, 'Reversal Accuracy'!F167, 'Stack Accuracy'!F167, 'Vending_Machine Accuracy'!F167, 'Vending_Machine_Sum Accuracy'!F167, 'MazeComplete Accuracy'!F167, 'MazeSolve Accuracy'!F167, 'Hamiltonian Accuracy'!F167)</f>
        <v>50.12222222222222</v>
      </c>
      <c r="G167">
        <f>AVERAGE('PARITY Accuracy'!G167, 'Pattern_Matching Accuracy'!G167, 'Reversal Accuracy'!G167, 'Stack Accuracy'!G167, 'Vending_Machine Accuracy'!G167, 'Vending_Machine_Sum Accuracy'!G167, 'MazeComplete Accuracy'!G167, 'MazeSolve Accuracy'!G167, 'Hamiltonian Accuracy'!G167)</f>
        <v>58.344444444444449</v>
      </c>
      <c r="H167" t="str">
        <f t="shared" si="24"/>
        <v>20 (δ=0.85)</v>
      </c>
      <c r="I167">
        <f t="shared" si="25"/>
        <v>2.9113377244282437</v>
      </c>
      <c r="N167">
        <f t="shared" si="26"/>
        <v>54.358333333333334</v>
      </c>
      <c r="O167">
        <f t="shared" si="27"/>
        <v>2.9113377244282437</v>
      </c>
    </row>
    <row r="168" spans="1:15" x14ac:dyDescent="0.75">
      <c r="A168" s="1">
        <v>20</v>
      </c>
      <c r="B168">
        <v>50</v>
      </c>
      <c r="C168">
        <v>0</v>
      </c>
      <c r="D168">
        <f>AVERAGE('PARITY Accuracy'!D168, 'Pattern_Matching Accuracy'!D168, 'Reversal Accuracy'!D168, 'Stack Accuracy'!D168, 'Vending_Machine Accuracy'!D168, 'Vending_Machine_Sum Accuracy'!D168, 'MazeComplete Accuracy'!D168, 'MazeSolve Accuracy'!D168, 'Hamiltonian Accuracy'!D168)</f>
        <v>62.82222222222223</v>
      </c>
      <c r="E168">
        <f>AVERAGE('PARITY Accuracy'!E168, 'Pattern_Matching Accuracy'!E168, 'Reversal Accuracy'!E168, 'Stack Accuracy'!E168, 'Vending_Machine Accuracy'!E168, 'Vending_Machine_Sum Accuracy'!E168, 'MazeComplete Accuracy'!E168, 'MazeSolve Accuracy'!E168, 'Hamiltonian Accuracy'!E168)</f>
        <v>63.26666666666668</v>
      </c>
      <c r="F168">
        <f>AVERAGE('PARITY Accuracy'!F168, 'Pattern_Matching Accuracy'!F168, 'Reversal Accuracy'!F168, 'Stack Accuracy'!F168, 'Vending_Machine Accuracy'!F168, 'Vending_Machine_Sum Accuracy'!F168, 'MazeComplete Accuracy'!F168, 'MazeSolve Accuracy'!F168, 'Hamiltonian Accuracy'!F168)</f>
        <v>60.900000000000006</v>
      </c>
      <c r="G168">
        <f>AVERAGE('PARITY Accuracy'!G168, 'Pattern_Matching Accuracy'!G168, 'Reversal Accuracy'!G168, 'Stack Accuracy'!G168, 'Vending_Machine Accuracy'!G168, 'Vending_Machine_Sum Accuracy'!G168, 'MazeComplete Accuracy'!G168, 'MazeSolve Accuracy'!G168, 'Hamiltonian Accuracy'!G168)</f>
        <v>51.900000000000006</v>
      </c>
      <c r="H168" t="str">
        <f t="shared" si="24"/>
        <v>50 (δ=0)</v>
      </c>
      <c r="I168">
        <f t="shared" si="25"/>
        <v>4.6029177541915596</v>
      </c>
      <c r="N168">
        <f t="shared" si="26"/>
        <v>59.722222222222229</v>
      </c>
      <c r="O168">
        <f t="shared" si="27"/>
        <v>4.6029177541915596</v>
      </c>
    </row>
    <row r="169" spans="1:15" x14ac:dyDescent="0.75">
      <c r="A169" s="1">
        <v>21</v>
      </c>
      <c r="B169">
        <v>50</v>
      </c>
      <c r="C169">
        <v>0.2</v>
      </c>
      <c r="D169">
        <f>AVERAGE('PARITY Accuracy'!D169, 'Pattern_Matching Accuracy'!D169, 'Reversal Accuracy'!D169, 'Stack Accuracy'!D169, 'Vending_Machine Accuracy'!D169, 'Vending_Machine_Sum Accuracy'!D169, 'MazeComplete Accuracy'!D169, 'MazeSolve Accuracy'!D169, 'Hamiltonian Accuracy'!D169)</f>
        <v>62.177777777777777</v>
      </c>
      <c r="E169">
        <f>AVERAGE('PARITY Accuracy'!E169, 'Pattern_Matching Accuracy'!E169, 'Reversal Accuracy'!E169, 'Stack Accuracy'!E169, 'Vending_Machine Accuracy'!E169, 'Vending_Machine_Sum Accuracy'!E169, 'MazeComplete Accuracy'!E169, 'MazeSolve Accuracy'!E169, 'Hamiltonian Accuracy'!E169)</f>
        <v>61.188888888888883</v>
      </c>
      <c r="F169">
        <f>AVERAGE('PARITY Accuracy'!F169, 'Pattern_Matching Accuracy'!F169, 'Reversal Accuracy'!F169, 'Stack Accuracy'!F169, 'Vending_Machine Accuracy'!F169, 'Vending_Machine_Sum Accuracy'!F169, 'MazeComplete Accuracy'!F169, 'MazeSolve Accuracy'!F169, 'Hamiltonian Accuracy'!F169)</f>
        <v>62.13333333333334</v>
      </c>
      <c r="G169">
        <f>AVERAGE('PARITY Accuracy'!G169, 'Pattern_Matching Accuracy'!G169, 'Reversal Accuracy'!G169, 'Stack Accuracy'!G169, 'Vending_Machine Accuracy'!G169, 'Vending_Machine_Sum Accuracy'!G169, 'MazeComplete Accuracy'!G169, 'MazeSolve Accuracy'!G169, 'Hamiltonian Accuracy'!G169)</f>
        <v>53.177777777777777</v>
      </c>
      <c r="H169" t="str">
        <f t="shared" si="24"/>
        <v>50 (δ=0.2)</v>
      </c>
      <c r="I169">
        <f t="shared" si="25"/>
        <v>3.7687176897044652</v>
      </c>
      <c r="N169">
        <f t="shared" si="26"/>
        <v>59.669444444444444</v>
      </c>
      <c r="O169">
        <f t="shared" si="27"/>
        <v>3.7687176897044652</v>
      </c>
    </row>
    <row r="170" spans="1:15" x14ac:dyDescent="0.75">
      <c r="A170" s="1">
        <v>22</v>
      </c>
      <c r="B170">
        <v>50</v>
      </c>
      <c r="C170">
        <v>0.45</v>
      </c>
      <c r="D170">
        <f>AVERAGE('PARITY Accuracy'!D170, 'Pattern_Matching Accuracy'!D170, 'Reversal Accuracy'!D170, 'Stack Accuracy'!D170, 'Vending_Machine Accuracy'!D170, 'Vending_Machine_Sum Accuracy'!D170, 'MazeComplete Accuracy'!D170, 'MazeSolve Accuracy'!D170, 'Hamiltonian Accuracy'!D170)</f>
        <v>62</v>
      </c>
      <c r="E170">
        <f>AVERAGE('PARITY Accuracy'!E170, 'Pattern_Matching Accuracy'!E170, 'Reversal Accuracy'!E170, 'Stack Accuracy'!E170, 'Vending_Machine Accuracy'!E170, 'Vending_Machine_Sum Accuracy'!E170, 'MazeComplete Accuracy'!E170, 'MazeSolve Accuracy'!E170, 'Hamiltonian Accuracy'!E170)</f>
        <v>60.522222222222226</v>
      </c>
      <c r="F170">
        <f>AVERAGE('PARITY Accuracy'!F170, 'Pattern_Matching Accuracy'!F170, 'Reversal Accuracy'!F170, 'Stack Accuracy'!F170, 'Vending_Machine Accuracy'!F170, 'Vending_Machine_Sum Accuracy'!F170, 'MazeComplete Accuracy'!F170, 'MazeSolve Accuracy'!F170, 'Hamiltonian Accuracy'!F170)</f>
        <v>61.17777777777777</v>
      </c>
      <c r="G170">
        <f>AVERAGE('PARITY Accuracy'!G170, 'Pattern_Matching Accuracy'!G170, 'Reversal Accuracy'!G170, 'Stack Accuracy'!G170, 'Vending_Machine Accuracy'!G170, 'Vending_Machine_Sum Accuracy'!G170, 'MazeComplete Accuracy'!G170, 'MazeSolve Accuracy'!G170, 'Hamiltonian Accuracy'!G170)</f>
        <v>52.93333333333333</v>
      </c>
      <c r="H170" t="str">
        <f t="shared" si="24"/>
        <v>50 (δ=0.45)</v>
      </c>
      <c r="I170">
        <f t="shared" si="25"/>
        <v>3.6319431166345573</v>
      </c>
      <c r="N170">
        <f t="shared" si="26"/>
        <v>59.158333333333331</v>
      </c>
      <c r="O170">
        <f t="shared" si="27"/>
        <v>3.6319431166345573</v>
      </c>
    </row>
    <row r="171" spans="1:15" x14ac:dyDescent="0.75">
      <c r="A171" s="1">
        <v>23</v>
      </c>
      <c r="B171">
        <v>50</v>
      </c>
      <c r="C171">
        <v>0.65</v>
      </c>
      <c r="D171">
        <f>AVERAGE('PARITY Accuracy'!D171, 'Pattern_Matching Accuracy'!D171, 'Reversal Accuracy'!D171, 'Stack Accuracy'!D171, 'Vending_Machine Accuracy'!D171, 'Vending_Machine_Sum Accuracy'!D171, 'MazeComplete Accuracy'!D171, 'MazeSolve Accuracy'!D171, 'Hamiltonian Accuracy'!D171)</f>
        <v>61.599999999999994</v>
      </c>
      <c r="E171">
        <f>AVERAGE('PARITY Accuracy'!E171, 'Pattern_Matching Accuracy'!E171, 'Reversal Accuracy'!E171, 'Stack Accuracy'!E171, 'Vending_Machine Accuracy'!E171, 'Vending_Machine_Sum Accuracy'!E171, 'MazeComplete Accuracy'!E171, 'MazeSolve Accuracy'!E171, 'Hamiltonian Accuracy'!E171)</f>
        <v>59.122222222222234</v>
      </c>
      <c r="F171">
        <f>AVERAGE('PARITY Accuracy'!F171, 'Pattern_Matching Accuracy'!F171, 'Reversal Accuracy'!F171, 'Stack Accuracy'!F171, 'Vending_Machine Accuracy'!F171, 'Vending_Machine_Sum Accuracy'!F171, 'MazeComplete Accuracy'!F171, 'MazeSolve Accuracy'!F171, 'Hamiltonian Accuracy'!F171)</f>
        <v>60.74444444444444</v>
      </c>
      <c r="G171">
        <f>AVERAGE('PARITY Accuracy'!G171, 'Pattern_Matching Accuracy'!G171, 'Reversal Accuracy'!G171, 'Stack Accuracy'!G171, 'Vending_Machine Accuracy'!G171, 'Vending_Machine_Sum Accuracy'!G171, 'MazeComplete Accuracy'!G171, 'MazeSolve Accuracy'!G171, 'Hamiltonian Accuracy'!G171)</f>
        <v>53.277777777777779</v>
      </c>
      <c r="H171" t="str">
        <f t="shared" si="24"/>
        <v>50 (δ=0.65)</v>
      </c>
      <c r="I171">
        <f t="shared" si="25"/>
        <v>3.2468348785232442</v>
      </c>
      <c r="N171">
        <f t="shared" si="26"/>
        <v>58.68611111111111</v>
      </c>
      <c r="O171">
        <f t="shared" si="27"/>
        <v>3.2468348785232442</v>
      </c>
    </row>
    <row r="172" spans="1:15" x14ac:dyDescent="0.75">
      <c r="A172" s="1">
        <v>24</v>
      </c>
      <c r="B172">
        <v>50</v>
      </c>
      <c r="C172">
        <v>0.85</v>
      </c>
      <c r="D172">
        <f>AVERAGE('PARITY Accuracy'!D172, 'Pattern_Matching Accuracy'!D172, 'Reversal Accuracy'!D172, 'Stack Accuracy'!D172, 'Vending_Machine Accuracy'!D172, 'Vending_Machine_Sum Accuracy'!D172, 'MazeComplete Accuracy'!D172, 'MazeSolve Accuracy'!D172, 'Hamiltonian Accuracy'!D172)</f>
        <v>60.311111111111103</v>
      </c>
      <c r="E172">
        <f>AVERAGE('PARITY Accuracy'!E172, 'Pattern_Matching Accuracy'!E172, 'Reversal Accuracy'!E172, 'Stack Accuracy'!E172, 'Vending_Machine Accuracy'!E172, 'Vending_Machine_Sum Accuracy'!E172, 'MazeComplete Accuracy'!E172, 'MazeSolve Accuracy'!E172, 'Hamiltonian Accuracy'!E172)</f>
        <v>57.655555555555566</v>
      </c>
      <c r="F172">
        <f>AVERAGE('PARITY Accuracy'!F172, 'Pattern_Matching Accuracy'!F172, 'Reversal Accuracy'!F172, 'Stack Accuracy'!F172, 'Vending_Machine Accuracy'!F172, 'Vending_Machine_Sum Accuracy'!F172, 'MazeComplete Accuracy'!F172, 'MazeSolve Accuracy'!F172, 'Hamiltonian Accuracy'!F172)</f>
        <v>60.06666666666667</v>
      </c>
      <c r="G172">
        <f>AVERAGE('PARITY Accuracy'!G172, 'Pattern_Matching Accuracy'!G172, 'Reversal Accuracy'!G172, 'Stack Accuracy'!G172, 'Vending_Machine Accuracy'!G172, 'Vending_Machine_Sum Accuracy'!G172, 'MazeComplete Accuracy'!G172, 'MazeSolve Accuracy'!G172, 'Hamiltonian Accuracy'!G172)</f>
        <v>52.911111111111119</v>
      </c>
      <c r="H172" t="str">
        <f t="shared" si="24"/>
        <v>50 (δ=0.85)</v>
      </c>
      <c r="I172">
        <f t="shared" si="25"/>
        <v>2.9727608546207356</v>
      </c>
      <c r="N172">
        <f t="shared" si="26"/>
        <v>57.736111111111114</v>
      </c>
      <c r="O172">
        <f t="shared" si="27"/>
        <v>2.9727608546207356</v>
      </c>
    </row>
    <row r="173" spans="1:15" x14ac:dyDescent="0.75">
      <c r="A173" s="1">
        <v>25</v>
      </c>
      <c r="B173">
        <v>100</v>
      </c>
      <c r="C173">
        <v>0</v>
      </c>
      <c r="D173">
        <f>AVERAGE('PARITY Accuracy'!D173, 'Pattern_Matching Accuracy'!D173, 'Reversal Accuracy'!D173, 'Stack Accuracy'!D173, 'Vending_Machine Accuracy'!D173, 'Vending_Machine_Sum Accuracy'!D173, 'MazeComplete Accuracy'!D173, 'MazeSolve Accuracy'!D173, 'Hamiltonian Accuracy'!D173)</f>
        <v>64.577777777777783</v>
      </c>
      <c r="E173">
        <f>AVERAGE('PARITY Accuracy'!E173, 'Pattern_Matching Accuracy'!E173, 'Reversal Accuracy'!E173, 'Stack Accuracy'!E173, 'Vending_Machine Accuracy'!E173, 'Vending_Machine_Sum Accuracy'!E173, 'MazeComplete Accuracy'!E173, 'MazeSolve Accuracy'!E173, 'Hamiltonian Accuracy'!E173)</f>
        <v>65.055555555555557</v>
      </c>
      <c r="F173">
        <f>AVERAGE('PARITY Accuracy'!F173, 'Pattern_Matching Accuracy'!F173, 'Reversal Accuracy'!F173, 'Stack Accuracy'!F173, 'Vending_Machine Accuracy'!F173, 'Vending_Machine_Sum Accuracy'!F173, 'MazeComplete Accuracy'!F173, 'MazeSolve Accuracy'!F173, 'Hamiltonian Accuracy'!F173)</f>
        <v>65.099999999999994</v>
      </c>
      <c r="G173">
        <f>AVERAGE('PARITY Accuracy'!G173, 'Pattern_Matching Accuracy'!G173, 'Reversal Accuracy'!G173, 'Stack Accuracy'!G173, 'Vending_Machine Accuracy'!G173, 'Vending_Machine_Sum Accuracy'!G173, 'MazeComplete Accuracy'!G173, 'MazeSolve Accuracy'!G173, 'Hamiltonian Accuracy'!G173)</f>
        <v>51.899999999999991</v>
      </c>
      <c r="H173" t="str">
        <f t="shared" si="24"/>
        <v>100 (δ=0)</v>
      </c>
      <c r="I173">
        <f t="shared" si="25"/>
        <v>5.6376948653737697</v>
      </c>
      <c r="N173">
        <f t="shared" si="26"/>
        <v>61.658333333333331</v>
      </c>
      <c r="O173">
        <f t="shared" si="27"/>
        <v>5.6376948653737697</v>
      </c>
    </row>
    <row r="174" spans="1:15" x14ac:dyDescent="0.75">
      <c r="A174" s="1">
        <v>26</v>
      </c>
      <c r="B174">
        <v>100</v>
      </c>
      <c r="C174">
        <v>0.2</v>
      </c>
      <c r="D174">
        <f>AVERAGE('PARITY Accuracy'!D174, 'Pattern_Matching Accuracy'!D174, 'Reversal Accuracy'!D174, 'Stack Accuracy'!D174, 'Vending_Machine Accuracy'!D174, 'Vending_Machine_Sum Accuracy'!D174, 'MazeComplete Accuracy'!D174, 'MazeSolve Accuracy'!D174, 'Hamiltonian Accuracy'!D174)</f>
        <v>63.422222222222217</v>
      </c>
      <c r="E174">
        <f>AVERAGE('PARITY Accuracy'!E174, 'Pattern_Matching Accuracy'!E174, 'Reversal Accuracy'!E174, 'Stack Accuracy'!E174, 'Vending_Machine Accuracy'!E174, 'Vending_Machine_Sum Accuracy'!E174, 'MazeComplete Accuracy'!E174, 'MazeSolve Accuracy'!E174, 'Hamiltonian Accuracy'!E174)</f>
        <v>62.944444444444443</v>
      </c>
      <c r="F174">
        <f>AVERAGE('PARITY Accuracy'!F174, 'Pattern_Matching Accuracy'!F174, 'Reversal Accuracy'!F174, 'Stack Accuracy'!F174, 'Vending_Machine Accuracy'!F174, 'Vending_Machine_Sum Accuracy'!F174, 'MazeComplete Accuracy'!F174, 'MazeSolve Accuracy'!F174, 'Hamiltonian Accuracy'!F174)</f>
        <v>66.433333333333337</v>
      </c>
      <c r="G174">
        <f>AVERAGE('PARITY Accuracy'!G174, 'Pattern_Matching Accuracy'!G174, 'Reversal Accuracy'!G174, 'Stack Accuracy'!G174, 'Vending_Machine Accuracy'!G174, 'Vending_Machine_Sum Accuracy'!G174, 'MazeComplete Accuracy'!G174, 'MazeSolve Accuracy'!G174, 'Hamiltonian Accuracy'!G174)</f>
        <v>52.777777777777771</v>
      </c>
      <c r="H174" t="str">
        <f t="shared" si="24"/>
        <v>100 (δ=0.2)</v>
      </c>
      <c r="I174">
        <f t="shared" si="25"/>
        <v>5.1514980441387594</v>
      </c>
      <c r="N174">
        <f t="shared" si="26"/>
        <v>61.394444444444446</v>
      </c>
      <c r="O174">
        <f t="shared" si="27"/>
        <v>5.1514980441387594</v>
      </c>
    </row>
    <row r="175" spans="1:15" x14ac:dyDescent="0.75">
      <c r="A175" s="1">
        <v>27</v>
      </c>
      <c r="B175">
        <v>100</v>
      </c>
      <c r="C175">
        <v>0.45</v>
      </c>
      <c r="D175">
        <f>AVERAGE('PARITY Accuracy'!D175, 'Pattern_Matching Accuracy'!D175, 'Reversal Accuracy'!D175, 'Stack Accuracy'!D175, 'Vending_Machine Accuracy'!D175, 'Vending_Machine_Sum Accuracy'!D175, 'MazeComplete Accuracy'!D175, 'MazeSolve Accuracy'!D175, 'Hamiltonian Accuracy'!D175)</f>
        <v>63.666666666666664</v>
      </c>
      <c r="E175">
        <f>AVERAGE('PARITY Accuracy'!E175, 'Pattern_Matching Accuracy'!E175, 'Reversal Accuracy'!E175, 'Stack Accuracy'!E175, 'Vending_Machine Accuracy'!E175, 'Vending_Machine_Sum Accuracy'!E175, 'MazeComplete Accuracy'!E175, 'MazeSolve Accuracy'!E175, 'Hamiltonian Accuracy'!E175)</f>
        <v>61.666666666666664</v>
      </c>
      <c r="F175">
        <f>AVERAGE('PARITY Accuracy'!F175, 'Pattern_Matching Accuracy'!F175, 'Reversal Accuracy'!F175, 'Stack Accuracy'!F175, 'Vending_Machine Accuracy'!F175, 'Vending_Machine_Sum Accuracy'!F175, 'MazeComplete Accuracy'!F175, 'MazeSolve Accuracy'!F175, 'Hamiltonian Accuracy'!F175)</f>
        <v>66.25555555555556</v>
      </c>
      <c r="G175">
        <f>AVERAGE('PARITY Accuracy'!G175, 'Pattern_Matching Accuracy'!G175, 'Reversal Accuracy'!G175, 'Stack Accuracy'!G175, 'Vending_Machine Accuracy'!G175, 'Vending_Machine_Sum Accuracy'!G175, 'MazeComplete Accuracy'!G175, 'MazeSolve Accuracy'!G175, 'Hamiltonian Accuracy'!G175)</f>
        <v>53.388888888888886</v>
      </c>
      <c r="H175" t="str">
        <f t="shared" si="24"/>
        <v>100 (δ=0.45)</v>
      </c>
      <c r="I175">
        <f t="shared" si="25"/>
        <v>4.8183612295335045</v>
      </c>
      <c r="N175">
        <f t="shared" si="26"/>
        <v>61.244444444444447</v>
      </c>
      <c r="O175">
        <f t="shared" si="27"/>
        <v>4.8183612295335045</v>
      </c>
    </row>
    <row r="176" spans="1:15" x14ac:dyDescent="0.75">
      <c r="A176" s="1">
        <v>28</v>
      </c>
      <c r="B176">
        <v>100</v>
      </c>
      <c r="C176">
        <v>0.65</v>
      </c>
      <c r="D176">
        <f>AVERAGE('PARITY Accuracy'!D176, 'Pattern_Matching Accuracy'!D176, 'Reversal Accuracy'!D176, 'Stack Accuracy'!D176, 'Vending_Machine Accuracy'!D176, 'Vending_Machine_Sum Accuracy'!D176, 'MazeComplete Accuracy'!D176, 'MazeSolve Accuracy'!D176, 'Hamiltonian Accuracy'!D176)</f>
        <v>62.566666666666656</v>
      </c>
      <c r="E176">
        <f>AVERAGE('PARITY Accuracy'!E176, 'Pattern_Matching Accuracy'!E176, 'Reversal Accuracy'!E176, 'Stack Accuracy'!E176, 'Vending_Machine Accuracy'!E176, 'Vending_Machine_Sum Accuracy'!E176, 'MazeComplete Accuracy'!E176, 'MazeSolve Accuracy'!E176, 'Hamiltonian Accuracy'!E176)</f>
        <v>61.355555555555547</v>
      </c>
      <c r="F176">
        <f>AVERAGE('PARITY Accuracy'!F176, 'Pattern_Matching Accuracy'!F176, 'Reversal Accuracy'!F176, 'Stack Accuracy'!F176, 'Vending_Machine Accuracy'!F176, 'Vending_Machine_Sum Accuracy'!F176, 'MazeComplete Accuracy'!F176, 'MazeSolve Accuracy'!F176, 'Hamiltonian Accuracy'!F176)</f>
        <v>65.5</v>
      </c>
      <c r="G176">
        <f>AVERAGE('PARITY Accuracy'!G176, 'Pattern_Matching Accuracy'!G176, 'Reversal Accuracy'!G176, 'Stack Accuracy'!G176, 'Vending_Machine Accuracy'!G176, 'Vending_Machine_Sum Accuracy'!G176, 'MazeComplete Accuracy'!G176, 'MazeSolve Accuracy'!G176, 'Hamiltonian Accuracy'!G176)</f>
        <v>51.800000000000011</v>
      </c>
      <c r="H176" t="str">
        <f t="shared" si="24"/>
        <v>100 (δ=0.65)</v>
      </c>
      <c r="I176">
        <f t="shared" si="25"/>
        <v>5.1366782031740019</v>
      </c>
      <c r="N176">
        <f t="shared" si="26"/>
        <v>60.305555555555557</v>
      </c>
      <c r="O176">
        <f t="shared" si="27"/>
        <v>5.1366782031740019</v>
      </c>
    </row>
    <row r="177" spans="1:15" x14ac:dyDescent="0.75">
      <c r="A177" s="1">
        <v>29</v>
      </c>
      <c r="B177">
        <v>100</v>
      </c>
      <c r="C177">
        <v>0.85</v>
      </c>
      <c r="D177">
        <f>AVERAGE('PARITY Accuracy'!D177, 'Pattern_Matching Accuracy'!D177, 'Reversal Accuracy'!D177, 'Stack Accuracy'!D177, 'Vending_Machine Accuracy'!D177, 'Vending_Machine_Sum Accuracy'!D177, 'MazeComplete Accuracy'!D177, 'MazeSolve Accuracy'!D177, 'Hamiltonian Accuracy'!D177)</f>
        <v>61.255555555555553</v>
      </c>
      <c r="E177">
        <f>AVERAGE('PARITY Accuracy'!E177, 'Pattern_Matching Accuracy'!E177, 'Reversal Accuracy'!E177, 'Stack Accuracy'!E177, 'Vending_Machine Accuracy'!E177, 'Vending_Machine_Sum Accuracy'!E177, 'MazeComplete Accuracy'!E177, 'MazeSolve Accuracy'!E177, 'Hamiltonian Accuracy'!E177)</f>
        <v>59.944444444444429</v>
      </c>
      <c r="F177">
        <f>AVERAGE('PARITY Accuracy'!F177, 'Pattern_Matching Accuracy'!F177, 'Reversal Accuracy'!F177, 'Stack Accuracy'!F177, 'Vending_Machine Accuracy'!F177, 'Vending_Machine_Sum Accuracy'!F177, 'MazeComplete Accuracy'!F177, 'MazeSolve Accuracy'!F177, 'Hamiltonian Accuracy'!F177)</f>
        <v>63.611111111111114</v>
      </c>
      <c r="G177">
        <f>AVERAGE('PARITY Accuracy'!G177, 'Pattern_Matching Accuracy'!G177, 'Reversal Accuracy'!G177, 'Stack Accuracy'!G177, 'Vending_Machine Accuracy'!G177, 'Vending_Machine_Sum Accuracy'!G177, 'MazeComplete Accuracy'!G177, 'MazeSolve Accuracy'!G177, 'Hamiltonian Accuracy'!G177)</f>
        <v>50.777777777777786</v>
      </c>
      <c r="H177" t="str">
        <f t="shared" si="24"/>
        <v>100 (δ=0.85)</v>
      </c>
      <c r="I177">
        <f t="shared" si="25"/>
        <v>4.8683810716971641</v>
      </c>
      <c r="N177">
        <f t="shared" si="26"/>
        <v>58.897222222222226</v>
      </c>
      <c r="O177">
        <f t="shared" si="27"/>
        <v>4.8683810716971641</v>
      </c>
    </row>
    <row r="181" spans="1:15" x14ac:dyDescent="0.75">
      <c r="A181" s="1">
        <v>0</v>
      </c>
      <c r="B181" t="s">
        <v>19</v>
      </c>
    </row>
    <row r="183" spans="1:15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  <c r="I183" s="2" t="s">
        <v>25</v>
      </c>
      <c r="J183" s="2"/>
      <c r="K183" s="2" t="s">
        <v>26</v>
      </c>
      <c r="L183" s="2" t="s">
        <v>27</v>
      </c>
      <c r="N183" s="3" t="s">
        <v>28</v>
      </c>
      <c r="O183" s="3" t="s">
        <v>29</v>
      </c>
    </row>
    <row r="184" spans="1:15" x14ac:dyDescent="0.7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36.75555555555556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48.3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45.555555555555557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8.6666666666666661</v>
      </c>
      <c r="H184" t="str">
        <f t="shared" ref="H184:H213" si="30">B184&amp;" (δ="&amp;C184&amp;")"</f>
        <v>0 (δ=0)</v>
      </c>
      <c r="I184">
        <f>_xlfn.STDEV.P(D184:G184)</f>
        <v>15.690010927377809</v>
      </c>
      <c r="J184">
        <v>2</v>
      </c>
      <c r="K184">
        <f>_xlfn.STDEV.P(D184:G188)</f>
        <v>15.140264167807238</v>
      </c>
      <c r="L184">
        <f>_xlfn.STDEV.P(D184:G184,D189:G189,D194:G194,D199:G199,D204:G204,D209:G209)</f>
        <v>14.525085785275635</v>
      </c>
      <c r="M184">
        <v>0</v>
      </c>
      <c r="N184">
        <f>AVERAGE(D184:G184)</f>
        <v>34.819444444444443</v>
      </c>
      <c r="O184">
        <f>_xlfn.STDEV.P(D184:G184)</f>
        <v>15.690010927377809</v>
      </c>
    </row>
    <row r="185" spans="1:15" x14ac:dyDescent="0.7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35.788888888888891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47.322222222222223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45.877777777777773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8.9888888888888889</v>
      </c>
      <c r="H185" t="str">
        <f t="shared" si="30"/>
        <v>0 (δ=0.2)</v>
      </c>
      <c r="I185">
        <f t="shared" ref="I185:I213" si="31">_xlfn.STDEV.P(D185:G185)</f>
        <v>15.381328869046976</v>
      </c>
      <c r="J185">
        <v>5</v>
      </c>
      <c r="K185">
        <f>_xlfn.STDEV.P(D189:G193)</f>
        <v>8.1084414592539726</v>
      </c>
      <c r="L185">
        <f>_xlfn.STDEV.P(D185:G185,D190:G190,D195:G195,D200:G200,D205:G205,D210:G210)</f>
        <v>13.734519192025889</v>
      </c>
      <c r="M185">
        <v>0.2</v>
      </c>
      <c r="N185">
        <f t="shared" ref="N185:N213" si="32">AVERAGE(D185:G185)</f>
        <v>34.49444444444444</v>
      </c>
      <c r="O185">
        <f t="shared" ref="O185:O213" si="33">_xlfn.STDEV.P(D185:G185)</f>
        <v>15.381328869046976</v>
      </c>
    </row>
    <row r="186" spans="1:15" x14ac:dyDescent="0.7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35.39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47.555555555555557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44.677777777777777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9.0444444444444443</v>
      </c>
      <c r="H186" t="str">
        <f t="shared" si="30"/>
        <v>0 (δ=0.45)</v>
      </c>
      <c r="I186">
        <f t="shared" si="31"/>
        <v>15.185259266700506</v>
      </c>
      <c r="J186">
        <v>10</v>
      </c>
      <c r="K186">
        <f>_xlfn.STDEV.P(D194:G198)</f>
        <v>7.8432886809891773</v>
      </c>
      <c r="L186">
        <f t="shared" ref="L186:L188" si="34">_xlfn.STDEV.P(D186:G186,D191:G191,D196:G196,D201:G201,D206:G206,D211:G211)</f>
        <v>13.428556354629533</v>
      </c>
      <c r="M186">
        <v>0.45</v>
      </c>
      <c r="N186">
        <f t="shared" si="32"/>
        <v>34.166944444444447</v>
      </c>
      <c r="O186">
        <f t="shared" si="33"/>
        <v>15.185259266700506</v>
      </c>
    </row>
    <row r="187" spans="1:15" x14ac:dyDescent="0.7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35.944444444444443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46.077777777777776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44.277777777777779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9.0666666666666682</v>
      </c>
      <c r="H187" t="str">
        <f t="shared" si="30"/>
        <v>0 (δ=0.65)</v>
      </c>
      <c r="I187">
        <f t="shared" si="31"/>
        <v>14.805886748432449</v>
      </c>
      <c r="J187">
        <v>20</v>
      </c>
      <c r="K187">
        <f>_xlfn.STDEV.P(D199:G203)</f>
        <v>10.3928461862885</v>
      </c>
      <c r="L187">
        <f t="shared" si="34"/>
        <v>12.81603450863045</v>
      </c>
      <c r="M187">
        <v>0.65</v>
      </c>
      <c r="N187">
        <f t="shared" si="32"/>
        <v>33.841666666666661</v>
      </c>
      <c r="O187">
        <f t="shared" si="33"/>
        <v>14.805886748432449</v>
      </c>
    </row>
    <row r="188" spans="1:15" x14ac:dyDescent="0.7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34.62222222222222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44.611111111111114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44.011111111111106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8.7555555555555546</v>
      </c>
      <c r="H188" t="str">
        <f t="shared" si="30"/>
        <v>0 (δ=0.85)</v>
      </c>
      <c r="I188">
        <f t="shared" si="31"/>
        <v>14.547226200326191</v>
      </c>
      <c r="J188">
        <v>50</v>
      </c>
      <c r="K188">
        <f>_xlfn.STDEV.P(D205:G208)</f>
        <v>13.464964564111169</v>
      </c>
      <c r="L188">
        <f t="shared" si="34"/>
        <v>11.997020835037491</v>
      </c>
      <c r="M188">
        <v>0.85</v>
      </c>
      <c r="N188">
        <f t="shared" si="32"/>
        <v>33</v>
      </c>
      <c r="O188">
        <f t="shared" si="33"/>
        <v>14.547226200326191</v>
      </c>
    </row>
    <row r="189" spans="1:15" x14ac:dyDescent="0.7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44.566666666666663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63.055555555555557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48.300000000000004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36.999999999999993</v>
      </c>
      <c r="H189" t="str">
        <f t="shared" si="30"/>
        <v>5 (δ=0)</v>
      </c>
      <c r="I189">
        <f t="shared" si="31"/>
        <v>9.478065564863547</v>
      </c>
      <c r="J189">
        <v>100</v>
      </c>
      <c r="K189">
        <f>_xlfn.STDEV.P(D209:G213)</f>
        <v>15.429990136555393</v>
      </c>
      <c r="N189">
        <f t="shared" si="32"/>
        <v>48.230555555555554</v>
      </c>
      <c r="O189">
        <f t="shared" si="33"/>
        <v>9.478065564863547</v>
      </c>
    </row>
    <row r="190" spans="1:15" x14ac:dyDescent="0.7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44.313333333333333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58.134444444444448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42.344444444444441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37.18888888888889</v>
      </c>
      <c r="H190" t="str">
        <f t="shared" si="30"/>
        <v>5 (δ=0.2)</v>
      </c>
      <c r="I190">
        <f t="shared" si="31"/>
        <v>7.7470861258513324</v>
      </c>
      <c r="N190">
        <f t="shared" si="32"/>
        <v>45.49527777777778</v>
      </c>
      <c r="O190">
        <f t="shared" si="33"/>
        <v>7.7470861258513324</v>
      </c>
    </row>
    <row r="191" spans="1:15" x14ac:dyDescent="0.75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44.622222222222227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57.533333333333331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42.955555555555563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36.300000000000004</v>
      </c>
      <c r="H191" t="str">
        <f t="shared" si="30"/>
        <v>5 (δ=0.45)</v>
      </c>
      <c r="I191">
        <f t="shared" si="31"/>
        <v>7.6908891706074582</v>
      </c>
      <c r="N191">
        <f t="shared" si="32"/>
        <v>45.352777777777789</v>
      </c>
      <c r="O191">
        <f t="shared" si="33"/>
        <v>7.6908891706074582</v>
      </c>
    </row>
    <row r="192" spans="1:15" x14ac:dyDescent="0.7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43.211111111111116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55.633333333333333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41.544444444444451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35.444444444444436</v>
      </c>
      <c r="H192" t="str">
        <f t="shared" si="30"/>
        <v>5 (δ=0.65)</v>
      </c>
      <c r="I192">
        <f t="shared" si="31"/>
        <v>7.3344585626621095</v>
      </c>
      <c r="N192">
        <f t="shared" si="32"/>
        <v>43.958333333333336</v>
      </c>
      <c r="O192">
        <f t="shared" si="33"/>
        <v>7.3344585626621095</v>
      </c>
    </row>
    <row r="193" spans="1:15" x14ac:dyDescent="0.7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42.017777777777788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52.088888888888881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39.055555555555557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33.966666666666661</v>
      </c>
      <c r="H193" t="str">
        <f t="shared" si="30"/>
        <v>5 (δ=0.85)</v>
      </c>
      <c r="I193">
        <f t="shared" si="31"/>
        <v>6.6106067034466776</v>
      </c>
      <c r="N193">
        <f t="shared" si="32"/>
        <v>41.782222222222224</v>
      </c>
      <c r="O193">
        <f t="shared" si="33"/>
        <v>6.6106067034466776</v>
      </c>
    </row>
    <row r="194" spans="1:15" x14ac:dyDescent="0.75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45.377777777777773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63.477777777777774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47.177777777777777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39.122222222222227</v>
      </c>
      <c r="H194" t="str">
        <f t="shared" si="30"/>
        <v>10 (δ=0)</v>
      </c>
      <c r="I194">
        <f t="shared" si="31"/>
        <v>8.9922085615723386</v>
      </c>
      <c r="N194">
        <f t="shared" si="32"/>
        <v>48.788888888888891</v>
      </c>
      <c r="O194">
        <f t="shared" si="33"/>
        <v>8.9922085615723386</v>
      </c>
    </row>
    <row r="195" spans="1:15" x14ac:dyDescent="0.7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46.75555555555556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59.988888888888901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46.29999999999999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37.56666666666667</v>
      </c>
      <c r="H195" t="str">
        <f t="shared" si="30"/>
        <v>10 (δ=0.2)</v>
      </c>
      <c r="I195">
        <f t="shared" si="31"/>
        <v>8.008500017535404</v>
      </c>
      <c r="J195" s="2"/>
      <c r="K195" s="2" t="s">
        <v>26</v>
      </c>
      <c r="L195" s="2" t="s">
        <v>27</v>
      </c>
      <c r="N195">
        <f t="shared" si="32"/>
        <v>47.652777777777779</v>
      </c>
      <c r="O195">
        <f t="shared" si="33"/>
        <v>8.008500017535404</v>
      </c>
    </row>
    <row r="196" spans="1:15" x14ac:dyDescent="0.7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46.697777777777773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57.477777777777774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46.088888888888881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36.6</v>
      </c>
      <c r="H196" t="str">
        <f t="shared" si="30"/>
        <v>10 (δ=0.45)</v>
      </c>
      <c r="I196">
        <f t="shared" si="31"/>
        <v>7.3915985633006374</v>
      </c>
      <c r="J196">
        <v>2</v>
      </c>
      <c r="K196">
        <f>AVERAGE(D184:G188)</f>
        <v>34.064499999999995</v>
      </c>
      <c r="L196">
        <f>AVERAGE(D184:G184,D189:G189,D194:G194,D199:G199,D204:G204,D209:G209)</f>
        <v>42.305092592592594</v>
      </c>
      <c r="M196">
        <v>0</v>
      </c>
      <c r="N196">
        <f t="shared" si="32"/>
        <v>46.716111111111104</v>
      </c>
      <c r="O196">
        <f t="shared" si="33"/>
        <v>7.3915985633006374</v>
      </c>
    </row>
    <row r="197" spans="1:15" x14ac:dyDescent="0.7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46.077777777777776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55.744444444444447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44.76666666666668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35.900000000000006</v>
      </c>
      <c r="H197" t="str">
        <f t="shared" si="30"/>
        <v>10 (δ=0.65)</v>
      </c>
      <c r="I197">
        <f t="shared" si="31"/>
        <v>7.0342109334871639</v>
      </c>
      <c r="J197">
        <v>5</v>
      </c>
      <c r="K197">
        <f>AVERAGE(D189:G193)</f>
        <v>44.963833333333334</v>
      </c>
      <c r="L197">
        <f>AVERAGE(D185:G185,D190:G190,D195:G195,D200:G200,D205:G205,D210:G210)</f>
        <v>41.268564814814823</v>
      </c>
      <c r="M197">
        <v>0.2</v>
      </c>
      <c r="N197">
        <f t="shared" si="32"/>
        <v>45.622222222222227</v>
      </c>
      <c r="O197">
        <f t="shared" si="33"/>
        <v>7.0342109334871639</v>
      </c>
    </row>
    <row r="198" spans="1:15" x14ac:dyDescent="0.7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44.988888888888887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52.122222222222213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42.077777777777783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34.211111111111116</v>
      </c>
      <c r="H198" t="str">
        <f t="shared" si="30"/>
        <v>10 (δ=0.85)</v>
      </c>
      <c r="I198">
        <f t="shared" si="31"/>
        <v>6.4182489631586357</v>
      </c>
      <c r="J198">
        <v>10</v>
      </c>
      <c r="K198">
        <f>AVERAGE(D194:G198)</f>
        <v>46.426000000000002</v>
      </c>
      <c r="L198">
        <f t="shared" ref="L198:L200" si="35">AVERAGE(D186:G186,D191:G191,D196:G196,D201:G201,D206:G206,D211:G211)</f>
        <v>40.613379629629634</v>
      </c>
      <c r="M198">
        <v>0.45</v>
      </c>
      <c r="N198">
        <f t="shared" si="32"/>
        <v>43.349999999999994</v>
      </c>
      <c r="O198">
        <f t="shared" si="33"/>
        <v>6.4182489631586357</v>
      </c>
    </row>
    <row r="199" spans="1:15" x14ac:dyDescent="0.75">
      <c r="A199" s="1">
        <v>15</v>
      </c>
      <c r="B199">
        <v>20</v>
      </c>
      <c r="C199">
        <v>0</v>
      </c>
      <c r="D199">
        <f>AVERAGE('PARITY Accuracy'!D199, 'Pattern_Matching Accuracy'!D199, 'Reversal Accuracy'!D199, 'Stack Accuracy'!D199, 'Vending_Machine Accuracy'!D199, 'Vending_Machine_Sum Accuracy'!D199, 'MazeComplete Accuracy'!D199, 'MazeSolve Accuracy'!D199, 'Hamiltonian Accuracy'!D199)</f>
        <v>46.966666666666669</v>
      </c>
      <c r="E199">
        <f>AVERAGE('PARITY Accuracy'!E199, 'Pattern_Matching Accuracy'!E199, 'Reversal Accuracy'!E199, 'Stack Accuracy'!E199, 'Vending_Machine Accuracy'!E199, 'Vending_Machine_Sum Accuracy'!E199, 'MazeComplete Accuracy'!E199, 'MazeSolve Accuracy'!E199, 'Hamiltonian Accuracy'!E199)</f>
        <v>63.188888888888883</v>
      </c>
      <c r="F199">
        <f>AVERAGE('PARITY Accuracy'!F199, 'Pattern_Matching Accuracy'!F199, 'Reversal Accuracy'!F199, 'Stack Accuracy'!F199, 'Vending_Machine Accuracy'!F199, 'Vending_Machine_Sum Accuracy'!F199, 'MazeComplete Accuracy'!F199, 'MazeSolve Accuracy'!F199, 'Hamiltonian Accuracy'!F199)</f>
        <v>47.888888888888886</v>
      </c>
      <c r="G199">
        <f>AVERAGE('PARITY Accuracy'!G199, 'Pattern_Matching Accuracy'!G199, 'Reversal Accuracy'!G199, 'Stack Accuracy'!G199, 'Vending_Machine Accuracy'!G199, 'Vending_Machine_Sum Accuracy'!G199, 'MazeComplete Accuracy'!G199, 'MazeSolve Accuracy'!G199, 'Hamiltonian Accuracy'!G199)</f>
        <v>31.033333333333335</v>
      </c>
      <c r="H199" t="str">
        <f t="shared" si="30"/>
        <v>20 (δ=0)</v>
      </c>
      <c r="I199">
        <f t="shared" si="31"/>
        <v>11.37448241937375</v>
      </c>
      <c r="J199">
        <v>20</v>
      </c>
      <c r="K199">
        <f>AVERAGE(D199:G203)</f>
        <v>45.084444444444451</v>
      </c>
      <c r="L199">
        <f t="shared" si="35"/>
        <v>39.350462962962958</v>
      </c>
      <c r="M199">
        <v>0.65</v>
      </c>
      <c r="N199">
        <f t="shared" si="32"/>
        <v>47.269444444444439</v>
      </c>
      <c r="O199">
        <f t="shared" si="33"/>
        <v>11.37448241937375</v>
      </c>
    </row>
    <row r="200" spans="1:15" x14ac:dyDescent="0.75">
      <c r="A200" s="1">
        <v>16</v>
      </c>
      <c r="B200">
        <v>20</v>
      </c>
      <c r="C200">
        <v>0.2</v>
      </c>
      <c r="D200">
        <f>AVERAGE('PARITY Accuracy'!D200, 'Pattern_Matching Accuracy'!D200, 'Reversal Accuracy'!D200, 'Stack Accuracy'!D200, 'Vending_Machine Accuracy'!D200, 'Vending_Machine_Sum Accuracy'!D200, 'MazeComplete Accuracy'!D200, 'MazeSolve Accuracy'!D200, 'Hamiltonian Accuracy'!D200)</f>
        <v>50.43333333333333</v>
      </c>
      <c r="E200">
        <f>AVERAGE('PARITY Accuracy'!E200, 'Pattern_Matching Accuracy'!E200, 'Reversal Accuracy'!E200, 'Stack Accuracy'!E200, 'Vending_Machine Accuracy'!E200, 'Vending_Machine_Sum Accuracy'!E200, 'MazeComplete Accuracy'!E200, 'MazeSolve Accuracy'!E200, 'Hamiltonian Accuracy'!E200)</f>
        <v>59.311111111111117</v>
      </c>
      <c r="F200">
        <f>AVERAGE('PARITY Accuracy'!F200, 'Pattern_Matching Accuracy'!F200, 'Reversal Accuracy'!F200, 'Stack Accuracy'!F200, 'Vending_Machine Accuracy'!F200, 'Vending_Machine_Sum Accuracy'!F200, 'MazeComplete Accuracy'!F200, 'MazeSolve Accuracy'!F200, 'Hamiltonian Accuracy'!F200)</f>
        <v>47.177777777777777</v>
      </c>
      <c r="G200">
        <f>AVERAGE('PARITY Accuracy'!G200, 'Pattern_Matching Accuracy'!G200, 'Reversal Accuracy'!G200, 'Stack Accuracy'!G200, 'Vending_Machine Accuracy'!G200, 'Vending_Machine_Sum Accuracy'!G200, 'MazeComplete Accuracy'!G200, 'MazeSolve Accuracy'!G200, 'Hamiltonian Accuracy'!G200)</f>
        <v>29.899999999999995</v>
      </c>
      <c r="H200" t="str">
        <f t="shared" si="30"/>
        <v>20 (δ=0.2)</v>
      </c>
      <c r="I200">
        <f t="shared" si="31"/>
        <v>10.670591002642679</v>
      </c>
      <c r="J200">
        <v>50</v>
      </c>
      <c r="K200">
        <f>AVERAGE(D204:G208)</f>
        <v>38.192166666666665</v>
      </c>
      <c r="L200">
        <f t="shared" si="35"/>
        <v>37.230925925925924</v>
      </c>
      <c r="M200">
        <v>0.85</v>
      </c>
      <c r="N200">
        <f t="shared" si="32"/>
        <v>46.705555555555556</v>
      </c>
      <c r="O200">
        <f t="shared" si="33"/>
        <v>10.670591002642679</v>
      </c>
    </row>
    <row r="201" spans="1:15" x14ac:dyDescent="0.75">
      <c r="A201" s="1">
        <v>17</v>
      </c>
      <c r="B201">
        <v>20</v>
      </c>
      <c r="C201">
        <v>0.45</v>
      </c>
      <c r="D201">
        <f>AVERAGE('PARITY Accuracy'!D201, 'Pattern_Matching Accuracy'!D201, 'Reversal Accuracy'!D201, 'Stack Accuracy'!D201, 'Vending_Machine Accuracy'!D201, 'Vending_Machine_Sum Accuracy'!D201, 'MazeComplete Accuracy'!D201, 'MazeSolve Accuracy'!D201, 'Hamiltonian Accuracy'!D201)</f>
        <v>50.233333333333334</v>
      </c>
      <c r="E201">
        <f>AVERAGE('PARITY Accuracy'!E201, 'Pattern_Matching Accuracy'!E201, 'Reversal Accuracy'!E201, 'Stack Accuracy'!E201, 'Vending_Machine Accuracy'!E201, 'Vending_Machine_Sum Accuracy'!E201, 'MazeComplete Accuracy'!E201, 'MazeSolve Accuracy'!E201, 'Hamiltonian Accuracy'!E201)</f>
        <v>57.155555555555551</v>
      </c>
      <c r="F201">
        <f>AVERAGE('PARITY Accuracy'!F201, 'Pattern_Matching Accuracy'!F201, 'Reversal Accuracy'!F201, 'Stack Accuracy'!F201, 'Vending_Machine Accuracy'!F201, 'Vending_Machine_Sum Accuracy'!F201, 'MazeComplete Accuracy'!F201, 'MazeSolve Accuracy'!F201, 'Hamiltonian Accuracy'!F201)</f>
        <v>46.699999999999996</v>
      </c>
      <c r="G201">
        <f>AVERAGE('PARITY Accuracy'!G201, 'Pattern_Matching Accuracy'!G201, 'Reversal Accuracy'!G201, 'Stack Accuracy'!G201, 'Vending_Machine Accuracy'!G201, 'Vending_Machine_Sum Accuracy'!G201, 'MazeComplete Accuracy'!G201, 'MazeSolve Accuracy'!G201, 'Hamiltonian Accuracy'!G201)</f>
        <v>29.188888888888886</v>
      </c>
      <c r="H201" t="str">
        <f t="shared" si="30"/>
        <v>20 (δ=0.45)</v>
      </c>
      <c r="I201">
        <f t="shared" si="31"/>
        <v>10.311893453917085</v>
      </c>
      <c r="J201">
        <v>100</v>
      </c>
      <c r="K201">
        <f>AVERAGE(D209:G213)</f>
        <v>32.191166666666675</v>
      </c>
      <c r="L201">
        <f>AVERAGE((L200-L199), (L199-L198), (L198-L197), (L197-L196))</f>
        <v>-1.2685416666666676</v>
      </c>
      <c r="N201">
        <f t="shared" si="32"/>
        <v>45.819444444444443</v>
      </c>
      <c r="O201">
        <f t="shared" si="33"/>
        <v>10.311893453917085</v>
      </c>
    </row>
    <row r="202" spans="1:15" x14ac:dyDescent="0.75">
      <c r="A202" s="1">
        <v>18</v>
      </c>
      <c r="B202">
        <v>20</v>
      </c>
      <c r="C202">
        <v>0.65</v>
      </c>
      <c r="D202">
        <f>AVERAGE('PARITY Accuracy'!D202, 'Pattern_Matching Accuracy'!D202, 'Reversal Accuracy'!D202, 'Stack Accuracy'!D202, 'Vending_Machine Accuracy'!D202, 'Vending_Machine_Sum Accuracy'!D202, 'MazeComplete Accuracy'!D202, 'MazeSolve Accuracy'!D202, 'Hamiltonian Accuracy'!D202)</f>
        <v>47.833333333333329</v>
      </c>
      <c r="E202">
        <f>AVERAGE('PARITY Accuracy'!E202, 'Pattern_Matching Accuracy'!E202, 'Reversal Accuracy'!E202, 'Stack Accuracy'!E202, 'Vending_Machine Accuracy'!E202, 'Vending_Machine_Sum Accuracy'!E202, 'MazeComplete Accuracy'!E202, 'MazeSolve Accuracy'!E202, 'Hamiltonian Accuracy'!E202)</f>
        <v>54.666666666666664</v>
      </c>
      <c r="F202">
        <f>AVERAGE('PARITY Accuracy'!F202, 'Pattern_Matching Accuracy'!F202, 'Reversal Accuracy'!F202, 'Stack Accuracy'!F202, 'Vending_Machine Accuracy'!F202, 'Vending_Machine_Sum Accuracy'!F202, 'MazeComplete Accuracy'!F202, 'MazeSolve Accuracy'!F202, 'Hamiltonian Accuracy'!F202)</f>
        <v>45.500000000000007</v>
      </c>
      <c r="G202">
        <f>AVERAGE('PARITY Accuracy'!G202, 'Pattern_Matching Accuracy'!G202, 'Reversal Accuracy'!G202, 'Stack Accuracy'!G202, 'Vending_Machine Accuracy'!G202, 'Vending_Machine_Sum Accuracy'!G202, 'MazeComplete Accuracy'!G202, 'MazeSolve Accuracy'!G202, 'Hamiltonian Accuracy'!G202)</f>
        <v>28.233333333333334</v>
      </c>
      <c r="H202" t="str">
        <f t="shared" si="30"/>
        <v>20 (δ=0.65)</v>
      </c>
      <c r="I202">
        <f t="shared" si="31"/>
        <v>9.7377665417806156</v>
      </c>
      <c r="N202">
        <f t="shared" si="32"/>
        <v>44.058333333333337</v>
      </c>
      <c r="O202">
        <f t="shared" si="33"/>
        <v>9.7377665417806156</v>
      </c>
    </row>
    <row r="203" spans="1:15" x14ac:dyDescent="0.75">
      <c r="A203" s="1">
        <v>19</v>
      </c>
      <c r="B203">
        <v>20</v>
      </c>
      <c r="C203">
        <v>0.85</v>
      </c>
      <c r="D203">
        <f>AVERAGE('PARITY Accuracy'!D203, 'Pattern_Matching Accuracy'!D203, 'Reversal Accuracy'!D203, 'Stack Accuracy'!D203, 'Vending_Machine Accuracy'!D203, 'Vending_Machine_Sum Accuracy'!D203, 'MazeComplete Accuracy'!D203, 'MazeSolve Accuracy'!D203, 'Hamiltonian Accuracy'!D203)</f>
        <v>44.488888888888894</v>
      </c>
      <c r="E203">
        <f>AVERAGE('PARITY Accuracy'!E203, 'Pattern_Matching Accuracy'!E203, 'Reversal Accuracy'!E203, 'Stack Accuracy'!E203, 'Vending_Machine Accuracy'!E203, 'Vending_Machine_Sum Accuracy'!E203, 'MazeComplete Accuracy'!E203, 'MazeSolve Accuracy'!E203, 'Hamiltonian Accuracy'!E203)</f>
        <v>51.188888888888883</v>
      </c>
      <c r="F203">
        <f>AVERAGE('PARITY Accuracy'!F203, 'Pattern_Matching Accuracy'!F203, 'Reversal Accuracy'!F203, 'Stack Accuracy'!F203, 'Vending_Machine Accuracy'!F203, 'Vending_Machine_Sum Accuracy'!F203, 'MazeComplete Accuracy'!F203, 'MazeSolve Accuracy'!F203, 'Hamiltonian Accuracy'!F203)</f>
        <v>42.966666666666669</v>
      </c>
      <c r="G203">
        <f>AVERAGE('PARITY Accuracy'!G203, 'Pattern_Matching Accuracy'!G203, 'Reversal Accuracy'!G203, 'Stack Accuracy'!G203, 'Vending_Machine Accuracy'!G203, 'Vending_Machine_Sum Accuracy'!G203, 'MazeComplete Accuracy'!G203, 'MazeSolve Accuracy'!G203, 'Hamiltonian Accuracy'!G203)</f>
        <v>27.633333333333333</v>
      </c>
      <c r="H203" t="str">
        <f t="shared" si="30"/>
        <v>20 (δ=0.85)</v>
      </c>
      <c r="I203">
        <f t="shared" si="31"/>
        <v>8.6200970140053759</v>
      </c>
      <c r="N203">
        <f t="shared" si="32"/>
        <v>41.569444444444443</v>
      </c>
      <c r="O203">
        <f t="shared" si="33"/>
        <v>8.6200970140053759</v>
      </c>
    </row>
    <row r="204" spans="1:15" x14ac:dyDescent="0.75">
      <c r="A204" s="1">
        <v>20</v>
      </c>
      <c r="B204">
        <v>50</v>
      </c>
      <c r="C204">
        <v>0</v>
      </c>
      <c r="D204">
        <f>AVERAGE('PARITY Accuracy'!D204, 'Pattern_Matching Accuracy'!D204, 'Reversal Accuracy'!D204, 'Stack Accuracy'!D204, 'Vending_Machine Accuracy'!D204, 'Vending_Machine_Sum Accuracy'!D204, 'MazeComplete Accuracy'!D204, 'MazeSolve Accuracy'!D204, 'Hamiltonian Accuracy'!D204)</f>
        <v>43.933333333333337</v>
      </c>
      <c r="E204">
        <f>AVERAGE('PARITY Accuracy'!E204, 'Pattern_Matching Accuracy'!E204, 'Reversal Accuracy'!E204, 'Stack Accuracy'!E204, 'Vending_Machine Accuracy'!E204, 'Vending_Machine_Sum Accuracy'!E204, 'MazeComplete Accuracy'!E204, 'MazeSolve Accuracy'!E204, 'Hamiltonian Accuracy'!E204)</f>
        <v>57.43333333333333</v>
      </c>
      <c r="F204">
        <f>AVERAGE('PARITY Accuracy'!F204, 'Pattern_Matching Accuracy'!F204, 'Reversal Accuracy'!F204, 'Stack Accuracy'!F204, 'Vending_Machine Accuracy'!F204, 'Vending_Machine_Sum Accuracy'!F204, 'MazeComplete Accuracy'!F204, 'MazeSolve Accuracy'!F204, 'Hamiltonian Accuracy'!F204)</f>
        <v>43.322222222222223</v>
      </c>
      <c r="G204">
        <f>AVERAGE('PARITY Accuracy'!G204, 'Pattern_Matching Accuracy'!G204, 'Reversal Accuracy'!G204, 'Stack Accuracy'!G204, 'Vending_Machine Accuracy'!G204, 'Vending_Machine_Sum Accuracy'!G204, 'MazeComplete Accuracy'!G204, 'MazeSolve Accuracy'!G204, 'Hamiltonian Accuracy'!G204)</f>
        <v>16.455555555555556</v>
      </c>
      <c r="H204" t="str">
        <f t="shared" si="30"/>
        <v>50 (δ=0)</v>
      </c>
      <c r="I204">
        <f t="shared" si="31"/>
        <v>14.869791597749234</v>
      </c>
      <c r="N204">
        <f t="shared" si="32"/>
        <v>40.286111111111111</v>
      </c>
      <c r="O204">
        <f t="shared" si="33"/>
        <v>14.869791597749234</v>
      </c>
    </row>
    <row r="205" spans="1:15" x14ac:dyDescent="0.75">
      <c r="A205" s="1">
        <v>21</v>
      </c>
      <c r="B205">
        <v>50</v>
      </c>
      <c r="C205">
        <v>0.2</v>
      </c>
      <c r="D205">
        <f>AVERAGE('PARITY Accuracy'!D205, 'Pattern_Matching Accuracy'!D205, 'Reversal Accuracy'!D205, 'Stack Accuracy'!D205, 'Vending_Machine Accuracy'!D205, 'Vending_Machine_Sum Accuracy'!D205, 'MazeComplete Accuracy'!D205, 'MazeSolve Accuracy'!D205, 'Hamiltonian Accuracy'!D205)</f>
        <v>47.6</v>
      </c>
      <c r="E205">
        <f>AVERAGE('PARITY Accuracy'!E205, 'Pattern_Matching Accuracy'!E205, 'Reversal Accuracy'!E205, 'Stack Accuracy'!E205, 'Vending_Machine Accuracy'!E205, 'Vending_Machine_Sum Accuracy'!E205, 'MazeComplete Accuracy'!E205, 'MazeSolve Accuracy'!E205, 'Hamiltonian Accuracy'!E205)</f>
        <v>53.833333333333336</v>
      </c>
      <c r="F205">
        <f>AVERAGE('PARITY Accuracy'!F205, 'Pattern_Matching Accuracy'!F205, 'Reversal Accuracy'!F205, 'Stack Accuracy'!F205, 'Vending_Machine Accuracy'!F205, 'Vending_Machine_Sum Accuracy'!F205, 'MazeComplete Accuracy'!F205, 'MazeSolve Accuracy'!F205, 'Hamiltonian Accuracy'!F205)</f>
        <v>42.25555555555556</v>
      </c>
      <c r="G205">
        <f>AVERAGE('PARITY Accuracy'!G205, 'Pattern_Matching Accuracy'!G205, 'Reversal Accuracy'!G205, 'Stack Accuracy'!G205, 'Vending_Machine Accuracy'!G205, 'Vending_Machine_Sum Accuracy'!G205, 'MazeComplete Accuracy'!G205, 'MazeSolve Accuracy'!G205, 'Hamiltonian Accuracy'!G205)</f>
        <v>16.577777777777776</v>
      </c>
      <c r="H205" t="str">
        <f t="shared" si="30"/>
        <v>50 (δ=0.2)</v>
      </c>
      <c r="I205">
        <f t="shared" si="31"/>
        <v>14.166786491867963</v>
      </c>
      <c r="N205">
        <f t="shared" si="32"/>
        <v>40.06666666666667</v>
      </c>
      <c r="O205">
        <f t="shared" si="33"/>
        <v>14.166786491867963</v>
      </c>
    </row>
    <row r="206" spans="1:15" x14ac:dyDescent="0.75">
      <c r="A206" s="1">
        <v>22</v>
      </c>
      <c r="B206">
        <v>50</v>
      </c>
      <c r="C206">
        <v>0.45</v>
      </c>
      <c r="D206">
        <f>AVERAGE('PARITY Accuracy'!D206, 'Pattern_Matching Accuracy'!D206, 'Reversal Accuracy'!D206, 'Stack Accuracy'!D206, 'Vending_Machine Accuracy'!D206, 'Vending_Machine_Sum Accuracy'!D206, 'MazeComplete Accuracy'!D206, 'MazeSolve Accuracy'!D206, 'Hamiltonian Accuracy'!D206)</f>
        <v>47.366666666666667</v>
      </c>
      <c r="E206">
        <f>AVERAGE('PARITY Accuracy'!E206, 'Pattern_Matching Accuracy'!E206, 'Reversal Accuracy'!E206, 'Stack Accuracy'!E206, 'Vending_Machine Accuracy'!E206, 'Vending_Machine_Sum Accuracy'!E206, 'MazeComplete Accuracy'!E206, 'MazeSolve Accuracy'!E206, 'Hamiltonian Accuracy'!E206)</f>
        <v>51.077777777777776</v>
      </c>
      <c r="F206">
        <f>AVERAGE('PARITY Accuracy'!F206, 'Pattern_Matching Accuracy'!F206, 'Reversal Accuracy'!F206, 'Stack Accuracy'!F206, 'Vending_Machine Accuracy'!F206, 'Vending_Machine_Sum Accuracy'!F206, 'MazeComplete Accuracy'!F206, 'MazeSolve Accuracy'!F206, 'Hamiltonian Accuracy'!F206)</f>
        <v>42.044444444444444</v>
      </c>
      <c r="G206">
        <f>AVERAGE('PARITY Accuracy'!G206, 'Pattern_Matching Accuracy'!G206, 'Reversal Accuracy'!G206, 'Stack Accuracy'!G206, 'Vending_Machine Accuracy'!G206, 'Vending_Machine_Sum Accuracy'!G206, 'MazeComplete Accuracy'!G206, 'MazeSolve Accuracy'!G206, 'Hamiltonian Accuracy'!G206)</f>
        <v>15.233333333333333</v>
      </c>
      <c r="H206" t="str">
        <f t="shared" si="30"/>
        <v>50 (δ=0.45)</v>
      </c>
      <c r="I206">
        <f t="shared" si="31"/>
        <v>14.053270290725854</v>
      </c>
      <c r="N206">
        <f t="shared" si="32"/>
        <v>38.93055555555555</v>
      </c>
      <c r="O206">
        <f t="shared" si="33"/>
        <v>14.053270290725854</v>
      </c>
    </row>
    <row r="207" spans="1:15" x14ac:dyDescent="0.75">
      <c r="A207" s="1">
        <v>23</v>
      </c>
      <c r="B207">
        <v>50</v>
      </c>
      <c r="C207">
        <v>0.65</v>
      </c>
      <c r="D207">
        <f>AVERAGE('PARITY Accuracy'!D207, 'Pattern_Matching Accuracy'!D207, 'Reversal Accuracy'!D207, 'Stack Accuracy'!D207, 'Vending_Machine Accuracy'!D207, 'Vending_Machine_Sum Accuracy'!D207, 'MazeComplete Accuracy'!D207, 'MazeSolve Accuracy'!D207, 'Hamiltonian Accuracy'!D207)</f>
        <v>44.455555555555556</v>
      </c>
      <c r="E207">
        <f>AVERAGE('PARITY Accuracy'!E207, 'Pattern_Matching Accuracy'!E207, 'Reversal Accuracy'!E207, 'Stack Accuracy'!E207, 'Vending_Machine Accuracy'!E207, 'Vending_Machine_Sum Accuracy'!E207, 'MazeComplete Accuracy'!E207, 'MazeSolve Accuracy'!E207, 'Hamiltonian Accuracy'!E207)</f>
        <v>48.711111111111109</v>
      </c>
      <c r="F207">
        <f>AVERAGE('PARITY Accuracy'!F207, 'Pattern_Matching Accuracy'!F207, 'Reversal Accuracy'!F207, 'Stack Accuracy'!F207, 'Vending_Machine Accuracy'!F207, 'Vending_Machine_Sum Accuracy'!F207, 'MazeComplete Accuracy'!F207, 'MazeSolve Accuracy'!F207, 'Hamiltonian Accuracy'!F207)</f>
        <v>39.955555555555556</v>
      </c>
      <c r="G207">
        <f>AVERAGE('PARITY Accuracy'!G207, 'Pattern_Matching Accuracy'!G207, 'Reversal Accuracy'!G207, 'Stack Accuracy'!G207, 'Vending_Machine Accuracy'!G207, 'Vending_Machine_Sum Accuracy'!G207, 'MazeComplete Accuracy'!G207, 'MazeSolve Accuracy'!G207, 'Hamiltonian Accuracy'!G207)</f>
        <v>15.5</v>
      </c>
      <c r="H207" t="str">
        <f t="shared" si="30"/>
        <v>50 (δ=0.65)</v>
      </c>
      <c r="I207">
        <f t="shared" si="31"/>
        <v>12.880449823446444</v>
      </c>
      <c r="N207">
        <f t="shared" si="32"/>
        <v>37.155555555555551</v>
      </c>
      <c r="O207">
        <f t="shared" si="33"/>
        <v>12.880449823446444</v>
      </c>
    </row>
    <row r="208" spans="1:15" x14ac:dyDescent="0.75">
      <c r="A208" s="1">
        <v>24</v>
      </c>
      <c r="B208">
        <v>50</v>
      </c>
      <c r="C208">
        <v>0.85</v>
      </c>
      <c r="D208">
        <f>AVERAGE('PARITY Accuracy'!D208, 'Pattern_Matching Accuracy'!D208, 'Reversal Accuracy'!D208, 'Stack Accuracy'!D208, 'Vending_Machine Accuracy'!D208, 'Vending_Machine_Sum Accuracy'!D208, 'MazeComplete Accuracy'!D208, 'MazeSolve Accuracy'!D208, 'Hamiltonian Accuracy'!D208)</f>
        <v>42.322222222222223</v>
      </c>
      <c r="E208">
        <f>AVERAGE('PARITY Accuracy'!E208, 'Pattern_Matching Accuracy'!E208, 'Reversal Accuracy'!E208, 'Stack Accuracy'!E208, 'Vending_Machine Accuracy'!E208, 'Vending_Machine_Sum Accuracy'!E208, 'MazeComplete Accuracy'!E208, 'MazeSolve Accuracy'!E208, 'Hamiltonian Accuracy'!E208)</f>
        <v>45.076666666666661</v>
      </c>
      <c r="F208">
        <f>AVERAGE('PARITY Accuracy'!F208, 'Pattern_Matching Accuracy'!F208, 'Reversal Accuracy'!F208, 'Stack Accuracy'!F208, 'Vending_Machine Accuracy'!F208, 'Vending_Machine_Sum Accuracy'!F208, 'MazeComplete Accuracy'!F208, 'MazeSolve Accuracy'!F208, 'Hamiltonian Accuracy'!F208)</f>
        <v>36.155555555555559</v>
      </c>
      <c r="G208">
        <f>AVERAGE('PARITY Accuracy'!G208, 'Pattern_Matching Accuracy'!G208, 'Reversal Accuracy'!G208, 'Stack Accuracy'!G208, 'Vending_Machine Accuracy'!G208, 'Vending_Machine_Sum Accuracy'!G208, 'MazeComplete Accuracy'!G208, 'MazeSolve Accuracy'!G208, 'Hamiltonian Accuracy'!G208)</f>
        <v>14.533333333333335</v>
      </c>
      <c r="H208" t="str">
        <f t="shared" si="30"/>
        <v>50 (δ=0.85)</v>
      </c>
      <c r="I208">
        <f t="shared" si="31"/>
        <v>11.983945030877207</v>
      </c>
      <c r="N208">
        <f t="shared" si="32"/>
        <v>34.521944444444443</v>
      </c>
      <c r="O208">
        <f t="shared" si="33"/>
        <v>11.983945030877207</v>
      </c>
    </row>
    <row r="209" spans="1:15" x14ac:dyDescent="0.75">
      <c r="A209" s="1">
        <v>25</v>
      </c>
      <c r="B209">
        <v>100</v>
      </c>
      <c r="C209">
        <v>0</v>
      </c>
      <c r="D209">
        <f>AVERAGE('PARITY Accuracy'!D209, 'Pattern_Matching Accuracy'!D209, 'Reversal Accuracy'!D209, 'Stack Accuracy'!D209, 'Vending_Machine Accuracy'!D209, 'Vending_Machine_Sum Accuracy'!D209, 'MazeComplete Accuracy'!D209, 'MazeSolve Accuracy'!D209, 'Hamiltonian Accuracy'!D209)</f>
        <v>43.444444444444443</v>
      </c>
      <c r="E209">
        <f>AVERAGE('PARITY Accuracy'!E209, 'Pattern_Matching Accuracy'!E209, 'Reversal Accuracy'!E209, 'Stack Accuracy'!E209, 'Vending_Machine Accuracy'!E209, 'Vending_Machine_Sum Accuracy'!E209, 'MazeComplete Accuracy'!E209, 'MazeSolve Accuracy'!E209, 'Hamiltonian Accuracy'!E209)</f>
        <v>49.86666666666666</v>
      </c>
      <c r="F209">
        <f>AVERAGE('PARITY Accuracy'!F209, 'Pattern_Matching Accuracy'!F209, 'Reversal Accuracy'!F209, 'Stack Accuracy'!F209, 'Vending_Machine Accuracy'!F209, 'Vending_Machine_Sum Accuracy'!F209, 'MazeComplete Accuracy'!F209, 'MazeSolve Accuracy'!F209, 'Hamiltonian Accuracy'!F209)</f>
        <v>37.722222222222221</v>
      </c>
      <c r="G209">
        <f>AVERAGE('PARITY Accuracy'!G209, 'Pattern_Matching Accuracy'!G209, 'Reversal Accuracy'!G209, 'Stack Accuracy'!G209, 'Vending_Machine Accuracy'!G209, 'Vending_Machine_Sum Accuracy'!G209, 'MazeComplete Accuracy'!G209, 'MazeSolve Accuracy'!G209, 'Hamiltonian Accuracy'!G209)</f>
        <v>6.7111111111111112</v>
      </c>
      <c r="H209" t="str">
        <f t="shared" si="30"/>
        <v>100 (δ=0)</v>
      </c>
      <c r="I209">
        <f t="shared" si="31"/>
        <v>16.573520035225606</v>
      </c>
      <c r="N209">
        <f t="shared" si="32"/>
        <v>34.43611111111111</v>
      </c>
      <c r="O209">
        <f t="shared" si="33"/>
        <v>16.573520035225606</v>
      </c>
    </row>
    <row r="210" spans="1:15" x14ac:dyDescent="0.75">
      <c r="A210" s="1">
        <v>26</v>
      </c>
      <c r="B210">
        <v>100</v>
      </c>
      <c r="C210">
        <v>0.2</v>
      </c>
      <c r="D210">
        <f>AVERAGE('PARITY Accuracy'!D210, 'Pattern_Matching Accuracy'!D210, 'Reversal Accuracy'!D210, 'Stack Accuracy'!D210, 'Vending_Machine Accuracy'!D210, 'Vending_Machine_Sum Accuracy'!D210, 'MazeComplete Accuracy'!D210, 'MazeSolve Accuracy'!D210, 'Hamiltonian Accuracy'!D210)</f>
        <v>44.455555555555549</v>
      </c>
      <c r="E210">
        <f>AVERAGE('PARITY Accuracy'!E210, 'Pattern_Matching Accuracy'!E210, 'Reversal Accuracy'!E210, 'Stack Accuracy'!E210, 'Vending_Machine Accuracy'!E210, 'Vending_Machine_Sum Accuracy'!E210, 'MazeComplete Accuracy'!E210, 'MazeSolve Accuracy'!E210, 'Hamiltonian Accuracy'!E210)</f>
        <v>45.608888888888892</v>
      </c>
      <c r="F210">
        <f>AVERAGE('PARITY Accuracy'!F210, 'Pattern_Matching Accuracy'!F210, 'Reversal Accuracy'!F210, 'Stack Accuracy'!F210, 'Vending_Machine Accuracy'!F210, 'Vending_Machine_Sum Accuracy'!F210, 'MazeComplete Accuracy'!F210, 'MazeSolve Accuracy'!F210, 'Hamiltonian Accuracy'!F210)</f>
        <v>36.56666666666667</v>
      </c>
      <c r="G210">
        <f>AVERAGE('PARITY Accuracy'!G210, 'Pattern_Matching Accuracy'!G210, 'Reversal Accuracy'!G210, 'Stack Accuracy'!G210, 'Vending_Machine Accuracy'!G210, 'Vending_Machine_Sum Accuracy'!G210, 'MazeComplete Accuracy'!G210, 'MazeSolve Accuracy'!G210, 'Hamiltonian Accuracy'!G210)</f>
        <v>6.155555555555555</v>
      </c>
      <c r="H210" t="str">
        <f t="shared" si="30"/>
        <v>100 (δ=0.2)</v>
      </c>
      <c r="I210">
        <f t="shared" si="31"/>
        <v>15.995346429740358</v>
      </c>
      <c r="N210">
        <f t="shared" si="32"/>
        <v>33.196666666666665</v>
      </c>
      <c r="O210">
        <f t="shared" si="33"/>
        <v>15.995346429740358</v>
      </c>
    </row>
    <row r="211" spans="1:15" x14ac:dyDescent="0.75">
      <c r="A211" s="1">
        <v>27</v>
      </c>
      <c r="B211">
        <v>100</v>
      </c>
      <c r="C211">
        <v>0.45</v>
      </c>
      <c r="D211">
        <f>AVERAGE('PARITY Accuracy'!D211, 'Pattern_Matching Accuracy'!D211, 'Reversal Accuracy'!D211, 'Stack Accuracy'!D211, 'Vending_Machine Accuracy'!D211, 'Vending_Machine_Sum Accuracy'!D211, 'MazeComplete Accuracy'!D211, 'MazeSolve Accuracy'!D211, 'Hamiltonian Accuracy'!D211)</f>
        <v>44.13333333333334</v>
      </c>
      <c r="E211">
        <f>AVERAGE('PARITY Accuracy'!E211, 'Pattern_Matching Accuracy'!E211, 'Reversal Accuracy'!E211, 'Stack Accuracy'!E211, 'Vending_Machine Accuracy'!E211, 'Vending_Machine_Sum Accuracy'!E211, 'MazeComplete Accuracy'!E211, 'MazeSolve Accuracy'!E211, 'Hamiltonian Accuracy'!E211)</f>
        <v>43.688888888888897</v>
      </c>
      <c r="F211">
        <f>AVERAGE('PARITY Accuracy'!F211, 'Pattern_Matching Accuracy'!F211, 'Reversal Accuracy'!F211, 'Stack Accuracy'!F211, 'Vending_Machine Accuracy'!F211, 'Vending_Machine_Sum Accuracy'!F211, 'MazeComplete Accuracy'!F211, 'MazeSolve Accuracy'!F211, 'Hamiltonian Accuracy'!F211)</f>
        <v>36.577777777777769</v>
      </c>
      <c r="G211">
        <f>AVERAGE('PARITY Accuracy'!G211, 'Pattern_Matching Accuracy'!G211, 'Reversal Accuracy'!G211, 'Stack Accuracy'!G211, 'Vending_Machine Accuracy'!G211, 'Vending_Machine_Sum Accuracy'!G211, 'MazeComplete Accuracy'!G211, 'MazeSolve Accuracy'!G211, 'Hamiltonian Accuracy'!G211)</f>
        <v>6.3777777777777773</v>
      </c>
      <c r="H211" t="str">
        <f t="shared" si="30"/>
        <v>100 (δ=0.45)</v>
      </c>
      <c r="I211">
        <f t="shared" si="31"/>
        <v>15.486875167997441</v>
      </c>
      <c r="N211">
        <f t="shared" si="32"/>
        <v>32.694444444444443</v>
      </c>
      <c r="O211">
        <f t="shared" si="33"/>
        <v>15.486875167997441</v>
      </c>
    </row>
    <row r="212" spans="1:15" x14ac:dyDescent="0.75">
      <c r="A212" s="1">
        <v>28</v>
      </c>
      <c r="B212">
        <v>100</v>
      </c>
      <c r="C212">
        <v>0.65</v>
      </c>
      <c r="D212">
        <f>AVERAGE('PARITY Accuracy'!D212, 'Pattern_Matching Accuracy'!D212, 'Reversal Accuracy'!D212, 'Stack Accuracy'!D212, 'Vending_Machine Accuracy'!D212, 'Vending_Machine_Sum Accuracy'!D212, 'MazeComplete Accuracy'!D212, 'MazeSolve Accuracy'!D212, 'Hamiltonian Accuracy'!D212)</f>
        <v>42.722222222222221</v>
      </c>
      <c r="E212">
        <f>AVERAGE('PARITY Accuracy'!E212, 'Pattern_Matching Accuracy'!E212, 'Reversal Accuracy'!E212, 'Stack Accuracy'!E212, 'Vending_Machine Accuracy'!E212, 'Vending_Machine_Sum Accuracy'!E212, 'MazeComplete Accuracy'!E212, 'MazeSolve Accuracy'!E212, 'Hamiltonian Accuracy'!E212)</f>
        <v>41.344444444444441</v>
      </c>
      <c r="F212">
        <f>AVERAGE('PARITY Accuracy'!F212, 'Pattern_Matching Accuracy'!F212, 'Reversal Accuracy'!F212, 'Stack Accuracy'!F212, 'Vending_Machine Accuracy'!F212, 'Vending_Machine_Sum Accuracy'!F212, 'MazeComplete Accuracy'!F212, 'MazeSolve Accuracy'!F212, 'Hamiltonian Accuracy'!F212)</f>
        <v>35.75555555555556</v>
      </c>
      <c r="G212">
        <f>AVERAGE('PARITY Accuracy'!G212, 'Pattern_Matching Accuracy'!G212, 'Reversal Accuracy'!G212, 'Stack Accuracy'!G212, 'Vending_Machine Accuracy'!G212, 'Vending_Machine_Sum Accuracy'!G212, 'MazeComplete Accuracy'!G212, 'MazeSolve Accuracy'!G212, 'Hamiltonian Accuracy'!G212)</f>
        <v>6.0444444444444443</v>
      </c>
      <c r="H212" t="str">
        <f t="shared" si="30"/>
        <v>100 (δ=0.65)</v>
      </c>
      <c r="I212">
        <f t="shared" si="31"/>
        <v>14.907564986514744</v>
      </c>
      <c r="N212">
        <f t="shared" si="32"/>
        <v>31.466666666666669</v>
      </c>
      <c r="O212">
        <f t="shared" si="33"/>
        <v>14.907564986514744</v>
      </c>
    </row>
    <row r="213" spans="1:15" x14ac:dyDescent="0.75">
      <c r="A213" s="1">
        <v>29</v>
      </c>
      <c r="B213">
        <v>100</v>
      </c>
      <c r="C213">
        <v>0.85</v>
      </c>
      <c r="D213">
        <f>AVERAGE('PARITY Accuracy'!D213, 'Pattern_Matching Accuracy'!D213, 'Reversal Accuracy'!D213, 'Stack Accuracy'!D213, 'Vending_Machine Accuracy'!D213, 'Vending_Machine_Sum Accuracy'!D213, 'MazeComplete Accuracy'!D213, 'MazeSolve Accuracy'!D213, 'Hamiltonian Accuracy'!D213)</f>
        <v>39.903333333333336</v>
      </c>
      <c r="E213">
        <f>AVERAGE('PARITY Accuracy'!E213, 'Pattern_Matching Accuracy'!E213, 'Reversal Accuracy'!E213, 'Stack Accuracy'!E213, 'Vending_Machine Accuracy'!E213, 'Vending_Machine_Sum Accuracy'!E213, 'MazeComplete Accuracy'!E213, 'MazeSolve Accuracy'!E213, 'Hamiltonian Accuracy'!E213)</f>
        <v>37.5</v>
      </c>
      <c r="F213">
        <f>AVERAGE('PARITY Accuracy'!F213, 'Pattern_Matching Accuracy'!F213, 'Reversal Accuracy'!F213, 'Stack Accuracy'!F213, 'Vending_Machine Accuracy'!F213, 'Vending_Machine_Sum Accuracy'!F213, 'MazeComplete Accuracy'!F213, 'MazeSolve Accuracy'!F213, 'Hamiltonian Accuracy'!F213)</f>
        <v>33.044444444444444</v>
      </c>
      <c r="G213">
        <f>AVERAGE('PARITY Accuracy'!G213, 'Pattern_Matching Accuracy'!G213, 'Reversal Accuracy'!G213, 'Stack Accuracy'!G213, 'Vending_Machine Accuracy'!G213, 'Vending_Machine_Sum Accuracy'!G213, 'MazeComplete Accuracy'!G213, 'MazeSolve Accuracy'!G213, 'Hamiltonian Accuracy'!G213)</f>
        <v>6.1999999999999993</v>
      </c>
      <c r="H213" t="str">
        <f t="shared" si="30"/>
        <v>100 (δ=0.85)</v>
      </c>
      <c r="I213">
        <f t="shared" si="31"/>
        <v>13.483557622430627</v>
      </c>
      <c r="N213">
        <f t="shared" si="32"/>
        <v>29.161944444444448</v>
      </c>
      <c r="O213">
        <f t="shared" si="33"/>
        <v>13.483557622430627</v>
      </c>
    </row>
    <row r="217" spans="1:15" x14ac:dyDescent="0.75">
      <c r="A217" s="1">
        <v>0</v>
      </c>
      <c r="B217" t="s">
        <v>20</v>
      </c>
    </row>
    <row r="219" spans="1:15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  <c r="I219" s="2" t="s">
        <v>25</v>
      </c>
      <c r="J219" s="2"/>
      <c r="K219" s="2" t="s">
        <v>26</v>
      </c>
      <c r="L219" s="2" t="s">
        <v>27</v>
      </c>
      <c r="N219" s="3" t="s">
        <v>28</v>
      </c>
      <c r="O219" s="3" t="s">
        <v>29</v>
      </c>
    </row>
    <row r="220" spans="1:15" x14ac:dyDescent="0.7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15.244444444444447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11.911111111111113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18.744444444444444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13.833333333333336</v>
      </c>
      <c r="H220" t="str">
        <f t="shared" ref="H220:H249" si="36">B220&amp;" (δ="&amp;C220&amp;")"</f>
        <v>0 (δ=0)</v>
      </c>
      <c r="I220">
        <f>_xlfn.STDEV.P(D220:G220)</f>
        <v>2.4982586528012405</v>
      </c>
      <c r="J220">
        <v>2</v>
      </c>
      <c r="K220">
        <f>_xlfn.STDEV.P(D220:G224)</f>
        <v>2.8699522299977507</v>
      </c>
      <c r="L220">
        <f>_xlfn.STDEV.P(D220:G220,D225:G225,D230:G230,D235:G235,D240:G240,D245:G245)</f>
        <v>8.2651269006012136</v>
      </c>
      <c r="M220">
        <v>0</v>
      </c>
      <c r="N220">
        <f>AVERAGE(D220:G220)</f>
        <v>14.933333333333335</v>
      </c>
      <c r="O220">
        <f>_xlfn.STDEV.P(D220:G220)</f>
        <v>2.4982586528012405</v>
      </c>
    </row>
    <row r="221" spans="1:15" x14ac:dyDescent="0.7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18.202222222222222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12.777777777777779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19.566666666666666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13.600000000000001</v>
      </c>
      <c r="H221" t="str">
        <f t="shared" si="36"/>
        <v>0 (δ=0.2)</v>
      </c>
      <c r="I221">
        <f t="shared" ref="I221:I249" si="37">_xlfn.STDEV.P(D221:G221)</f>
        <v>2.9029395489212813</v>
      </c>
      <c r="J221">
        <v>5</v>
      </c>
      <c r="K221">
        <f>_xlfn.STDEV.P(D225:G229)</f>
        <v>4.8885636684757108</v>
      </c>
      <c r="L221">
        <f>_xlfn.STDEV.P(D221:G221,D226:G226,D231:G231,D236:G236,D241:G241,D246:G246)</f>
        <v>8.0252631745314389</v>
      </c>
      <c r="M221">
        <v>0.2</v>
      </c>
      <c r="N221">
        <f t="shared" ref="N221:N249" si="38">AVERAGE(D221:G221)</f>
        <v>16.036666666666669</v>
      </c>
      <c r="O221">
        <f t="shared" ref="O221:O249" si="39">_xlfn.STDEV.P(D221:G221)</f>
        <v>2.9029395489212813</v>
      </c>
    </row>
    <row r="222" spans="1:15" x14ac:dyDescent="0.7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19.899999999999999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12.555555555555557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19.06666666666667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13.433333333333334</v>
      </c>
      <c r="H222" t="str">
        <f t="shared" si="36"/>
        <v>0 (δ=0.45)</v>
      </c>
      <c r="I222">
        <f t="shared" si="37"/>
        <v>3.2725429007175784</v>
      </c>
      <c r="J222">
        <v>10</v>
      </c>
      <c r="K222">
        <f>_xlfn.STDEV.P(D230:G234)</f>
        <v>4.5843046391673559</v>
      </c>
      <c r="L222">
        <f t="shared" ref="L222:L224" si="40">_xlfn.STDEV.P(D222:G222,D227:G227,D232:G232,D237:G237,D242:G242,D247:G247)</f>
        <v>7.8532500212826655</v>
      </c>
      <c r="M222">
        <v>0.45</v>
      </c>
      <c r="N222">
        <f t="shared" si="38"/>
        <v>16.238888888888891</v>
      </c>
      <c r="O222">
        <f t="shared" si="39"/>
        <v>3.2725429007175784</v>
      </c>
    </row>
    <row r="223" spans="1:15" x14ac:dyDescent="0.7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17.036666666666669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12.855555555555556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19.544444444444444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13.222222222222221</v>
      </c>
      <c r="H223" t="str">
        <f t="shared" si="36"/>
        <v>0 (δ=0.65)</v>
      </c>
      <c r="I223">
        <f t="shared" si="37"/>
        <v>2.7745134569577274</v>
      </c>
      <c r="J223">
        <v>20</v>
      </c>
      <c r="K223">
        <f>_xlfn.STDEV.P(D235:G239)</f>
        <v>7.252869976647041</v>
      </c>
      <c r="L223">
        <f t="shared" si="40"/>
        <v>8.0254490769998181</v>
      </c>
      <c r="M223">
        <v>0.65</v>
      </c>
      <c r="N223">
        <f t="shared" si="38"/>
        <v>15.664722222222222</v>
      </c>
      <c r="O223">
        <f t="shared" si="39"/>
        <v>2.7745134569577274</v>
      </c>
    </row>
    <row r="224" spans="1:15" x14ac:dyDescent="0.7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15.27222222222222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13.822222222222225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19.955555555555556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13.122222222222224</v>
      </c>
      <c r="H224" t="str">
        <f t="shared" si="36"/>
        <v>0 (δ=0.85)</v>
      </c>
      <c r="I224">
        <f t="shared" si="37"/>
        <v>2.6629498837442238</v>
      </c>
      <c r="J224">
        <v>50</v>
      </c>
      <c r="K224">
        <f>_xlfn.STDEV.P(D241:G244)</f>
        <v>5.9122169328886738</v>
      </c>
      <c r="L224">
        <f t="shared" si="40"/>
        <v>7.8024654683431933</v>
      </c>
      <c r="M224">
        <v>0.85</v>
      </c>
      <c r="N224">
        <f t="shared" si="38"/>
        <v>15.543055555555554</v>
      </c>
      <c r="O224">
        <f t="shared" si="39"/>
        <v>2.6629498837442238</v>
      </c>
    </row>
    <row r="225" spans="1:15" x14ac:dyDescent="0.7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12.675555555555555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21.177777777777777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30.544444444444448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26.955555555555559</v>
      </c>
      <c r="H225" t="str">
        <f t="shared" si="36"/>
        <v>5 (δ=0)</v>
      </c>
      <c r="I225">
        <f t="shared" si="37"/>
        <v>6.7523174576868596</v>
      </c>
      <c r="J225">
        <v>100</v>
      </c>
      <c r="K225">
        <f>_xlfn.STDEV.P(D245:G249)</f>
        <v>3.7901341632333572</v>
      </c>
      <c r="L225">
        <f>AVERAGE((L224-L223), (L223-L222), (L222-L221), (L221-L220))</f>
        <v>-0.11566535806450506</v>
      </c>
      <c r="N225">
        <f t="shared" si="38"/>
        <v>22.838333333333335</v>
      </c>
      <c r="O225">
        <f t="shared" si="39"/>
        <v>6.7523174576868596</v>
      </c>
    </row>
    <row r="226" spans="1:15" x14ac:dyDescent="0.7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20.163333333333334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20.466666666666665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29.984444444444438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27.411111111111111</v>
      </c>
      <c r="H226" t="str">
        <f t="shared" si="36"/>
        <v>5 (δ=0.2)</v>
      </c>
      <c r="I226">
        <f t="shared" si="37"/>
        <v>4.2903377212459368</v>
      </c>
      <c r="N226">
        <f t="shared" si="38"/>
        <v>24.506388888888885</v>
      </c>
      <c r="O226">
        <f t="shared" si="39"/>
        <v>4.2903377212459368</v>
      </c>
    </row>
    <row r="227" spans="1:15" x14ac:dyDescent="0.75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19.801111111111108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19.81111111111111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29.511111111111113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27.188888888888883</v>
      </c>
      <c r="H227" t="str">
        <f t="shared" si="36"/>
        <v>5 (δ=0.45)</v>
      </c>
      <c r="I227">
        <f t="shared" si="37"/>
        <v>4.3501277386523496</v>
      </c>
      <c r="N227">
        <f t="shared" si="38"/>
        <v>24.078055555555554</v>
      </c>
      <c r="O227">
        <f t="shared" si="39"/>
        <v>4.3501277386523496</v>
      </c>
    </row>
    <row r="228" spans="1:15" x14ac:dyDescent="0.7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20.366666666666667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20.633333333333333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29.244444444444444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27.355555555555554</v>
      </c>
      <c r="H228" t="str">
        <f t="shared" si="36"/>
        <v>5 (δ=0.65)</v>
      </c>
      <c r="I228">
        <f t="shared" si="37"/>
        <v>3.9578878891663742</v>
      </c>
      <c r="N228">
        <f t="shared" si="38"/>
        <v>24.4</v>
      </c>
      <c r="O228">
        <f t="shared" si="39"/>
        <v>3.9578878891663742</v>
      </c>
    </row>
    <row r="229" spans="1:15" x14ac:dyDescent="0.7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18.939999999999998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19.922222222222224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28.700000000000003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27.511111111111109</v>
      </c>
      <c r="H229" t="str">
        <f t="shared" si="36"/>
        <v>5 (δ=0.85)</v>
      </c>
      <c r="I229">
        <f t="shared" si="37"/>
        <v>4.3713583432878202</v>
      </c>
      <c r="N229">
        <f t="shared" si="38"/>
        <v>23.768333333333334</v>
      </c>
      <c r="O229">
        <f t="shared" si="39"/>
        <v>4.3713583432878202</v>
      </c>
    </row>
    <row r="230" spans="1:15" x14ac:dyDescent="0.75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15.253333333333334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25.155555555555555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28.133333333333333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19.999999999999996</v>
      </c>
      <c r="H230" t="str">
        <f t="shared" si="36"/>
        <v>10 (δ=0)</v>
      </c>
      <c r="I230">
        <f t="shared" si="37"/>
        <v>4.9249192510770854</v>
      </c>
      <c r="N230">
        <f t="shared" si="38"/>
        <v>22.135555555555555</v>
      </c>
      <c r="O230">
        <f t="shared" si="39"/>
        <v>4.9249192510770854</v>
      </c>
    </row>
    <row r="231" spans="1:15" x14ac:dyDescent="0.7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16.288888888888888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24.62222222222222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26.955555555555556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19.677777777777777</v>
      </c>
      <c r="H231" t="str">
        <f t="shared" si="36"/>
        <v>10 (δ=0.2)</v>
      </c>
      <c r="I231">
        <f t="shared" si="37"/>
        <v>4.1650691381927638</v>
      </c>
      <c r="J231" s="2"/>
      <c r="K231" s="2" t="s">
        <v>26</v>
      </c>
      <c r="L231" s="2" t="s">
        <v>27</v>
      </c>
      <c r="N231">
        <f t="shared" si="38"/>
        <v>21.886111111111113</v>
      </c>
      <c r="O231">
        <f t="shared" si="39"/>
        <v>4.1650691381927638</v>
      </c>
    </row>
    <row r="232" spans="1:15" x14ac:dyDescent="0.7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15.233333333333333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24.533333333333335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27.188888888888886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19.744444444444444</v>
      </c>
      <c r="H232" t="str">
        <f t="shared" si="36"/>
        <v>10 (δ=0.45)</v>
      </c>
      <c r="I232">
        <f t="shared" si="37"/>
        <v>4.5769846602590913</v>
      </c>
      <c r="J232">
        <v>2</v>
      </c>
      <c r="K232">
        <f>AVERAGE(D220:G224)</f>
        <v>15.683333333333337</v>
      </c>
      <c r="L232">
        <f>AVERAGE(D220:G220,D225:G225,D230:G230,D235:G235,D240:G240,D245:G245)</f>
        <v>16.82365740740741</v>
      </c>
      <c r="M232">
        <v>0</v>
      </c>
      <c r="N232">
        <f t="shared" si="38"/>
        <v>21.674999999999997</v>
      </c>
      <c r="O232">
        <f t="shared" si="39"/>
        <v>4.5769846602590913</v>
      </c>
    </row>
    <row r="233" spans="1:15" x14ac:dyDescent="0.7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14.951111111111114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24.733333333333334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27.477777777777778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19.600000000000001</v>
      </c>
      <c r="H233" t="str">
        <f t="shared" si="36"/>
        <v>10 (δ=0.65)</v>
      </c>
      <c r="I233">
        <f t="shared" si="37"/>
        <v>4.8099109036690768</v>
      </c>
      <c r="J233">
        <v>5</v>
      </c>
      <c r="K233">
        <f>AVERAGE(D225:G229)</f>
        <v>23.918222222222223</v>
      </c>
      <c r="L233">
        <f>AVERAGE(D221:G221,D226:G226,D231:G231,D236:G236,D241:G241,D246:G246)</f>
        <v>17.187453703703707</v>
      </c>
      <c r="M233">
        <v>0.2</v>
      </c>
      <c r="N233">
        <f t="shared" si="38"/>
        <v>21.690555555555555</v>
      </c>
      <c r="O233">
        <f t="shared" si="39"/>
        <v>4.8099109036690768</v>
      </c>
    </row>
    <row r="234" spans="1:15" x14ac:dyDescent="0.7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15.311111111111112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24.177777777777777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26.744444444444444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19.611111111111111</v>
      </c>
      <c r="H234" t="str">
        <f t="shared" si="36"/>
        <v>10 (δ=0.85)</v>
      </c>
      <c r="I234">
        <f t="shared" si="37"/>
        <v>4.3743253448071506</v>
      </c>
      <c r="J234">
        <v>10</v>
      </c>
      <c r="K234">
        <f>AVERAGE(D230:G234)</f>
        <v>21.769666666666669</v>
      </c>
      <c r="L234">
        <f t="shared" ref="L234:L236" si="41">AVERAGE(D222:G222,D227:G227,D232:G232,D237:G237,D242:G242,D247:G247)</f>
        <v>17.024351851851858</v>
      </c>
      <c r="M234">
        <v>0.45</v>
      </c>
      <c r="N234">
        <f t="shared" si="38"/>
        <v>21.461111111111112</v>
      </c>
      <c r="O234">
        <f t="shared" si="39"/>
        <v>4.3743253448071506</v>
      </c>
    </row>
    <row r="235" spans="1:15" x14ac:dyDescent="0.75">
      <c r="A235" s="1">
        <v>15</v>
      </c>
      <c r="B235">
        <v>20</v>
      </c>
      <c r="C235">
        <v>0</v>
      </c>
      <c r="D235">
        <f>AVERAGE('PARITY Accuracy'!D235, 'Pattern_Matching Accuracy'!D235, 'Reversal Accuracy'!D235, 'Stack Accuracy'!D235, 'Vending_Machine Accuracy'!D235, 'Vending_Machine_Sum Accuracy'!D235, 'MazeComplete Accuracy'!D235, 'MazeSolve Accuracy'!D235, 'Hamiltonian Accuracy'!D235)</f>
        <v>16.37777777777778</v>
      </c>
      <c r="E235">
        <f>AVERAGE('PARITY Accuracy'!E235, 'Pattern_Matching Accuracy'!E235, 'Reversal Accuracy'!E235, 'Stack Accuracy'!E235, 'Vending_Machine Accuracy'!E235, 'Vending_Machine_Sum Accuracy'!E235, 'MazeComplete Accuracy'!E235, 'MazeSolve Accuracy'!E235, 'Hamiltonian Accuracy'!E235)</f>
        <v>30.600000000000005</v>
      </c>
      <c r="F235">
        <f>AVERAGE('PARITY Accuracy'!F235, 'Pattern_Matching Accuracy'!F235, 'Reversal Accuracy'!F235, 'Stack Accuracy'!F235, 'Vending_Machine Accuracy'!F235, 'Vending_Machine_Sum Accuracy'!F235, 'MazeComplete Accuracy'!F235, 'MazeSolve Accuracy'!F235, 'Hamiltonian Accuracy'!F235)</f>
        <v>26.455555555555556</v>
      </c>
      <c r="G235">
        <f>AVERAGE('PARITY Accuracy'!G235, 'Pattern_Matching Accuracy'!G235, 'Reversal Accuracy'!G235, 'Stack Accuracy'!G235, 'Vending_Machine Accuracy'!G235, 'Vending_Machine_Sum Accuracy'!G235, 'MazeComplete Accuracy'!G235, 'MazeSolve Accuracy'!G235, 'Hamiltonian Accuracy'!G235)</f>
        <v>12.122222222222224</v>
      </c>
      <c r="H235" t="str">
        <f t="shared" si="36"/>
        <v>20 (δ=0)</v>
      </c>
      <c r="I235">
        <f t="shared" si="37"/>
        <v>7.4414048520988043</v>
      </c>
      <c r="J235">
        <v>20</v>
      </c>
      <c r="K235">
        <f>AVERAGE(D235:G239)</f>
        <v>20.752722222222225</v>
      </c>
      <c r="L235">
        <f t="shared" si="41"/>
        <v>16.731481481481481</v>
      </c>
      <c r="M235">
        <v>0.65</v>
      </c>
      <c r="N235">
        <f t="shared" si="38"/>
        <v>21.388888888888889</v>
      </c>
      <c r="O235">
        <f t="shared" si="39"/>
        <v>7.4414048520988043</v>
      </c>
    </row>
    <row r="236" spans="1:15" x14ac:dyDescent="0.75">
      <c r="A236" s="1">
        <v>16</v>
      </c>
      <c r="B236">
        <v>20</v>
      </c>
      <c r="C236">
        <v>0.2</v>
      </c>
      <c r="D236">
        <f>AVERAGE('PARITY Accuracy'!D236, 'Pattern_Matching Accuracy'!D236, 'Reversal Accuracy'!D236, 'Stack Accuracy'!D236, 'Vending_Machine Accuracy'!D236, 'Vending_Machine_Sum Accuracy'!D236, 'MazeComplete Accuracy'!D236, 'MazeSolve Accuracy'!D236, 'Hamiltonian Accuracy'!D236)</f>
        <v>16.715555555555557</v>
      </c>
      <c r="E236">
        <f>AVERAGE('PARITY Accuracy'!E236, 'Pattern_Matching Accuracy'!E236, 'Reversal Accuracy'!E236, 'Stack Accuracy'!E236, 'Vending_Machine Accuracy'!E236, 'Vending_Machine_Sum Accuracy'!E236, 'MazeComplete Accuracy'!E236, 'MazeSolve Accuracy'!E236, 'Hamiltonian Accuracy'!E236)</f>
        <v>30.177777777777781</v>
      </c>
      <c r="F236">
        <f>AVERAGE('PARITY Accuracy'!F236, 'Pattern_Matching Accuracy'!F236, 'Reversal Accuracy'!F236, 'Stack Accuracy'!F236, 'Vending_Machine Accuracy'!F236, 'Vending_Machine_Sum Accuracy'!F236, 'MazeComplete Accuracy'!F236, 'MazeSolve Accuracy'!F236, 'Hamiltonian Accuracy'!F236)</f>
        <v>26.177777777777781</v>
      </c>
      <c r="G236">
        <f>AVERAGE('PARITY Accuracy'!G236, 'Pattern_Matching Accuracy'!G236, 'Reversal Accuracy'!G236, 'Stack Accuracy'!G236, 'Vending_Machine Accuracy'!G236, 'Vending_Machine_Sum Accuracy'!G236, 'MazeComplete Accuracy'!G236, 'MazeSolve Accuracy'!G236, 'Hamiltonian Accuracy'!G236)</f>
        <v>12.366666666666667</v>
      </c>
      <c r="H236" t="str">
        <f t="shared" si="36"/>
        <v>20 (δ=0.2)</v>
      </c>
      <c r="I236">
        <f t="shared" si="37"/>
        <v>7.1311831953352582</v>
      </c>
      <c r="J236">
        <v>50</v>
      </c>
      <c r="K236">
        <f>AVERAGE(D240:G244)</f>
        <v>13.131444444444444</v>
      </c>
      <c r="L236">
        <f t="shared" si="41"/>
        <v>16.454675925925923</v>
      </c>
      <c r="M236">
        <v>0.85</v>
      </c>
      <c r="N236">
        <f t="shared" si="38"/>
        <v>21.359444444444449</v>
      </c>
      <c r="O236">
        <f t="shared" si="39"/>
        <v>7.1311831953352582</v>
      </c>
    </row>
    <row r="237" spans="1:15" x14ac:dyDescent="0.75">
      <c r="A237" s="1">
        <v>17</v>
      </c>
      <c r="B237">
        <v>20</v>
      </c>
      <c r="C237">
        <v>0.45</v>
      </c>
      <c r="D237">
        <f>AVERAGE('PARITY Accuracy'!D237, 'Pattern_Matching Accuracy'!D237, 'Reversal Accuracy'!D237, 'Stack Accuracy'!D237, 'Vending_Machine Accuracy'!D237, 'Vending_Machine_Sum Accuracy'!D237, 'MazeComplete Accuracy'!D237, 'MazeSolve Accuracy'!D237, 'Hamiltonian Accuracy'!D237)</f>
        <v>15.811111111111112</v>
      </c>
      <c r="E237">
        <f>AVERAGE('PARITY Accuracy'!E237, 'Pattern_Matching Accuracy'!E237, 'Reversal Accuracy'!E237, 'Stack Accuracy'!E237, 'Vending_Machine Accuracy'!E237, 'Vending_Machine_Sum Accuracy'!E237, 'MazeComplete Accuracy'!E237, 'MazeSolve Accuracy'!E237, 'Hamiltonian Accuracy'!E237)</f>
        <v>29.227777777777778</v>
      </c>
      <c r="F237">
        <f>AVERAGE('PARITY Accuracy'!F237, 'Pattern_Matching Accuracy'!F237, 'Reversal Accuracy'!F237, 'Stack Accuracy'!F237, 'Vending_Machine Accuracy'!F237, 'Vending_Machine_Sum Accuracy'!F237, 'MazeComplete Accuracy'!F237, 'MazeSolve Accuracy'!F237, 'Hamiltonian Accuracy'!F237)</f>
        <v>26</v>
      </c>
      <c r="G237">
        <f>AVERAGE('PARITY Accuracy'!G237, 'Pattern_Matching Accuracy'!G237, 'Reversal Accuracy'!G237, 'Stack Accuracy'!G237, 'Vending_Machine Accuracy'!G237, 'Vending_Machine_Sum Accuracy'!G237, 'MazeComplete Accuracy'!G237, 'MazeSolve Accuracy'!G237, 'Hamiltonian Accuracy'!G237)</f>
        <v>12.588888888888889</v>
      </c>
      <c r="H237" t="str">
        <f t="shared" si="36"/>
        <v>20 (δ=0.45)</v>
      </c>
      <c r="I237">
        <f t="shared" si="37"/>
        <v>6.8980621887510232</v>
      </c>
      <c r="J237">
        <v>100</v>
      </c>
      <c r="K237">
        <f>AVERAGE(D245:G249)</f>
        <v>5.810555555555557</v>
      </c>
      <c r="L237">
        <f>AVERAGE((L236-L235), (L235-L234), (L234-L233), (L233-L232))</f>
        <v>-9.2245370370371838E-2</v>
      </c>
      <c r="N237">
        <f t="shared" si="38"/>
        <v>20.906944444444445</v>
      </c>
      <c r="O237">
        <f t="shared" si="39"/>
        <v>6.8980621887510232</v>
      </c>
    </row>
    <row r="238" spans="1:15" x14ac:dyDescent="0.75">
      <c r="A238" s="1">
        <v>18</v>
      </c>
      <c r="B238">
        <v>20</v>
      </c>
      <c r="C238">
        <v>0.65</v>
      </c>
      <c r="D238">
        <f>AVERAGE('PARITY Accuracy'!D238, 'Pattern_Matching Accuracy'!D238, 'Reversal Accuracy'!D238, 'Stack Accuracy'!D238, 'Vending_Machine Accuracy'!D238, 'Vending_Machine_Sum Accuracy'!D238, 'MazeComplete Accuracy'!D238, 'MazeSolve Accuracy'!D238, 'Hamiltonian Accuracy'!D238)</f>
        <v>15.033333333333331</v>
      </c>
      <c r="E238">
        <f>AVERAGE('PARITY Accuracy'!E238, 'Pattern_Matching Accuracy'!E238, 'Reversal Accuracy'!E238, 'Stack Accuracy'!E238, 'Vending_Machine Accuracy'!E238, 'Vending_Machine_Sum Accuracy'!E238, 'MazeComplete Accuracy'!E238, 'MazeSolve Accuracy'!E238, 'Hamiltonian Accuracy'!E238)</f>
        <v>29.133333333333333</v>
      </c>
      <c r="F238">
        <f>AVERAGE('PARITY Accuracy'!F238, 'Pattern_Matching Accuracy'!F238, 'Reversal Accuracy'!F238, 'Stack Accuracy'!F238, 'Vending_Machine Accuracy'!F238, 'Vending_Machine_Sum Accuracy'!F238, 'MazeComplete Accuracy'!F238, 'MazeSolve Accuracy'!F238, 'Hamiltonian Accuracy'!F238)</f>
        <v>25.966666666666665</v>
      </c>
      <c r="G238">
        <f>AVERAGE('PARITY Accuracy'!G238, 'Pattern_Matching Accuracy'!G238, 'Reversal Accuracy'!G238, 'Stack Accuracy'!G238, 'Vending_Machine Accuracy'!G238, 'Vending_Machine_Sum Accuracy'!G238, 'MazeComplete Accuracy'!G238, 'MazeSolve Accuracy'!G238, 'Hamiltonian Accuracy'!G238)</f>
        <v>11.166666666666666</v>
      </c>
      <c r="H238" t="str">
        <f t="shared" si="36"/>
        <v>20 (δ=0.65)</v>
      </c>
      <c r="I238">
        <f t="shared" si="37"/>
        <v>7.4379423304507482</v>
      </c>
      <c r="N238">
        <f t="shared" si="38"/>
        <v>20.324999999999999</v>
      </c>
      <c r="O238">
        <f t="shared" si="39"/>
        <v>7.4379423304507482</v>
      </c>
    </row>
    <row r="239" spans="1:15" x14ac:dyDescent="0.75">
      <c r="A239" s="1">
        <v>19</v>
      </c>
      <c r="B239">
        <v>20</v>
      </c>
      <c r="C239">
        <v>0.85</v>
      </c>
      <c r="D239">
        <f>AVERAGE('PARITY Accuracy'!D239, 'Pattern_Matching Accuracy'!D239, 'Reversal Accuracy'!D239, 'Stack Accuracy'!D239, 'Vending_Machine Accuracy'!D239, 'Vending_Machine_Sum Accuracy'!D239, 'MazeComplete Accuracy'!D239, 'MazeSolve Accuracy'!D239, 'Hamiltonian Accuracy'!D239)</f>
        <v>14.277777777777779</v>
      </c>
      <c r="E239">
        <f>AVERAGE('PARITY Accuracy'!E239, 'Pattern_Matching Accuracy'!E239, 'Reversal Accuracy'!E239, 'Stack Accuracy'!E239, 'Vending_Machine Accuracy'!E239, 'Vending_Machine_Sum Accuracy'!E239, 'MazeComplete Accuracy'!E239, 'MazeSolve Accuracy'!E239, 'Hamiltonian Accuracy'!E239)</f>
        <v>27.988888888888884</v>
      </c>
      <c r="F239">
        <f>AVERAGE('PARITY Accuracy'!F239, 'Pattern_Matching Accuracy'!F239, 'Reversal Accuracy'!F239, 'Stack Accuracy'!F239, 'Vending_Machine Accuracy'!F239, 'Vending_Machine_Sum Accuracy'!F239, 'MazeComplete Accuracy'!F239, 'MazeSolve Accuracy'!F239, 'Hamiltonian Accuracy'!F239)</f>
        <v>25.733333333333334</v>
      </c>
      <c r="G239">
        <f>AVERAGE('PARITY Accuracy'!G239, 'Pattern_Matching Accuracy'!G239, 'Reversal Accuracy'!G239, 'Stack Accuracy'!G239, 'Vending_Machine Accuracy'!G239, 'Vending_Machine_Sum Accuracy'!G239, 'MazeComplete Accuracy'!G239, 'MazeSolve Accuracy'!G239, 'Hamiltonian Accuracy'!G239)</f>
        <v>11.133333333333333</v>
      </c>
      <c r="H239" t="str">
        <f t="shared" si="36"/>
        <v>20 (δ=0.85)</v>
      </c>
      <c r="I239">
        <f t="shared" si="37"/>
        <v>7.2088016332573845</v>
      </c>
      <c r="N239">
        <f t="shared" si="38"/>
        <v>19.783333333333331</v>
      </c>
      <c r="O239">
        <f t="shared" si="39"/>
        <v>7.2088016332573845</v>
      </c>
    </row>
    <row r="240" spans="1:15" x14ac:dyDescent="0.75">
      <c r="A240" s="1">
        <v>20</v>
      </c>
      <c r="B240">
        <v>50</v>
      </c>
      <c r="C240">
        <v>0</v>
      </c>
      <c r="D240">
        <f>AVERAGE('PARITY Accuracy'!D240, 'Pattern_Matching Accuracy'!D240, 'Reversal Accuracy'!D240, 'Stack Accuracy'!D240, 'Vending_Machine Accuracy'!D240, 'Vending_Machine_Sum Accuracy'!D240, 'MazeComplete Accuracy'!D240, 'MazeSolve Accuracy'!D240, 'Hamiltonian Accuracy'!D240)</f>
        <v>12.722222222222221</v>
      </c>
      <c r="E240">
        <f>AVERAGE('PARITY Accuracy'!E240, 'Pattern_Matching Accuracy'!E240, 'Reversal Accuracy'!E240, 'Stack Accuracy'!E240, 'Vending_Machine Accuracy'!E240, 'Vending_Machine_Sum Accuracy'!E240, 'MazeComplete Accuracy'!E240, 'MazeSolve Accuracy'!E240, 'Hamiltonian Accuracy'!E240)</f>
        <v>24.327777777777772</v>
      </c>
      <c r="F240">
        <f>AVERAGE('PARITY Accuracy'!F240, 'Pattern_Matching Accuracy'!F240, 'Reversal Accuracy'!F240, 'Stack Accuracy'!F240, 'Vending_Machine Accuracy'!F240, 'Vending_Machine_Sum Accuracy'!F240, 'MazeComplete Accuracy'!F240, 'MazeSolve Accuracy'!F240, 'Hamiltonian Accuracy'!F240)</f>
        <v>11.744444444444445</v>
      </c>
      <c r="G240">
        <f>AVERAGE('PARITY Accuracy'!G240, 'Pattern_Matching Accuracy'!G240, 'Reversal Accuracy'!G240, 'Stack Accuracy'!G240, 'Vending_Machine Accuracy'!G240, 'Vending_Machine_Sum Accuracy'!G240, 'MazeComplete Accuracy'!G240, 'MazeSolve Accuracy'!G240, 'Hamiltonian Accuracy'!G240)</f>
        <v>5.2888888888888888</v>
      </c>
      <c r="H240" t="str">
        <f t="shared" si="36"/>
        <v>50 (δ=0)</v>
      </c>
      <c r="I240">
        <f t="shared" si="37"/>
        <v>6.8620021632371637</v>
      </c>
      <c r="N240">
        <f t="shared" si="38"/>
        <v>13.520833333333334</v>
      </c>
      <c r="O240">
        <f t="shared" si="39"/>
        <v>6.8620021632371637</v>
      </c>
    </row>
    <row r="241" spans="1:15" x14ac:dyDescent="0.75">
      <c r="A241" s="1">
        <v>21</v>
      </c>
      <c r="B241">
        <v>50</v>
      </c>
      <c r="C241">
        <v>0.2</v>
      </c>
      <c r="D241">
        <f>AVERAGE('PARITY Accuracy'!D241, 'Pattern_Matching Accuracy'!D241, 'Reversal Accuracy'!D241, 'Stack Accuracy'!D241, 'Vending_Machine Accuracy'!D241, 'Vending_Machine_Sum Accuracy'!D241, 'MazeComplete Accuracy'!D241, 'MazeSolve Accuracy'!D241, 'Hamiltonian Accuracy'!D241)</f>
        <v>13.622222222222224</v>
      </c>
      <c r="E241">
        <f>AVERAGE('PARITY Accuracy'!E241, 'Pattern_Matching Accuracy'!E241, 'Reversal Accuracy'!E241, 'Stack Accuracy'!E241, 'Vending_Machine Accuracy'!E241, 'Vending_Machine_Sum Accuracy'!E241, 'MazeComplete Accuracy'!E241, 'MazeSolve Accuracy'!E241, 'Hamiltonian Accuracy'!E241)</f>
        <v>23.144444444444446</v>
      </c>
      <c r="F241">
        <f>AVERAGE('PARITY Accuracy'!F241, 'Pattern_Matching Accuracy'!F241, 'Reversal Accuracy'!F241, 'Stack Accuracy'!F241, 'Vending_Machine Accuracy'!F241, 'Vending_Machine_Sum Accuracy'!F241, 'MazeComplete Accuracy'!F241, 'MazeSolve Accuracy'!F241, 'Hamiltonian Accuracy'!F241)</f>
        <v>11.611111111111111</v>
      </c>
      <c r="G241">
        <f>AVERAGE('PARITY Accuracy'!G241, 'Pattern_Matching Accuracy'!G241, 'Reversal Accuracy'!G241, 'Stack Accuracy'!G241, 'Vending_Machine Accuracy'!G241, 'Vending_Machine_Sum Accuracy'!G241, 'MazeComplete Accuracy'!G241, 'MazeSolve Accuracy'!G241, 'Hamiltonian Accuracy'!G241)</f>
        <v>5.2888888888888879</v>
      </c>
      <c r="H241" t="str">
        <f t="shared" si="36"/>
        <v>50 (δ=0.2)</v>
      </c>
      <c r="I241">
        <f t="shared" si="37"/>
        <v>6.402982040607772</v>
      </c>
      <c r="N241">
        <f t="shared" si="38"/>
        <v>13.416666666666668</v>
      </c>
      <c r="O241">
        <f t="shared" si="39"/>
        <v>6.402982040607772</v>
      </c>
    </row>
    <row r="242" spans="1:15" x14ac:dyDescent="0.75">
      <c r="A242" s="1">
        <v>22</v>
      </c>
      <c r="B242">
        <v>50</v>
      </c>
      <c r="C242">
        <v>0.45</v>
      </c>
      <c r="D242">
        <f>AVERAGE('PARITY Accuracy'!D242, 'Pattern_Matching Accuracy'!D242, 'Reversal Accuracy'!D242, 'Stack Accuracy'!D242, 'Vending_Machine Accuracy'!D242, 'Vending_Machine_Sum Accuracy'!D242, 'MazeComplete Accuracy'!D242, 'MazeSolve Accuracy'!D242, 'Hamiltonian Accuracy'!D242)</f>
        <v>13.222222222222221</v>
      </c>
      <c r="E242">
        <f>AVERAGE('PARITY Accuracy'!E242, 'Pattern_Matching Accuracy'!E242, 'Reversal Accuracy'!E242, 'Stack Accuracy'!E242, 'Vending_Machine Accuracy'!E242, 'Vending_Machine_Sum Accuracy'!E242, 'MazeComplete Accuracy'!E242, 'MazeSolve Accuracy'!E242, 'Hamiltonian Accuracy'!E242)</f>
        <v>21.955555555555556</v>
      </c>
      <c r="F242">
        <f>AVERAGE('PARITY Accuracy'!F242, 'Pattern_Matching Accuracy'!F242, 'Reversal Accuracy'!F242, 'Stack Accuracy'!F242, 'Vending_Machine Accuracy'!F242, 'Vending_Machine_Sum Accuracy'!F242, 'MazeComplete Accuracy'!F242, 'MazeSolve Accuracy'!F242, 'Hamiltonian Accuracy'!F242)</f>
        <v>12.455555555555556</v>
      </c>
      <c r="G242">
        <f>AVERAGE('PARITY Accuracy'!G242, 'Pattern_Matching Accuracy'!G242, 'Reversal Accuracy'!G242, 'Stack Accuracy'!G242, 'Vending_Machine Accuracy'!G242, 'Vending_Machine_Sum Accuracy'!G242, 'MazeComplete Accuracy'!G242, 'MazeSolve Accuracy'!G242, 'Hamiltonian Accuracy'!G242)</f>
        <v>5.5888888888888886</v>
      </c>
      <c r="H242" t="str">
        <f t="shared" si="36"/>
        <v>50 (δ=0.45)</v>
      </c>
      <c r="I242">
        <f t="shared" si="37"/>
        <v>5.811602379914012</v>
      </c>
      <c r="N242">
        <f t="shared" si="38"/>
        <v>13.305555555555555</v>
      </c>
      <c r="O242">
        <f t="shared" si="39"/>
        <v>5.811602379914012</v>
      </c>
    </row>
    <row r="243" spans="1:15" x14ac:dyDescent="0.75">
      <c r="A243" s="1">
        <v>23</v>
      </c>
      <c r="B243">
        <v>50</v>
      </c>
      <c r="C243">
        <v>0.65</v>
      </c>
      <c r="D243">
        <f>AVERAGE('PARITY Accuracy'!D243, 'Pattern_Matching Accuracy'!D243, 'Reversal Accuracy'!D243, 'Stack Accuracy'!D243, 'Vending_Machine Accuracy'!D243, 'Vending_Machine_Sum Accuracy'!D243, 'MazeComplete Accuracy'!D243, 'MazeSolve Accuracy'!D243, 'Hamiltonian Accuracy'!D243)</f>
        <v>12.908888888888889</v>
      </c>
      <c r="E243">
        <f>AVERAGE('PARITY Accuracy'!E243, 'Pattern_Matching Accuracy'!E243, 'Reversal Accuracy'!E243, 'Stack Accuracy'!E243, 'Vending_Machine Accuracy'!E243, 'Vending_Machine_Sum Accuracy'!E243, 'MazeComplete Accuracy'!E243, 'MazeSolve Accuracy'!E243, 'Hamiltonian Accuracy'!E243)</f>
        <v>21.425555555555555</v>
      </c>
      <c r="F243">
        <f>AVERAGE('PARITY Accuracy'!F243, 'Pattern_Matching Accuracy'!F243, 'Reversal Accuracy'!F243, 'Stack Accuracy'!F243, 'Vending_Machine Accuracy'!F243, 'Vending_Machine_Sum Accuracy'!F243, 'MazeComplete Accuracy'!F243, 'MazeSolve Accuracy'!F243, 'Hamiltonian Accuracy'!F243)</f>
        <v>11.477777777777778</v>
      </c>
      <c r="G243">
        <f>AVERAGE('PARITY Accuracy'!G243, 'Pattern_Matching Accuracy'!G243, 'Reversal Accuracy'!G243, 'Stack Accuracy'!G243, 'Vending_Machine Accuracy'!G243, 'Vending_Machine_Sum Accuracy'!G243, 'MazeComplete Accuracy'!G243, 'MazeSolve Accuracy'!G243, 'Hamiltonian Accuracy'!G243)</f>
        <v>4.9555555555555557</v>
      </c>
      <c r="H243" t="str">
        <f t="shared" si="36"/>
        <v>50 (δ=0.65)</v>
      </c>
      <c r="I243">
        <f t="shared" si="37"/>
        <v>5.8661942873268957</v>
      </c>
      <c r="N243">
        <f t="shared" si="38"/>
        <v>12.691944444444443</v>
      </c>
      <c r="O243">
        <f t="shared" si="39"/>
        <v>5.8661942873268957</v>
      </c>
    </row>
    <row r="244" spans="1:15" x14ac:dyDescent="0.75">
      <c r="A244" s="1">
        <v>24</v>
      </c>
      <c r="B244">
        <v>50</v>
      </c>
      <c r="C244">
        <v>0.85</v>
      </c>
      <c r="D244">
        <f>AVERAGE('PARITY Accuracy'!D244, 'Pattern_Matching Accuracy'!D244, 'Reversal Accuracy'!D244, 'Stack Accuracy'!D244, 'Vending_Machine Accuracy'!D244, 'Vending_Machine_Sum Accuracy'!D244, 'MazeComplete Accuracy'!D244, 'MazeSolve Accuracy'!D244, 'Hamiltonian Accuracy'!D244)</f>
        <v>12.91111111111111</v>
      </c>
      <c r="E244">
        <f>AVERAGE('PARITY Accuracy'!E244, 'Pattern_Matching Accuracy'!E244, 'Reversal Accuracy'!E244, 'Stack Accuracy'!E244, 'Vending_Machine Accuracy'!E244, 'Vending_Machine_Sum Accuracy'!E244, 'MazeComplete Accuracy'!E244, 'MazeSolve Accuracy'!E244, 'Hamiltonian Accuracy'!E244)</f>
        <v>20.766666666666666</v>
      </c>
      <c r="F244">
        <f>AVERAGE('PARITY Accuracy'!F244, 'Pattern_Matching Accuracy'!F244, 'Reversal Accuracy'!F244, 'Stack Accuracy'!F244, 'Vending_Machine Accuracy'!F244, 'Vending_Machine_Sum Accuracy'!F244, 'MazeComplete Accuracy'!F244, 'MazeSolve Accuracy'!F244, 'Hamiltonian Accuracy'!F244)</f>
        <v>11.933333333333334</v>
      </c>
      <c r="G244">
        <f>AVERAGE('PARITY Accuracy'!G244, 'Pattern_Matching Accuracy'!G244, 'Reversal Accuracy'!G244, 'Stack Accuracy'!G244, 'Vending_Machine Accuracy'!G244, 'Vending_Machine_Sum Accuracy'!G244, 'MazeComplete Accuracy'!G244, 'MazeSolve Accuracy'!G244, 'Hamiltonian Accuracy'!G244)</f>
        <v>5.2777777777777777</v>
      </c>
      <c r="H244" t="str">
        <f t="shared" si="36"/>
        <v>50 (δ=0.85)</v>
      </c>
      <c r="I244">
        <f t="shared" si="37"/>
        <v>5.4952448580006559</v>
      </c>
      <c r="N244">
        <f t="shared" si="38"/>
        <v>12.722222222222223</v>
      </c>
      <c r="O244">
        <f t="shared" si="39"/>
        <v>5.4952448580006559</v>
      </c>
    </row>
    <row r="245" spans="1:15" x14ac:dyDescent="0.75">
      <c r="A245" s="1">
        <v>25</v>
      </c>
      <c r="B245">
        <v>100</v>
      </c>
      <c r="C245">
        <v>0</v>
      </c>
      <c r="D245">
        <f>AVERAGE('PARITY Accuracy'!D245, 'Pattern_Matching Accuracy'!D245, 'Reversal Accuracy'!D245, 'Stack Accuracy'!D245, 'Vending_Machine Accuracy'!D245, 'Vending_Machine_Sum Accuracy'!D245, 'MazeComplete Accuracy'!D245, 'MazeSolve Accuracy'!D245, 'Hamiltonian Accuracy'!D245)</f>
        <v>8.6999999999999993</v>
      </c>
      <c r="E245">
        <f>AVERAGE('PARITY Accuracy'!E245, 'Pattern_Matching Accuracy'!E245, 'Reversal Accuracy'!E245, 'Stack Accuracy'!E245, 'Vending_Machine Accuracy'!E245, 'Vending_Machine_Sum Accuracy'!E245, 'MazeComplete Accuracy'!E245, 'MazeSolve Accuracy'!E245, 'Hamiltonian Accuracy'!E245)</f>
        <v>10.911111111111111</v>
      </c>
      <c r="F245">
        <f>AVERAGE('PARITY Accuracy'!F245, 'Pattern_Matching Accuracy'!F245, 'Reversal Accuracy'!F245, 'Stack Accuracy'!F245, 'Vending_Machine Accuracy'!F245, 'Vending_Machine_Sum Accuracy'!F245, 'MazeComplete Accuracy'!F245, 'MazeSolve Accuracy'!F245, 'Hamiltonian Accuracy'!F245)</f>
        <v>4.8888888888888893</v>
      </c>
      <c r="G245">
        <f>AVERAGE('PARITY Accuracy'!G245, 'Pattern_Matching Accuracy'!G245, 'Reversal Accuracy'!G245, 'Stack Accuracy'!G245, 'Vending_Machine Accuracy'!G245, 'Vending_Machine_Sum Accuracy'!G245, 'MazeComplete Accuracy'!G245, 'MazeSolve Accuracy'!G245, 'Hamiltonian Accuracy'!G245)</f>
        <v>0</v>
      </c>
      <c r="H245" t="str">
        <f t="shared" si="36"/>
        <v>100 (δ=0)</v>
      </c>
      <c r="I245">
        <f t="shared" si="37"/>
        <v>4.140684733438226</v>
      </c>
      <c r="N245">
        <f t="shared" si="38"/>
        <v>6.125</v>
      </c>
      <c r="O245">
        <f t="shared" si="39"/>
        <v>4.140684733438226</v>
      </c>
    </row>
    <row r="246" spans="1:15" x14ac:dyDescent="0.75">
      <c r="A246" s="1">
        <v>26</v>
      </c>
      <c r="B246">
        <v>100</v>
      </c>
      <c r="C246">
        <v>0.2</v>
      </c>
      <c r="D246">
        <f>AVERAGE('PARITY Accuracy'!D246, 'Pattern_Matching Accuracy'!D246, 'Reversal Accuracy'!D246, 'Stack Accuracy'!D246, 'Vending_Machine Accuracy'!D246, 'Vending_Machine_Sum Accuracy'!D246, 'MazeComplete Accuracy'!D246, 'MazeSolve Accuracy'!D246, 'Hamiltonian Accuracy'!D246)</f>
        <v>9.1555555555555568</v>
      </c>
      <c r="E246">
        <f>AVERAGE('PARITY Accuracy'!E246, 'Pattern_Matching Accuracy'!E246, 'Reversal Accuracy'!E246, 'Stack Accuracy'!E246, 'Vending_Machine Accuracy'!E246, 'Vending_Machine_Sum Accuracy'!E246, 'MazeComplete Accuracy'!E246, 'MazeSolve Accuracy'!E246, 'Hamiltonian Accuracy'!E246)</f>
        <v>9.5222222222222221</v>
      </c>
      <c r="F246">
        <f>AVERAGE('PARITY Accuracy'!F246, 'Pattern_Matching Accuracy'!F246, 'Reversal Accuracy'!F246, 'Stack Accuracy'!F246, 'Vending_Machine Accuracy'!F246, 'Vending_Machine_Sum Accuracy'!F246, 'MazeComplete Accuracy'!F246, 'MazeSolve Accuracy'!F246, 'Hamiltonian Accuracy'!F246)</f>
        <v>5</v>
      </c>
      <c r="G246">
        <f>AVERAGE('PARITY Accuracy'!G246, 'Pattern_Matching Accuracy'!G246, 'Reversal Accuracy'!G246, 'Stack Accuracy'!G246, 'Vending_Machine Accuracy'!G246, 'Vending_Machine_Sum Accuracy'!G246, 'MazeComplete Accuracy'!G246, 'MazeSolve Accuracy'!G246, 'Hamiltonian Accuracy'!G246)</f>
        <v>0</v>
      </c>
      <c r="H246" t="str">
        <f t="shared" si="36"/>
        <v>100 (δ=0.2)</v>
      </c>
      <c r="I246">
        <f t="shared" si="37"/>
        <v>3.8515459057627162</v>
      </c>
      <c r="N246">
        <f t="shared" si="38"/>
        <v>5.9194444444444443</v>
      </c>
      <c r="O246">
        <f t="shared" si="39"/>
        <v>3.8515459057627162</v>
      </c>
    </row>
    <row r="247" spans="1:15" x14ac:dyDescent="0.75">
      <c r="A247" s="1">
        <v>27</v>
      </c>
      <c r="B247">
        <v>100</v>
      </c>
      <c r="C247">
        <v>0.45</v>
      </c>
      <c r="D247">
        <f>AVERAGE('PARITY Accuracy'!D247, 'Pattern_Matching Accuracy'!D247, 'Reversal Accuracy'!D247, 'Stack Accuracy'!D247, 'Vending_Machine Accuracy'!D247, 'Vending_Machine_Sum Accuracy'!D247, 'MazeComplete Accuracy'!D247, 'MazeSolve Accuracy'!D247, 'Hamiltonian Accuracy'!D247)</f>
        <v>8.9222222222222225</v>
      </c>
      <c r="E247">
        <f>AVERAGE('PARITY Accuracy'!E247, 'Pattern_Matching Accuracy'!E247, 'Reversal Accuracy'!E247, 'Stack Accuracy'!E247, 'Vending_Machine Accuracy'!E247, 'Vending_Machine_Sum Accuracy'!E247, 'MazeComplete Accuracy'!E247, 'MazeSolve Accuracy'!E247, 'Hamiltonian Accuracy'!E247)</f>
        <v>9.5333333333333332</v>
      </c>
      <c r="F247">
        <f>AVERAGE('PARITY Accuracy'!F247, 'Pattern_Matching Accuracy'!F247, 'Reversal Accuracy'!F247, 'Stack Accuracy'!F247, 'Vending_Machine Accuracy'!F247, 'Vending_Machine_Sum Accuracy'!F247, 'MazeComplete Accuracy'!F247, 'MazeSolve Accuracy'!F247, 'Hamiltonian Accuracy'!F247)</f>
        <v>5.3111111111111109</v>
      </c>
      <c r="G247">
        <f>AVERAGE('PARITY Accuracy'!G247, 'Pattern_Matching Accuracy'!G247, 'Reversal Accuracy'!G247, 'Stack Accuracy'!G247, 'Vending_Machine Accuracy'!G247, 'Vending_Machine_Sum Accuracy'!G247, 'MazeComplete Accuracy'!G247, 'MazeSolve Accuracy'!G247, 'Hamiltonian Accuracy'!G247)</f>
        <v>0</v>
      </c>
      <c r="H247" t="str">
        <f t="shared" si="36"/>
        <v>100 (δ=0.45)</v>
      </c>
      <c r="I247">
        <f t="shared" si="37"/>
        <v>3.7909360305410482</v>
      </c>
      <c r="N247">
        <f t="shared" si="38"/>
        <v>5.9416666666666664</v>
      </c>
      <c r="O247">
        <f t="shared" si="39"/>
        <v>3.7909360305410482</v>
      </c>
    </row>
    <row r="248" spans="1:15" x14ac:dyDescent="0.75">
      <c r="A248" s="1">
        <v>28</v>
      </c>
      <c r="B248">
        <v>100</v>
      </c>
      <c r="C248">
        <v>0.65</v>
      </c>
      <c r="D248">
        <f>AVERAGE('PARITY Accuracy'!D248, 'Pattern_Matching Accuracy'!D248, 'Reversal Accuracy'!D248, 'Stack Accuracy'!D248, 'Vending_Machine Accuracy'!D248, 'Vending_Machine_Sum Accuracy'!D248, 'MazeComplete Accuracy'!D248, 'MazeSolve Accuracy'!D248, 'Hamiltonian Accuracy'!D248)</f>
        <v>8.6444444444444439</v>
      </c>
      <c r="E248">
        <f>AVERAGE('PARITY Accuracy'!E248, 'Pattern_Matching Accuracy'!E248, 'Reversal Accuracy'!E248, 'Stack Accuracy'!E248, 'Vending_Machine Accuracy'!E248, 'Vending_Machine_Sum Accuracy'!E248, 'MazeComplete Accuracy'!E248, 'MazeSolve Accuracy'!E248, 'Hamiltonian Accuracy'!E248)</f>
        <v>8.8555555555555561</v>
      </c>
      <c r="F248">
        <f>AVERAGE('PARITY Accuracy'!F248, 'Pattern_Matching Accuracy'!F248, 'Reversal Accuracy'!F248, 'Stack Accuracy'!F248, 'Vending_Machine Accuracy'!F248, 'Vending_Machine_Sum Accuracy'!F248, 'MazeComplete Accuracy'!F248, 'MazeSolve Accuracy'!F248, 'Hamiltonian Accuracy'!F248)</f>
        <v>4.9666666666666668</v>
      </c>
      <c r="G248">
        <f>AVERAGE('PARITY Accuracy'!G248, 'Pattern_Matching Accuracy'!G248, 'Reversal Accuracy'!G248, 'Stack Accuracy'!G248, 'Vending_Machine Accuracy'!G248, 'Vending_Machine_Sum Accuracy'!G248, 'MazeComplete Accuracy'!G248, 'MazeSolve Accuracy'!G248, 'Hamiltonian Accuracy'!G248)</f>
        <v>0</v>
      </c>
      <c r="H248" t="str">
        <f t="shared" si="36"/>
        <v>100 (δ=0.65)</v>
      </c>
      <c r="I248">
        <f t="shared" si="37"/>
        <v>3.5926064337266781</v>
      </c>
      <c r="N248">
        <f t="shared" si="38"/>
        <v>5.6166666666666671</v>
      </c>
      <c r="O248">
        <f t="shared" si="39"/>
        <v>3.5926064337266781</v>
      </c>
    </row>
    <row r="249" spans="1:15" x14ac:dyDescent="0.75">
      <c r="A249" s="1">
        <v>29</v>
      </c>
      <c r="B249">
        <v>100</v>
      </c>
      <c r="C249">
        <v>0.85</v>
      </c>
      <c r="D249">
        <f>AVERAGE('PARITY Accuracy'!D249, 'Pattern_Matching Accuracy'!D249, 'Reversal Accuracy'!D249, 'Stack Accuracy'!D249, 'Vending_Machine Accuracy'!D249, 'Vending_Machine_Sum Accuracy'!D249, 'MazeComplete Accuracy'!D249, 'MazeSolve Accuracy'!D249, 'Hamiltonian Accuracy'!D249)</f>
        <v>8.8777777777777782</v>
      </c>
      <c r="E249">
        <f>AVERAGE('PARITY Accuracy'!E249, 'Pattern_Matching Accuracy'!E249, 'Reversal Accuracy'!E249, 'Stack Accuracy'!E249, 'Vending_Machine Accuracy'!E249, 'Vending_Machine_Sum Accuracy'!E249, 'MazeComplete Accuracy'!E249, 'MazeSolve Accuracy'!E249, 'Hamiltonian Accuracy'!E249)</f>
        <v>8.1333333333333329</v>
      </c>
      <c r="F249">
        <f>AVERAGE('PARITY Accuracy'!F249, 'Pattern_Matching Accuracy'!F249, 'Reversal Accuracy'!F249, 'Stack Accuracy'!F249, 'Vending_Machine Accuracy'!F249, 'Vending_Machine_Sum Accuracy'!F249, 'MazeComplete Accuracy'!F249, 'MazeSolve Accuracy'!F249, 'Hamiltonian Accuracy'!F249)</f>
        <v>4.7888888888888888</v>
      </c>
      <c r="G249">
        <f>AVERAGE('PARITY Accuracy'!G249, 'Pattern_Matching Accuracy'!G249, 'Reversal Accuracy'!G249, 'Stack Accuracy'!G249, 'Vending_Machine Accuracy'!G249, 'Vending_Machine_Sum Accuracy'!G249, 'MazeComplete Accuracy'!G249, 'MazeSolve Accuracy'!G249, 'Hamiltonian Accuracy'!G249)</f>
        <v>0</v>
      </c>
      <c r="H249" t="str">
        <f t="shared" si="36"/>
        <v>100 (δ=0.85)</v>
      </c>
      <c r="I249">
        <f t="shared" si="37"/>
        <v>3.5031951905667307</v>
      </c>
      <c r="N249">
        <f t="shared" si="38"/>
        <v>5.45</v>
      </c>
      <c r="O249">
        <f t="shared" si="39"/>
        <v>3.5031951905667307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"/>
  <sheetViews>
    <sheetView workbookViewId="0"/>
  </sheetViews>
  <sheetFormatPr defaultRowHeight="14.75" x14ac:dyDescent="0.75"/>
  <sheetData>
    <row r="1" spans="1:8" x14ac:dyDescent="0.75">
      <c r="A1" s="1">
        <v>0</v>
      </c>
      <c r="B1" t="s">
        <v>13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AVERAGE('PARITY Errors'!D4, 'Pattern_Matching Errors'!D4, 'Reversal Errors'!D4, 'Stack Errors'!D4, 'Vending_Machine Errors'!D4, 'Vending_Machine_Sum Errors'!D4, 'MazeComplete Errors'!D4, 'MazeSolve Errors'!D4, 'Hamiltonian Errors'!D4)</f>
        <v>100</v>
      </c>
      <c r="E4">
        <f>AVERAGE('PARITY Errors'!E4, 'Pattern_Matching Errors'!E4, 'Reversal Errors'!E4, 'Stack Errors'!E4, 'Vending_Machine Errors'!E4, 'Vending_Machine_Sum Errors'!E4, 'MazeComplete Errors'!E4, 'MazeSolve Errors'!E4, 'Hamiltonian Errors'!E4)</f>
        <v>83.644444444444446</v>
      </c>
      <c r="F4">
        <f>AVERAGE('PARITY Errors'!F4, 'Pattern_Matching Errors'!F4, 'Reversal Errors'!F4, 'Stack Errors'!F4, 'Vending_Machine Errors'!F4, 'Vending_Machine_Sum Errors'!F4, 'MazeComplete Errors'!F4, 'MazeSolve Errors'!F4, 'Hamiltonian Errors'!F4)</f>
        <v>13.433333333333334</v>
      </c>
      <c r="G4">
        <f>AVERAGE('PARITY Errors'!G4, 'Pattern_Matching Errors'!G4, 'Reversal Errors'!G4, 'Stack Errors'!G4, 'Vending_Machine Errors'!G4, 'Vending_Machine_Sum Errors'!G4, 'MazeComplete Errors'!G4, 'MazeSolve Errors'!G4, 'Hamiltonian Errors'!G4)</f>
        <v>5.6888888888888891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AVERAGE('PARITY Errors'!D5, 'Pattern_Matching Errors'!D5, 'Reversal Errors'!D5, 'Stack Errors'!D5, 'Vending_Machine Errors'!D5, 'Vending_Machine_Sum Errors'!D5, 'MazeComplete Errors'!D5, 'MazeSolve Errors'!D5, 'Hamiltonian Errors'!D5)</f>
        <v>100</v>
      </c>
      <c r="E5">
        <f>AVERAGE('PARITY Errors'!E5, 'Pattern_Matching Errors'!E5, 'Reversal Errors'!E5, 'Stack Errors'!E5, 'Vending_Machine Errors'!E5, 'Vending_Machine_Sum Errors'!E5, 'MazeComplete Errors'!E5, 'MazeSolve Errors'!E5, 'Hamiltonian Errors'!E5)</f>
        <v>83.188888888888883</v>
      </c>
      <c r="F5">
        <f>AVERAGE('PARITY Errors'!F5, 'Pattern_Matching Errors'!F5, 'Reversal Errors'!F5, 'Stack Errors'!F5, 'Vending_Machine Errors'!F5, 'Vending_Machine_Sum Errors'!F5, 'MazeComplete Errors'!F5, 'MazeSolve Errors'!F5, 'Hamiltonian Errors'!F5)</f>
        <v>12.777777777777779</v>
      </c>
      <c r="G5">
        <f>AVERAGE('PARITY Errors'!G5, 'Pattern_Matching Errors'!G5, 'Reversal Errors'!G5, 'Stack Errors'!G5, 'Vending_Machine Errors'!G5, 'Vending_Machine_Sum Errors'!G5, 'MazeComplete Errors'!G5, 'MazeSolve Errors'!G5, 'Hamiltonian Errors'!G5)</f>
        <v>5.7333333333333334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AVERAGE('PARITY Errors'!D6, 'Pattern_Matching Errors'!D6, 'Reversal Errors'!D6, 'Stack Errors'!D6, 'Vending_Machine Errors'!D6, 'Vending_Machine_Sum Errors'!D6, 'MazeComplete Errors'!D6, 'MazeSolve Errors'!D6, 'Hamiltonian Errors'!D6)</f>
        <v>100</v>
      </c>
      <c r="E6">
        <f>AVERAGE('PARITY Errors'!E6, 'Pattern_Matching Errors'!E6, 'Reversal Errors'!E6, 'Stack Errors'!E6, 'Vending_Machine Errors'!E6, 'Vending_Machine_Sum Errors'!E6, 'MazeComplete Errors'!E6, 'MazeSolve Errors'!E6, 'Hamiltonian Errors'!E6)</f>
        <v>83.566666666666677</v>
      </c>
      <c r="F6">
        <f>AVERAGE('PARITY Errors'!F6, 'Pattern_Matching Errors'!F6, 'Reversal Errors'!F6, 'Stack Errors'!F6, 'Vending_Machine Errors'!F6, 'Vending_Machine_Sum Errors'!F6, 'MazeComplete Errors'!F6, 'MazeSolve Errors'!F6, 'Hamiltonian Errors'!F6)</f>
        <v>12.811111111111112</v>
      </c>
      <c r="G6">
        <f>AVERAGE('PARITY Errors'!G6, 'Pattern_Matching Errors'!G6, 'Reversal Errors'!G6, 'Stack Errors'!G6, 'Vending_Machine Errors'!G6, 'Vending_Machine_Sum Errors'!G6, 'MazeComplete Errors'!G6, 'MazeSolve Errors'!G6, 'Hamiltonian Errors'!G6)</f>
        <v>5.822222222222222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AVERAGE('PARITY Errors'!D7, 'Pattern_Matching Errors'!D7, 'Reversal Errors'!D7, 'Stack Errors'!D7, 'Vending_Machine Errors'!D7, 'Vending_Machine_Sum Errors'!D7, 'MazeComplete Errors'!D7, 'MazeSolve Errors'!D7, 'Hamiltonian Errors'!D7)</f>
        <v>100</v>
      </c>
      <c r="E7">
        <f>AVERAGE('PARITY Errors'!E7, 'Pattern_Matching Errors'!E7, 'Reversal Errors'!E7, 'Stack Errors'!E7, 'Vending_Machine Errors'!E7, 'Vending_Machine_Sum Errors'!E7, 'MazeComplete Errors'!E7, 'MazeSolve Errors'!E7, 'Hamiltonian Errors'!E7)</f>
        <v>83.86666666666666</v>
      </c>
      <c r="F7">
        <f>AVERAGE('PARITY Errors'!F7, 'Pattern_Matching Errors'!F7, 'Reversal Errors'!F7, 'Stack Errors'!F7, 'Vending_Machine Errors'!F7, 'Vending_Machine_Sum Errors'!F7, 'MazeComplete Errors'!F7, 'MazeSolve Errors'!F7, 'Hamiltonian Errors'!F7)</f>
        <v>12.211111111111112</v>
      </c>
      <c r="G7">
        <f>AVERAGE('PARITY Errors'!G7, 'Pattern_Matching Errors'!G7, 'Reversal Errors'!G7, 'Stack Errors'!G7, 'Vending_Machine Errors'!G7, 'Vending_Machine_Sum Errors'!G7, 'MazeComplete Errors'!G7, 'MazeSolve Errors'!G7, 'Hamiltonian Errors'!G7)</f>
        <v>5.7666666666666666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AVERAGE('PARITY Errors'!D8, 'Pattern_Matching Errors'!D8, 'Reversal Errors'!D8, 'Stack Errors'!D8, 'Vending_Machine Errors'!D8, 'Vending_Machine_Sum Errors'!D8, 'MazeComplete Errors'!D8, 'MazeSolve Errors'!D8, 'Hamiltonian Errors'!D8)</f>
        <v>100</v>
      </c>
      <c r="E8">
        <f>AVERAGE('PARITY Errors'!E8, 'Pattern_Matching Errors'!E8, 'Reversal Errors'!E8, 'Stack Errors'!E8, 'Vending_Machine Errors'!E8, 'Vending_Machine_Sum Errors'!E8, 'MazeComplete Errors'!E8, 'MazeSolve Errors'!E8, 'Hamiltonian Errors'!E8)</f>
        <v>85.188888888888897</v>
      </c>
      <c r="F8">
        <f>AVERAGE('PARITY Errors'!F8, 'Pattern_Matching Errors'!F8, 'Reversal Errors'!F8, 'Stack Errors'!F8, 'Vending_Machine Errors'!F8, 'Vending_Machine_Sum Errors'!F8, 'MazeComplete Errors'!F8, 'MazeSolve Errors'!F8, 'Hamiltonian Errors'!F8)</f>
        <v>12.833333333333334</v>
      </c>
      <c r="G8">
        <f>AVERAGE('PARITY Errors'!G8, 'Pattern_Matching Errors'!G8, 'Reversal Errors'!G8, 'Stack Errors'!G8, 'Vending_Machine Errors'!G8, 'Vending_Machine_Sum Errors'!G8, 'MazeComplete Errors'!G8, 'MazeSolve Errors'!G8, 'Hamiltonian Errors'!G8)</f>
        <v>5.9666666666666668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AVERAGE('PARITY Errors'!D9, 'Pattern_Matching Errors'!D9, 'Reversal Errors'!D9, 'Stack Errors'!D9, 'Vending_Machine Errors'!D9, 'Vending_Machine_Sum Errors'!D9, 'MazeComplete Errors'!D9, 'MazeSolve Errors'!D9, 'Hamiltonian Errors'!D9)</f>
        <v>88.922222222222231</v>
      </c>
      <c r="E9">
        <f>AVERAGE('PARITY Errors'!E9, 'Pattern_Matching Errors'!E9, 'Reversal Errors'!E9, 'Stack Errors'!E9, 'Vending_Machine Errors'!E9, 'Vending_Machine_Sum Errors'!E9, 'MazeComplete Errors'!E9, 'MazeSolve Errors'!E9, 'Hamiltonian Errors'!E9)</f>
        <v>48.366666666666667</v>
      </c>
      <c r="F9">
        <f>AVERAGE('PARITY Errors'!F9, 'Pattern_Matching Errors'!F9, 'Reversal Errors'!F9, 'Stack Errors'!F9, 'Vending_Machine Errors'!F9, 'Vending_Machine_Sum Errors'!F9, 'MazeComplete Errors'!F9, 'MazeSolve Errors'!F9, 'Hamiltonian Errors'!F9)</f>
        <v>8.5555555555555554</v>
      </c>
      <c r="G9">
        <f>AVERAGE('PARITY Errors'!G9, 'Pattern_Matching Errors'!G9, 'Reversal Errors'!G9, 'Stack Errors'!G9, 'Vending_Machine Errors'!G9, 'Vending_Machine_Sum Errors'!G9, 'MazeComplete Errors'!G9, 'MazeSolve Errors'!G9, 'Hamiltonian Errors'!G9)</f>
        <v>1.0444444444444445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AVERAGE('PARITY Errors'!D10, 'Pattern_Matching Errors'!D10, 'Reversal Errors'!D10, 'Stack Errors'!D10, 'Vending_Machine Errors'!D10, 'Vending_Machine_Sum Errors'!D10, 'MazeComplete Errors'!D10, 'MazeSolve Errors'!D10, 'Hamiltonian Errors'!D10)</f>
        <v>89.266666666666666</v>
      </c>
      <c r="E10">
        <f>AVERAGE('PARITY Errors'!E10, 'Pattern_Matching Errors'!E10, 'Reversal Errors'!E10, 'Stack Errors'!E10, 'Vending_Machine Errors'!E10, 'Vending_Machine_Sum Errors'!E10, 'MazeComplete Errors'!E10, 'MazeSolve Errors'!E10, 'Hamiltonian Errors'!E10)</f>
        <v>51.477777777777781</v>
      </c>
      <c r="F10">
        <f>AVERAGE('PARITY Errors'!F10, 'Pattern_Matching Errors'!F10, 'Reversal Errors'!F10, 'Stack Errors'!F10, 'Vending_Machine Errors'!F10, 'Vending_Machine_Sum Errors'!F10, 'MazeComplete Errors'!F10, 'MazeSolve Errors'!F10, 'Hamiltonian Errors'!F10)</f>
        <v>8.5777777777777775</v>
      </c>
      <c r="G10">
        <f>AVERAGE('PARITY Errors'!G10, 'Pattern_Matching Errors'!G10, 'Reversal Errors'!G10, 'Stack Errors'!G10, 'Vending_Machine Errors'!G10, 'Vending_Machine_Sum Errors'!G10, 'MazeComplete Errors'!G10, 'MazeSolve Errors'!G10, 'Hamiltonian Errors'!G10)</f>
        <v>0.71111111111111114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AVERAGE('PARITY Errors'!D11, 'Pattern_Matching Errors'!D11, 'Reversal Errors'!D11, 'Stack Errors'!D11, 'Vending_Machine Errors'!D11, 'Vending_Machine_Sum Errors'!D11, 'MazeComplete Errors'!D11, 'MazeSolve Errors'!D11, 'Hamiltonian Errors'!D11)</f>
        <v>91.111111111111114</v>
      </c>
      <c r="E11">
        <f>AVERAGE('PARITY Errors'!E11, 'Pattern_Matching Errors'!E11, 'Reversal Errors'!E11, 'Stack Errors'!E11, 'Vending_Machine Errors'!E11, 'Vending_Machine_Sum Errors'!E11, 'MazeComplete Errors'!E11, 'MazeSolve Errors'!E11, 'Hamiltonian Errors'!E11)</f>
        <v>53.8</v>
      </c>
      <c r="F11">
        <f>AVERAGE('PARITY Errors'!F11, 'Pattern_Matching Errors'!F11, 'Reversal Errors'!F11, 'Stack Errors'!F11, 'Vending_Machine Errors'!F11, 'Vending_Machine_Sum Errors'!F11, 'MazeComplete Errors'!F11, 'MazeSolve Errors'!F11, 'Hamiltonian Errors'!F11)</f>
        <v>9.2222222222222214</v>
      </c>
      <c r="G11">
        <f>AVERAGE('PARITY Errors'!G11, 'Pattern_Matching Errors'!G11, 'Reversal Errors'!G11, 'Stack Errors'!G11, 'Vending_Machine Errors'!G11, 'Vending_Machine_Sum Errors'!G11, 'MazeComplete Errors'!G11, 'MazeSolve Errors'!G11, 'Hamiltonian Errors'!G11)</f>
        <v>0.81111111111111112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AVERAGE('PARITY Errors'!D12, 'Pattern_Matching Errors'!D12, 'Reversal Errors'!D12, 'Stack Errors'!D12, 'Vending_Machine Errors'!D12, 'Vending_Machine_Sum Errors'!D12, 'MazeComplete Errors'!D12, 'MazeSolve Errors'!D12, 'Hamiltonian Errors'!D12)</f>
        <v>91.588888888888889</v>
      </c>
      <c r="E12">
        <f>AVERAGE('PARITY Errors'!E12, 'Pattern_Matching Errors'!E12, 'Reversal Errors'!E12, 'Stack Errors'!E12, 'Vending_Machine Errors'!E12, 'Vending_Machine_Sum Errors'!E12, 'MazeComplete Errors'!E12, 'MazeSolve Errors'!E12, 'Hamiltonian Errors'!E12)</f>
        <v>54.144444444444446</v>
      </c>
      <c r="F12">
        <f>AVERAGE('PARITY Errors'!F12, 'Pattern_Matching Errors'!F12, 'Reversal Errors'!F12, 'Stack Errors'!F12, 'Vending_Machine Errors'!F12, 'Vending_Machine_Sum Errors'!F12, 'MazeComplete Errors'!F12, 'MazeSolve Errors'!F12, 'Hamiltonian Errors'!F12)</f>
        <v>9.5</v>
      </c>
      <c r="G12">
        <f>AVERAGE('PARITY Errors'!G12, 'Pattern_Matching Errors'!G12, 'Reversal Errors'!G12, 'Stack Errors'!G12, 'Vending_Machine Errors'!G12, 'Vending_Machine_Sum Errors'!G12, 'MazeComplete Errors'!G12, 'MazeSolve Errors'!G12, 'Hamiltonian Errors'!G12)</f>
        <v>0.96666666666666656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AVERAGE('PARITY Errors'!D13, 'Pattern_Matching Errors'!D13, 'Reversal Errors'!D13, 'Stack Errors'!D13, 'Vending_Machine Errors'!D13, 'Vending_Machine_Sum Errors'!D13, 'MazeComplete Errors'!D13, 'MazeSolve Errors'!D13, 'Hamiltonian Errors'!D13)</f>
        <v>91.566666666666663</v>
      </c>
      <c r="E13">
        <f>AVERAGE('PARITY Errors'!E13, 'Pattern_Matching Errors'!E13, 'Reversal Errors'!E13, 'Stack Errors'!E13, 'Vending_Machine Errors'!E13, 'Vending_Machine_Sum Errors'!E13, 'MazeComplete Errors'!E13, 'MazeSolve Errors'!E13, 'Hamiltonian Errors'!E13)</f>
        <v>55.666666666666664</v>
      </c>
      <c r="F13">
        <f>AVERAGE('PARITY Errors'!F13, 'Pattern_Matching Errors'!F13, 'Reversal Errors'!F13, 'Stack Errors'!F13, 'Vending_Machine Errors'!F13, 'Vending_Machine_Sum Errors'!F13, 'MazeComplete Errors'!F13, 'MazeSolve Errors'!F13, 'Hamiltonian Errors'!F13)</f>
        <v>9.8000000000000007</v>
      </c>
      <c r="G13">
        <f>AVERAGE('PARITY Errors'!G13, 'Pattern_Matching Errors'!G13, 'Reversal Errors'!G13, 'Stack Errors'!G13, 'Vending_Machine Errors'!G13, 'Vending_Machine_Sum Errors'!G13, 'MazeComplete Errors'!G13, 'MazeSolve Errors'!G13, 'Hamiltonian Errors'!G13)</f>
        <v>0.94444444444444442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AVERAGE('PARITY Errors'!D14, 'Pattern_Matching Errors'!D14, 'Reversal Errors'!D14, 'Stack Errors'!D14, 'Vending_Machine Errors'!D14, 'Vending_Machine_Sum Errors'!D14, 'MazeComplete Errors'!D14, 'MazeSolve Errors'!D14, 'Hamiltonian Errors'!D14)</f>
        <v>75.36666666666666</v>
      </c>
      <c r="E14">
        <f>AVERAGE('PARITY Errors'!E14, 'Pattern_Matching Errors'!E14, 'Reversal Errors'!E14, 'Stack Errors'!E14, 'Vending_Machine Errors'!E14, 'Vending_Machine_Sum Errors'!E14, 'MazeComplete Errors'!E14, 'MazeSolve Errors'!E14, 'Hamiltonian Errors'!E14)</f>
        <v>20.599999999999998</v>
      </c>
      <c r="F14">
        <f>AVERAGE('PARITY Errors'!F14, 'Pattern_Matching Errors'!F14, 'Reversal Errors'!F14, 'Stack Errors'!F14, 'Vending_Machine Errors'!F14, 'Vending_Machine_Sum Errors'!F14, 'MazeComplete Errors'!F14, 'MazeSolve Errors'!F14, 'Hamiltonian Errors'!F14)</f>
        <v>9.81111111111111</v>
      </c>
      <c r="G14">
        <f>AVERAGE('PARITY Errors'!G14, 'Pattern_Matching Errors'!G14, 'Reversal Errors'!G14, 'Stack Errors'!G14, 'Vending_Machine Errors'!G14, 'Vending_Machine_Sum Errors'!G14, 'MazeComplete Errors'!G14, 'MazeSolve Errors'!G14, 'Hamiltonian Errors'!G14)</f>
        <v>3.3333333333333333E-2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AVERAGE('PARITY Errors'!D15, 'Pattern_Matching Errors'!D15, 'Reversal Errors'!D15, 'Stack Errors'!D15, 'Vending_Machine Errors'!D15, 'Vending_Machine_Sum Errors'!D15, 'MazeComplete Errors'!D15, 'MazeSolve Errors'!D15, 'Hamiltonian Errors'!D15)</f>
        <v>71.844444444444449</v>
      </c>
      <c r="E15">
        <f>AVERAGE('PARITY Errors'!E15, 'Pattern_Matching Errors'!E15, 'Reversal Errors'!E15, 'Stack Errors'!E15, 'Vending_Machine Errors'!E15, 'Vending_Machine_Sum Errors'!E15, 'MazeComplete Errors'!E15, 'MazeSolve Errors'!E15, 'Hamiltonian Errors'!E15)</f>
        <v>23</v>
      </c>
      <c r="F15">
        <f>AVERAGE('PARITY Errors'!F15, 'Pattern_Matching Errors'!F15, 'Reversal Errors'!F15, 'Stack Errors'!F15, 'Vending_Machine Errors'!F15, 'Vending_Machine_Sum Errors'!F15, 'MazeComplete Errors'!F15, 'MazeSolve Errors'!F15, 'Hamiltonian Errors'!F15)</f>
        <v>10.966666666666667</v>
      </c>
      <c r="G15">
        <f>AVERAGE('PARITY Errors'!G15, 'Pattern_Matching Errors'!G15, 'Reversal Errors'!G15, 'Stack Errors'!G15, 'Vending_Machine Errors'!G15, 'Vending_Machine_Sum Errors'!G15, 'MazeComplete Errors'!G15, 'MazeSolve Errors'!G15, 'Hamiltonian Errors'!G15)</f>
        <v>5.5555555555555552E-2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AVERAGE('PARITY Errors'!D16, 'Pattern_Matching Errors'!D16, 'Reversal Errors'!D16, 'Stack Errors'!D16, 'Vending_Machine Errors'!D16, 'Vending_Machine_Sum Errors'!D16, 'MazeComplete Errors'!D16, 'MazeSolve Errors'!D16, 'Hamiltonian Errors'!D16)</f>
        <v>74.188888888888897</v>
      </c>
      <c r="E16">
        <f>AVERAGE('PARITY Errors'!E16, 'Pattern_Matching Errors'!E16, 'Reversal Errors'!E16, 'Stack Errors'!E16, 'Vending_Machine Errors'!E16, 'Vending_Machine_Sum Errors'!E16, 'MazeComplete Errors'!E16, 'MazeSolve Errors'!E16, 'Hamiltonian Errors'!E16)</f>
        <v>24.200000000000003</v>
      </c>
      <c r="F16">
        <f>AVERAGE('PARITY Errors'!F16, 'Pattern_Matching Errors'!F16, 'Reversal Errors'!F16, 'Stack Errors'!F16, 'Vending_Machine Errors'!F16, 'Vending_Machine_Sum Errors'!F16, 'MazeComplete Errors'!F16, 'MazeSolve Errors'!F16, 'Hamiltonian Errors'!F16)</f>
        <v>11.988888888888889</v>
      </c>
      <c r="G16">
        <f>AVERAGE('PARITY Errors'!G16, 'Pattern_Matching Errors'!G16, 'Reversal Errors'!G16, 'Stack Errors'!G16, 'Vending_Machine Errors'!G16, 'Vending_Machine_Sum Errors'!G16, 'MazeComplete Errors'!G16, 'MazeSolve Errors'!G16, 'Hamiltonian Errors'!G16)</f>
        <v>3.3333333333333333E-2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AVERAGE('PARITY Errors'!D17, 'Pattern_Matching Errors'!D17, 'Reversal Errors'!D17, 'Stack Errors'!D17, 'Vending_Machine Errors'!D17, 'Vending_Machine_Sum Errors'!D17, 'MazeComplete Errors'!D17, 'MazeSolve Errors'!D17, 'Hamiltonian Errors'!D17)</f>
        <v>75.422222222222217</v>
      </c>
      <c r="E17">
        <f>AVERAGE('PARITY Errors'!E17, 'Pattern_Matching Errors'!E17, 'Reversal Errors'!E17, 'Stack Errors'!E17, 'Vending_Machine Errors'!E17, 'Vending_Machine_Sum Errors'!E17, 'MazeComplete Errors'!E17, 'MazeSolve Errors'!E17, 'Hamiltonian Errors'!E17)</f>
        <v>24.344444444444449</v>
      </c>
      <c r="F17">
        <f>AVERAGE('PARITY Errors'!F17, 'Pattern_Matching Errors'!F17, 'Reversal Errors'!F17, 'Stack Errors'!F17, 'Vending_Machine Errors'!F17, 'Vending_Machine_Sum Errors'!F17, 'MazeComplete Errors'!F17, 'MazeSolve Errors'!F17, 'Hamiltonian Errors'!F17)</f>
        <v>10.811111111111112</v>
      </c>
      <c r="G17">
        <f>AVERAGE('PARITY Errors'!G17, 'Pattern_Matching Errors'!G17, 'Reversal Errors'!G17, 'Stack Errors'!G17, 'Vending_Machine Errors'!G17, 'Vending_Machine_Sum Errors'!G17, 'MazeComplete Errors'!G17, 'MazeSolve Errors'!G17, 'Hamiltonian Errors'!G17)</f>
        <v>6.6666666666666666E-2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AVERAGE('PARITY Errors'!D18, 'Pattern_Matching Errors'!D18, 'Reversal Errors'!D18, 'Stack Errors'!D18, 'Vending_Machine Errors'!D18, 'Vending_Machine_Sum Errors'!D18, 'MazeComplete Errors'!D18, 'MazeSolve Errors'!D18, 'Hamiltonian Errors'!D18)</f>
        <v>77.466666666666669</v>
      </c>
      <c r="E18">
        <f>AVERAGE('PARITY Errors'!E18, 'Pattern_Matching Errors'!E18, 'Reversal Errors'!E18, 'Stack Errors'!E18, 'Vending_Machine Errors'!E18, 'Vending_Machine_Sum Errors'!E18, 'MazeComplete Errors'!E18, 'MazeSolve Errors'!E18, 'Hamiltonian Errors'!E18)</f>
        <v>25.533333333333331</v>
      </c>
      <c r="F18">
        <f>AVERAGE('PARITY Errors'!F18, 'Pattern_Matching Errors'!F18, 'Reversal Errors'!F18, 'Stack Errors'!F18, 'Vending_Machine Errors'!F18, 'Vending_Machine_Sum Errors'!F18, 'MazeComplete Errors'!F18, 'MazeSolve Errors'!F18, 'Hamiltonian Errors'!F18)</f>
        <v>11.888888888888889</v>
      </c>
      <c r="G18">
        <f>AVERAGE('PARITY Errors'!G18, 'Pattern_Matching Errors'!G18, 'Reversal Errors'!G18, 'Stack Errors'!G18, 'Vending_Machine Errors'!G18, 'Vending_Machine_Sum Errors'!G18, 'MazeComplete Errors'!G18, 'MazeSolve Errors'!G18, 'Hamiltonian Errors'!G18)</f>
        <v>1.1111111111111112E-2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AVERAGE('PARITY Errors'!D19, 'Pattern_Matching Errors'!D19, 'Reversal Errors'!D19, 'Stack Errors'!D19, 'Vending_Machine Errors'!D19, 'Vending_Machine_Sum Errors'!D19, 'MazeComplete Errors'!D19, 'MazeSolve Errors'!D19, 'Hamiltonian Errors'!D19)</f>
        <v>30.077777777777776</v>
      </c>
      <c r="E19">
        <f>AVERAGE('PARITY Errors'!E19, 'Pattern_Matching Errors'!E19, 'Reversal Errors'!E19, 'Stack Errors'!E19, 'Vending_Machine Errors'!E19, 'Vending_Machine_Sum Errors'!E19, 'MazeComplete Errors'!E19, 'MazeSolve Errors'!E19, 'Hamiltonian Errors'!E19)</f>
        <v>0.48888888888888893</v>
      </c>
      <c r="F19">
        <f>AVERAGE('PARITY Errors'!F19, 'Pattern_Matching Errors'!F19, 'Reversal Errors'!F19, 'Stack Errors'!F19, 'Vending_Machine Errors'!F19, 'Vending_Machine_Sum Errors'!F19, 'MazeComplete Errors'!F19, 'MazeSolve Errors'!F19, 'Hamiltonian Errors'!F19)</f>
        <v>11.766666666666667</v>
      </c>
      <c r="G19">
        <f>AVERAGE('PARITY Errors'!G19, 'Pattern_Matching Errors'!G19, 'Reversal Errors'!G19, 'Stack Errors'!G19, 'Vending_Machine Errors'!G19, 'Vending_Machine_Sum Errors'!G19, 'MazeComplete Errors'!G19, 'MazeSolve Errors'!G19, 'Hamiltonian Errors'!G19)</f>
        <v>1.9888888888888887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AVERAGE('PARITY Errors'!D20, 'Pattern_Matching Errors'!D20, 'Reversal Errors'!D20, 'Stack Errors'!D20, 'Vending_Machine Errors'!D20, 'Vending_Machine_Sum Errors'!D20, 'MazeComplete Errors'!D20, 'MazeSolve Errors'!D20, 'Hamiltonian Errors'!D20)</f>
        <v>27.133333333333333</v>
      </c>
      <c r="E20">
        <f>AVERAGE('PARITY Errors'!E20, 'Pattern_Matching Errors'!E20, 'Reversal Errors'!E20, 'Stack Errors'!E20, 'Vending_Machine Errors'!E20, 'Vending_Machine_Sum Errors'!E20, 'MazeComplete Errors'!E20, 'MazeSolve Errors'!E20, 'Hamiltonian Errors'!E20)</f>
        <v>1.3555555555555556</v>
      </c>
      <c r="F20">
        <f>AVERAGE('PARITY Errors'!F20, 'Pattern_Matching Errors'!F20, 'Reversal Errors'!F20, 'Stack Errors'!F20, 'Vending_Machine Errors'!F20, 'Vending_Machine_Sum Errors'!F20, 'MazeComplete Errors'!F20, 'MazeSolve Errors'!F20, 'Hamiltonian Errors'!F20)</f>
        <v>13.988888888888889</v>
      </c>
      <c r="G20">
        <f>AVERAGE('PARITY Errors'!G20, 'Pattern_Matching Errors'!G20, 'Reversal Errors'!G20, 'Stack Errors'!G20, 'Vending_Machine Errors'!G20, 'Vending_Machine_Sum Errors'!G20, 'MazeComplete Errors'!G20, 'MazeSolve Errors'!G20, 'Hamiltonian Errors'!G20)</f>
        <v>2.1111111111111112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AVERAGE('PARITY Errors'!D21, 'Pattern_Matching Errors'!D21, 'Reversal Errors'!D21, 'Stack Errors'!D21, 'Vending_Machine Errors'!D21, 'Vending_Machine_Sum Errors'!D21, 'MazeComplete Errors'!D21, 'MazeSolve Errors'!D21, 'Hamiltonian Errors'!D21)</f>
        <v>28.644444444444446</v>
      </c>
      <c r="E21">
        <f>AVERAGE('PARITY Errors'!E21, 'Pattern_Matching Errors'!E21, 'Reversal Errors'!E21, 'Stack Errors'!E21, 'Vending_Machine Errors'!E21, 'Vending_Machine_Sum Errors'!E21, 'MazeComplete Errors'!E21, 'MazeSolve Errors'!E21, 'Hamiltonian Errors'!E21)</f>
        <v>1.3777777777777778</v>
      </c>
      <c r="F21">
        <f>AVERAGE('PARITY Errors'!F21, 'Pattern_Matching Errors'!F21, 'Reversal Errors'!F21, 'Stack Errors'!F21, 'Vending_Machine Errors'!F21, 'Vending_Machine_Sum Errors'!F21, 'MazeComplete Errors'!F21, 'MazeSolve Errors'!F21, 'Hamiltonian Errors'!F21)</f>
        <v>14.177777777777777</v>
      </c>
      <c r="G21">
        <f>AVERAGE('PARITY Errors'!G21, 'Pattern_Matching Errors'!G21, 'Reversal Errors'!G21, 'Stack Errors'!G21, 'Vending_Machine Errors'!G21, 'Vending_Machine_Sum Errors'!G21, 'MazeComplete Errors'!G21, 'MazeSolve Errors'!G21, 'Hamiltonian Errors'!G21)</f>
        <v>1.9444444444444444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AVERAGE('PARITY Errors'!D22, 'Pattern_Matching Errors'!D22, 'Reversal Errors'!D22, 'Stack Errors'!D22, 'Vending_Machine Errors'!D22, 'Vending_Machine_Sum Errors'!D22, 'MazeComplete Errors'!D22, 'MazeSolve Errors'!D22, 'Hamiltonian Errors'!D22)</f>
        <v>29.725555555555559</v>
      </c>
      <c r="E22">
        <f>AVERAGE('PARITY Errors'!E22, 'Pattern_Matching Errors'!E22, 'Reversal Errors'!E22, 'Stack Errors'!E22, 'Vending_Machine Errors'!E22, 'Vending_Machine_Sum Errors'!E22, 'MazeComplete Errors'!E22, 'MazeSolve Errors'!E22, 'Hamiltonian Errors'!E22)</f>
        <v>1.3333333333333333</v>
      </c>
      <c r="F22">
        <f>AVERAGE('PARITY Errors'!F22, 'Pattern_Matching Errors'!F22, 'Reversal Errors'!F22, 'Stack Errors'!F22, 'Vending_Machine Errors'!F22, 'Vending_Machine_Sum Errors'!F22, 'MazeComplete Errors'!F22, 'MazeSolve Errors'!F22, 'Hamiltonian Errors'!F22)</f>
        <v>14.022222222222222</v>
      </c>
      <c r="G22">
        <f>AVERAGE('PARITY Errors'!G22, 'Pattern_Matching Errors'!G22, 'Reversal Errors'!G22, 'Stack Errors'!G22, 'Vending_Machine Errors'!G22, 'Vending_Machine_Sum Errors'!G22, 'MazeComplete Errors'!G22, 'MazeSolve Errors'!G22, 'Hamiltonian Errors'!G22)</f>
        <v>2.0555555555555554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AVERAGE('PARITY Errors'!D23, 'Pattern_Matching Errors'!D23, 'Reversal Errors'!D23, 'Stack Errors'!D23, 'Vending_Machine Errors'!D23, 'Vending_Machine_Sum Errors'!D23, 'MazeComplete Errors'!D23, 'MazeSolve Errors'!D23, 'Hamiltonian Errors'!D23)</f>
        <v>32.288888888888891</v>
      </c>
      <c r="E23">
        <f>AVERAGE('PARITY Errors'!E23, 'Pattern_Matching Errors'!E23, 'Reversal Errors'!E23, 'Stack Errors'!E23, 'Vending_Machine Errors'!E23, 'Vending_Machine_Sum Errors'!E23, 'MazeComplete Errors'!E23, 'MazeSolve Errors'!E23, 'Hamiltonian Errors'!E23)</f>
        <v>2.1666666666666665</v>
      </c>
      <c r="F23">
        <f>AVERAGE('PARITY Errors'!F23, 'Pattern_Matching Errors'!F23, 'Reversal Errors'!F23, 'Stack Errors'!F23, 'Vending_Machine Errors'!F23, 'Vending_Machine_Sum Errors'!F23, 'MazeComplete Errors'!F23, 'MazeSolve Errors'!F23, 'Hamiltonian Errors'!F23)</f>
        <v>14.422222222222224</v>
      </c>
      <c r="G23">
        <f>AVERAGE('PARITY Errors'!G23, 'Pattern_Matching Errors'!G23, 'Reversal Errors'!G23, 'Stack Errors'!G23, 'Vending_Machine Errors'!G23, 'Vending_Machine_Sum Errors'!G23, 'MazeComplete Errors'!G23, 'MazeSolve Errors'!G23, 'Hamiltonian Errors'!G23)</f>
        <v>2.2222222222222223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AVERAGE('PARITY Errors'!D24, 'Pattern_Matching Errors'!D24, 'Reversal Errors'!D24, 'Stack Errors'!D24, 'Vending_Machine Errors'!D24, 'Vending_Machine_Sum Errors'!D24, 'MazeComplete Errors'!D24, 'MazeSolve Errors'!D24, 'Hamiltonian Errors'!D24)</f>
        <v>16.466666666666665</v>
      </c>
      <c r="E24">
        <f>AVERAGE('PARITY Errors'!E24, 'Pattern_Matching Errors'!E24, 'Reversal Errors'!E24, 'Stack Errors'!E24, 'Vending_Machine Errors'!E24, 'Vending_Machine_Sum Errors'!E24, 'MazeComplete Errors'!E24, 'MazeSolve Errors'!E24, 'Hamiltonian Errors'!E24)</f>
        <v>0.25555555555555559</v>
      </c>
      <c r="F24">
        <f>AVERAGE('PARITY Errors'!F24, 'Pattern_Matching Errors'!F24, 'Reversal Errors'!F24, 'Stack Errors'!F24, 'Vending_Machine Errors'!F24, 'Vending_Machine_Sum Errors'!F24, 'MazeComplete Errors'!F24, 'MazeSolve Errors'!F24, 'Hamiltonian Errors'!F24)</f>
        <v>10.111111111111111</v>
      </c>
      <c r="G24">
        <f>AVERAGE('PARITY Errors'!G24, 'Pattern_Matching Errors'!G24, 'Reversal Errors'!G24, 'Stack Errors'!G24, 'Vending_Machine Errors'!G24, 'Vending_Machine_Sum Errors'!G24, 'MazeComplete Errors'!G24, 'MazeSolve Errors'!G24, 'Hamiltonian Errors'!G24)</f>
        <v>11.633333333333333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AVERAGE('PARITY Errors'!D25, 'Pattern_Matching Errors'!D25, 'Reversal Errors'!D25, 'Stack Errors'!D25, 'Vending_Machine Errors'!D25, 'Vending_Machine_Sum Errors'!D25, 'MazeComplete Errors'!D25, 'MazeSolve Errors'!D25, 'Hamiltonian Errors'!D25)</f>
        <v>14.02222222222222</v>
      </c>
      <c r="E25">
        <f>AVERAGE('PARITY Errors'!E25, 'Pattern_Matching Errors'!E25, 'Reversal Errors'!E25, 'Stack Errors'!E25, 'Vending_Machine Errors'!E25, 'Vending_Machine_Sum Errors'!E25, 'MazeComplete Errors'!E25, 'MazeSolve Errors'!E25, 'Hamiltonian Errors'!E25)</f>
        <v>0.21111111111111114</v>
      </c>
      <c r="F25">
        <f>AVERAGE('PARITY Errors'!F25, 'Pattern_Matching Errors'!F25, 'Reversal Errors'!F25, 'Stack Errors'!F25, 'Vending_Machine Errors'!F25, 'Vending_Machine_Sum Errors'!F25, 'MazeComplete Errors'!F25, 'MazeSolve Errors'!F25, 'Hamiltonian Errors'!F25)</f>
        <v>10.3</v>
      </c>
      <c r="G25">
        <f>AVERAGE('PARITY Errors'!G25, 'Pattern_Matching Errors'!G25, 'Reversal Errors'!G25, 'Stack Errors'!G25, 'Vending_Machine Errors'!G25, 'Vending_Machine_Sum Errors'!G25, 'MazeComplete Errors'!G25, 'MazeSolve Errors'!G25, 'Hamiltonian Errors'!G25)</f>
        <v>11.922222222222222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AVERAGE('PARITY Errors'!D26, 'Pattern_Matching Errors'!D26, 'Reversal Errors'!D26, 'Stack Errors'!D26, 'Vending_Machine Errors'!D26, 'Vending_Machine_Sum Errors'!D26, 'MazeComplete Errors'!D26, 'MazeSolve Errors'!D26, 'Hamiltonian Errors'!D26)</f>
        <v>14.388888888888889</v>
      </c>
      <c r="E26">
        <f>AVERAGE('PARITY Errors'!E26, 'Pattern_Matching Errors'!E26, 'Reversal Errors'!E26, 'Stack Errors'!E26, 'Vending_Machine Errors'!E26, 'Vending_Machine_Sum Errors'!E26, 'MazeComplete Errors'!E26, 'MazeSolve Errors'!E26, 'Hamiltonian Errors'!E26)</f>
        <v>0.28888888888888892</v>
      </c>
      <c r="F26">
        <f>AVERAGE('PARITY Errors'!F26, 'Pattern_Matching Errors'!F26, 'Reversal Errors'!F26, 'Stack Errors'!F26, 'Vending_Machine Errors'!F26, 'Vending_Machine_Sum Errors'!F26, 'MazeComplete Errors'!F26, 'MazeSolve Errors'!F26, 'Hamiltonian Errors'!F26)</f>
        <v>10.088888888888889</v>
      </c>
      <c r="G26">
        <f>AVERAGE('PARITY Errors'!G26, 'Pattern_Matching Errors'!G26, 'Reversal Errors'!G26, 'Stack Errors'!G26, 'Vending_Machine Errors'!G26, 'Vending_Machine_Sum Errors'!G26, 'MazeComplete Errors'!G26, 'MazeSolve Errors'!G26, 'Hamiltonian Errors'!G26)</f>
        <v>11.822222222222223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AVERAGE('PARITY Errors'!D27, 'Pattern_Matching Errors'!D27, 'Reversal Errors'!D27, 'Stack Errors'!D27, 'Vending_Machine Errors'!D27, 'Vending_Machine_Sum Errors'!D27, 'MazeComplete Errors'!D27, 'MazeSolve Errors'!D27, 'Hamiltonian Errors'!D27)</f>
        <v>14.544444444444443</v>
      </c>
      <c r="E27">
        <f>AVERAGE('PARITY Errors'!E27, 'Pattern_Matching Errors'!E27, 'Reversal Errors'!E27, 'Stack Errors'!E27, 'Vending_Machine Errors'!E27, 'Vending_Machine_Sum Errors'!E27, 'MazeComplete Errors'!E27, 'MazeSolve Errors'!E27, 'Hamiltonian Errors'!E27)</f>
        <v>0.46666666666666656</v>
      </c>
      <c r="F27">
        <f>AVERAGE('PARITY Errors'!F27, 'Pattern_Matching Errors'!F27, 'Reversal Errors'!F27, 'Stack Errors'!F27, 'Vending_Machine Errors'!F27, 'Vending_Machine_Sum Errors'!F27, 'MazeComplete Errors'!F27, 'MazeSolve Errors'!F27, 'Hamiltonian Errors'!F27)</f>
        <v>10.555555555555555</v>
      </c>
      <c r="G27">
        <f>AVERAGE('PARITY Errors'!G27, 'Pattern_Matching Errors'!G27, 'Reversal Errors'!G27, 'Stack Errors'!G27, 'Vending_Machine Errors'!G27, 'Vending_Machine_Sum Errors'!G27, 'MazeComplete Errors'!G27, 'MazeSolve Errors'!G27, 'Hamiltonian Errors'!G27)</f>
        <v>11.722222222222221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AVERAGE('PARITY Errors'!D28, 'Pattern_Matching Errors'!D28, 'Reversal Errors'!D28, 'Stack Errors'!D28, 'Vending_Machine Errors'!D28, 'Vending_Machine_Sum Errors'!D28, 'MazeComplete Errors'!D28, 'MazeSolve Errors'!D28, 'Hamiltonian Errors'!D28)</f>
        <v>16.166666666666668</v>
      </c>
      <c r="E28">
        <f>AVERAGE('PARITY Errors'!E28, 'Pattern_Matching Errors'!E28, 'Reversal Errors'!E28, 'Stack Errors'!E28, 'Vending_Machine Errors'!E28, 'Vending_Machine_Sum Errors'!E28, 'MazeComplete Errors'!E28, 'MazeSolve Errors'!E28, 'Hamiltonian Errors'!E28)</f>
        <v>0.94444444444444442</v>
      </c>
      <c r="F28">
        <f>AVERAGE('PARITY Errors'!F28, 'Pattern_Matching Errors'!F28, 'Reversal Errors'!F28, 'Stack Errors'!F28, 'Vending_Machine Errors'!F28, 'Vending_Machine_Sum Errors'!F28, 'MazeComplete Errors'!F28, 'MazeSolve Errors'!F28, 'Hamiltonian Errors'!F28)</f>
        <v>9.8888888888888893</v>
      </c>
      <c r="G28">
        <f>AVERAGE('PARITY Errors'!G28, 'Pattern_Matching Errors'!G28, 'Reversal Errors'!G28, 'Stack Errors'!G28, 'Vending_Machine Errors'!G28, 'Vending_Machine_Sum Errors'!G28, 'MazeComplete Errors'!G28, 'MazeSolve Errors'!G28, 'Hamiltonian Errors'!G28)</f>
        <v>11.766666666666667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AVERAGE('PARITY Errors'!D29, 'Pattern_Matching Errors'!D29, 'Reversal Errors'!D29, 'Stack Errors'!D29, 'Vending_Machine Errors'!D29, 'Vending_Machine_Sum Errors'!D29, 'MazeComplete Errors'!D29, 'MazeSolve Errors'!D29, 'Hamiltonian Errors'!D29)</f>
        <v>13.866666666666667</v>
      </c>
      <c r="E29">
        <f>AVERAGE('PARITY Errors'!E29, 'Pattern_Matching Errors'!E29, 'Reversal Errors'!E29, 'Stack Errors'!E29, 'Vending_Machine Errors'!E29, 'Vending_Machine_Sum Errors'!E29, 'MazeComplete Errors'!E29, 'MazeSolve Errors'!E29, 'Hamiltonian Errors'!E29)</f>
        <v>2.2222222222222223E-2</v>
      </c>
      <c r="F29">
        <f>AVERAGE('PARITY Errors'!F29, 'Pattern_Matching Errors'!F29, 'Reversal Errors'!F29, 'Stack Errors'!F29, 'Vending_Machine Errors'!F29, 'Vending_Machine_Sum Errors'!F29, 'MazeComplete Errors'!F29, 'MazeSolve Errors'!F29, 'Hamiltonian Errors'!F29)</f>
        <v>5.4555555555555557</v>
      </c>
      <c r="G29">
        <f>AVERAGE('PARITY Errors'!G29, 'Pattern_Matching Errors'!G29, 'Reversal Errors'!G29, 'Stack Errors'!G29, 'Vending_Machine Errors'!G29, 'Vending_Machine_Sum Errors'!G29, 'MazeComplete Errors'!G29, 'MazeSolve Errors'!G29, 'Hamiltonian Errors'!G29)</f>
        <v>12.922222222222222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AVERAGE('PARITY Errors'!D30, 'Pattern_Matching Errors'!D30, 'Reversal Errors'!D30, 'Stack Errors'!D30, 'Vending_Machine Errors'!D30, 'Vending_Machine_Sum Errors'!D30, 'MazeComplete Errors'!D30, 'MazeSolve Errors'!D30, 'Hamiltonian Errors'!D30)</f>
        <v>12.204444444444444</v>
      </c>
      <c r="E30">
        <f>AVERAGE('PARITY Errors'!E30, 'Pattern_Matching Errors'!E30, 'Reversal Errors'!E30, 'Stack Errors'!E30, 'Vending_Machine Errors'!E30, 'Vending_Machine_Sum Errors'!E30, 'MazeComplete Errors'!E30, 'MazeSolve Errors'!E30, 'Hamiltonian Errors'!E30)</f>
        <v>2.2222222222222223E-2</v>
      </c>
      <c r="F30">
        <f>AVERAGE('PARITY Errors'!F30, 'Pattern_Matching Errors'!F30, 'Reversal Errors'!F30, 'Stack Errors'!F30, 'Vending_Machine Errors'!F30, 'Vending_Machine_Sum Errors'!F30, 'MazeComplete Errors'!F30, 'MazeSolve Errors'!F30, 'Hamiltonian Errors'!F30)</f>
        <v>5.2888888888888888</v>
      </c>
      <c r="G30">
        <f>AVERAGE('PARITY Errors'!G30, 'Pattern_Matching Errors'!G30, 'Reversal Errors'!G30, 'Stack Errors'!G30, 'Vending_Machine Errors'!G30, 'Vending_Machine_Sum Errors'!G30, 'MazeComplete Errors'!G30, 'MazeSolve Errors'!G30, 'Hamiltonian Errors'!G30)</f>
        <v>12.822222222222223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AVERAGE('PARITY Errors'!D31, 'Pattern_Matching Errors'!D31, 'Reversal Errors'!D31, 'Stack Errors'!D31, 'Vending_Machine Errors'!D31, 'Vending_Machine_Sum Errors'!D31, 'MazeComplete Errors'!D31, 'MazeSolve Errors'!D31, 'Hamiltonian Errors'!D31)</f>
        <v>12.855555555555558</v>
      </c>
      <c r="E31">
        <f>AVERAGE('PARITY Errors'!E31, 'Pattern_Matching Errors'!E31, 'Reversal Errors'!E31, 'Stack Errors'!E31, 'Vending_Machine Errors'!E31, 'Vending_Machine_Sum Errors'!E31, 'MazeComplete Errors'!E31, 'MazeSolve Errors'!E31, 'Hamiltonian Errors'!E31)</f>
        <v>0.2</v>
      </c>
      <c r="F31">
        <f>AVERAGE('PARITY Errors'!F31, 'Pattern_Matching Errors'!F31, 'Reversal Errors'!F31, 'Stack Errors'!F31, 'Vending_Machine Errors'!F31, 'Vending_Machine_Sum Errors'!F31, 'MazeComplete Errors'!F31, 'MazeSolve Errors'!F31, 'Hamiltonian Errors'!F31)</f>
        <v>5.6888888888888891</v>
      </c>
      <c r="G31">
        <f>AVERAGE('PARITY Errors'!G31, 'Pattern_Matching Errors'!G31, 'Reversal Errors'!G31, 'Stack Errors'!G31, 'Vending_Machine Errors'!G31, 'Vending_Machine_Sum Errors'!G31, 'MazeComplete Errors'!G31, 'MazeSolve Errors'!G31, 'Hamiltonian Errors'!G31)</f>
        <v>12.8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AVERAGE('PARITY Errors'!D32, 'Pattern_Matching Errors'!D32, 'Reversal Errors'!D32, 'Stack Errors'!D32, 'Vending_Machine Errors'!D32, 'Vending_Machine_Sum Errors'!D32, 'MazeComplete Errors'!D32, 'MazeSolve Errors'!D32, 'Hamiltonian Errors'!D32)</f>
        <v>13.3</v>
      </c>
      <c r="E32">
        <f>AVERAGE('PARITY Errors'!E32, 'Pattern_Matching Errors'!E32, 'Reversal Errors'!E32, 'Stack Errors'!E32, 'Vending_Machine Errors'!E32, 'Vending_Machine_Sum Errors'!E32, 'MazeComplete Errors'!E32, 'MazeSolve Errors'!E32, 'Hamiltonian Errors'!E32)</f>
        <v>0.13333333333333336</v>
      </c>
      <c r="F32">
        <f>AVERAGE('PARITY Errors'!F32, 'Pattern_Matching Errors'!F32, 'Reversal Errors'!F32, 'Stack Errors'!F32, 'Vending_Machine Errors'!F32, 'Vending_Machine_Sum Errors'!F32, 'MazeComplete Errors'!F32, 'MazeSolve Errors'!F32, 'Hamiltonian Errors'!F32)</f>
        <v>5.822222222222222</v>
      </c>
      <c r="G32">
        <f>AVERAGE('PARITY Errors'!G32, 'Pattern_Matching Errors'!G32, 'Reversal Errors'!G32, 'Stack Errors'!G32, 'Vending_Machine Errors'!G32, 'Vending_Machine_Sum Errors'!G32, 'MazeComplete Errors'!G32, 'MazeSolve Errors'!G32, 'Hamiltonian Errors'!G32)</f>
        <v>13.111111111111111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AVERAGE('PARITY Errors'!D33, 'Pattern_Matching Errors'!D33, 'Reversal Errors'!D33, 'Stack Errors'!D33, 'Vending_Machine Errors'!D33, 'Vending_Machine_Sum Errors'!D33, 'MazeComplete Errors'!D33, 'MazeSolve Errors'!D33, 'Hamiltonian Errors'!D33)</f>
        <v>15.033333333333335</v>
      </c>
      <c r="E33">
        <f>AVERAGE('PARITY Errors'!E33, 'Pattern_Matching Errors'!E33, 'Reversal Errors'!E33, 'Stack Errors'!E33, 'Vending_Machine Errors'!E33, 'Vending_Machine_Sum Errors'!E33, 'MazeComplete Errors'!E33, 'MazeSolve Errors'!E33, 'Hamiltonian Errors'!E33)</f>
        <v>1.0111111111111111</v>
      </c>
      <c r="F33">
        <f>AVERAGE('PARITY Errors'!F33, 'Pattern_Matching Errors'!F33, 'Reversal Errors'!F33, 'Stack Errors'!F33, 'Vending_Machine Errors'!F33, 'Vending_Machine_Sum Errors'!F33, 'MazeComplete Errors'!F33, 'MazeSolve Errors'!F33, 'Hamiltonian Errors'!F33)</f>
        <v>5.4111111111111114</v>
      </c>
      <c r="G33">
        <f>AVERAGE('PARITY Errors'!G33, 'Pattern_Matching Errors'!G33, 'Reversal Errors'!G33, 'Stack Errors'!G33, 'Vending_Machine Errors'!G33, 'Vending_Machine_Sum Errors'!G33, 'MazeComplete Errors'!G33, 'MazeSolve Errors'!G33, 'Hamiltonian Errors'!G33)</f>
        <v>12.744444444444445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AVERAGE('PARITY Errors'!D40, 'Pattern_Matching Errors'!D40, 'Reversal Errors'!D40, 'Stack Errors'!D40, 'Vending_Machine Errors'!D40, 'Vending_Machine_Sum Errors'!D40, 'MazeComplete Errors'!D40, 'MazeSolve Errors'!D40, 'Hamiltonian Errors'!D40)</f>
        <v>12.777777777777779</v>
      </c>
      <c r="E40">
        <f>AVERAGE('PARITY Errors'!E40, 'Pattern_Matching Errors'!E40, 'Reversal Errors'!E40, 'Stack Errors'!E40, 'Vending_Machine Errors'!E40, 'Vending_Machine_Sum Errors'!E40, 'MazeComplete Errors'!E40, 'MazeSolve Errors'!E40, 'Hamiltonian Errors'!E40)</f>
        <v>11.344444444444445</v>
      </c>
      <c r="F40">
        <f>AVERAGE('PARITY Errors'!F40, 'Pattern_Matching Errors'!F40, 'Reversal Errors'!F40, 'Stack Errors'!F40, 'Vending_Machine Errors'!F40, 'Vending_Machine_Sum Errors'!F40, 'MazeComplete Errors'!F40, 'MazeSolve Errors'!F40, 'Hamiltonian Errors'!F40)</f>
        <v>12.911111111111111</v>
      </c>
      <c r="G40">
        <f>AVERAGE('PARITY Errors'!G40, 'Pattern_Matching Errors'!G40, 'Reversal Errors'!G40, 'Stack Errors'!G40, 'Vending_Machine Errors'!G40, 'Vending_Machine_Sum Errors'!G40, 'MazeComplete Errors'!G40, 'MazeSolve Errors'!G40, 'Hamiltonian Errors'!G40)</f>
        <v>88.511111111111106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AVERAGE('PARITY Errors'!D41, 'Pattern_Matching Errors'!D41, 'Reversal Errors'!D41, 'Stack Errors'!D41, 'Vending_Machine Errors'!D41, 'Vending_Machine_Sum Errors'!D41, 'MazeComplete Errors'!D41, 'MazeSolve Errors'!D41, 'Hamiltonian Errors'!D41)</f>
        <v>12.722222222222221</v>
      </c>
      <c r="E41">
        <f>AVERAGE('PARITY Errors'!E41, 'Pattern_Matching Errors'!E41, 'Reversal Errors'!E41, 'Stack Errors'!E41, 'Vending_Machine Errors'!E41, 'Vending_Machine_Sum Errors'!E41, 'MazeComplete Errors'!E41, 'MazeSolve Errors'!E41, 'Hamiltonian Errors'!E41)</f>
        <v>11.422222222222222</v>
      </c>
      <c r="F41">
        <f>AVERAGE('PARITY Errors'!F41, 'Pattern_Matching Errors'!F41, 'Reversal Errors'!F41, 'Stack Errors'!F41, 'Vending_Machine Errors'!F41, 'Vending_Machine_Sum Errors'!F41, 'MazeComplete Errors'!F41, 'MazeSolve Errors'!F41, 'Hamiltonian Errors'!F41)</f>
        <v>13.711111111111114</v>
      </c>
      <c r="G41">
        <f>AVERAGE('PARITY Errors'!G41, 'Pattern_Matching Errors'!G41, 'Reversal Errors'!G41, 'Stack Errors'!G41, 'Vending_Machine Errors'!G41, 'Vending_Machine_Sum Errors'!G41, 'MazeComplete Errors'!G41, 'MazeSolve Errors'!G41, 'Hamiltonian Errors'!G41)</f>
        <v>88.166666666666671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AVERAGE('PARITY Errors'!D42, 'Pattern_Matching Errors'!D42, 'Reversal Errors'!D42, 'Stack Errors'!D42, 'Vending_Machine Errors'!D42, 'Vending_Machine_Sum Errors'!D42, 'MazeComplete Errors'!D42, 'MazeSolve Errors'!D42, 'Hamiltonian Errors'!D42)</f>
        <v>12.955555555555554</v>
      </c>
      <c r="E42">
        <f>AVERAGE('PARITY Errors'!E42, 'Pattern_Matching Errors'!E42, 'Reversal Errors'!E42, 'Stack Errors'!E42, 'Vending_Machine Errors'!E42, 'Vending_Machine_Sum Errors'!E42, 'MazeComplete Errors'!E42, 'MazeSolve Errors'!E42, 'Hamiltonian Errors'!E42)</f>
        <v>10.866666666666667</v>
      </c>
      <c r="F42">
        <f>AVERAGE('PARITY Errors'!F42, 'Pattern_Matching Errors'!F42, 'Reversal Errors'!F42, 'Stack Errors'!F42, 'Vending_Machine Errors'!F42, 'Vending_Machine_Sum Errors'!F42, 'MazeComplete Errors'!F42, 'MazeSolve Errors'!F42, 'Hamiltonian Errors'!F42)</f>
        <v>14.111111111111109</v>
      </c>
      <c r="G42">
        <f>AVERAGE('PARITY Errors'!G42, 'Pattern_Matching Errors'!G42, 'Reversal Errors'!G42, 'Stack Errors'!G42, 'Vending_Machine Errors'!G42, 'Vending_Machine_Sum Errors'!G42, 'MazeComplete Errors'!G42, 'MazeSolve Errors'!G42, 'Hamiltonian Errors'!G42)</f>
        <v>88.022222222222226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AVERAGE('PARITY Errors'!D43, 'Pattern_Matching Errors'!D43, 'Reversal Errors'!D43, 'Stack Errors'!D43, 'Vending_Machine Errors'!D43, 'Vending_Machine_Sum Errors'!D43, 'MazeComplete Errors'!D43, 'MazeSolve Errors'!D43, 'Hamiltonian Errors'!D43)</f>
        <v>13.611111111111111</v>
      </c>
      <c r="E43">
        <f>AVERAGE('PARITY Errors'!E43, 'Pattern_Matching Errors'!E43, 'Reversal Errors'!E43, 'Stack Errors'!E43, 'Vending_Machine Errors'!E43, 'Vending_Machine_Sum Errors'!E43, 'MazeComplete Errors'!E43, 'MazeSolve Errors'!E43, 'Hamiltonian Errors'!E43)</f>
        <v>11.133333333333333</v>
      </c>
      <c r="F43">
        <f>AVERAGE('PARITY Errors'!F43, 'Pattern_Matching Errors'!F43, 'Reversal Errors'!F43, 'Stack Errors'!F43, 'Vending_Machine Errors'!F43, 'Vending_Machine_Sum Errors'!F43, 'MazeComplete Errors'!F43, 'MazeSolve Errors'!F43, 'Hamiltonian Errors'!F43)</f>
        <v>14.922222222222224</v>
      </c>
      <c r="G43">
        <f>AVERAGE('PARITY Errors'!G43, 'Pattern_Matching Errors'!G43, 'Reversal Errors'!G43, 'Stack Errors'!G43, 'Vending_Machine Errors'!G43, 'Vending_Machine_Sum Errors'!G43, 'MazeComplete Errors'!G43, 'MazeSolve Errors'!G43, 'Hamiltonian Errors'!G43)</f>
        <v>87.855555555555554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AVERAGE('PARITY Errors'!D44, 'Pattern_Matching Errors'!D44, 'Reversal Errors'!D44, 'Stack Errors'!D44, 'Vending_Machine Errors'!D44, 'Vending_Machine_Sum Errors'!D44, 'MazeComplete Errors'!D44, 'MazeSolve Errors'!D44, 'Hamiltonian Errors'!D44)</f>
        <v>14.022222222222222</v>
      </c>
      <c r="E44">
        <f>AVERAGE('PARITY Errors'!E44, 'Pattern_Matching Errors'!E44, 'Reversal Errors'!E44, 'Stack Errors'!E44, 'Vending_Machine Errors'!E44, 'Vending_Machine_Sum Errors'!E44, 'MazeComplete Errors'!E44, 'MazeSolve Errors'!E44, 'Hamiltonian Errors'!E44)</f>
        <v>11.033333333333333</v>
      </c>
      <c r="F44">
        <f>AVERAGE('PARITY Errors'!F44, 'Pattern_Matching Errors'!F44, 'Reversal Errors'!F44, 'Stack Errors'!F44, 'Vending_Machine Errors'!F44, 'Vending_Machine_Sum Errors'!F44, 'MazeComplete Errors'!F44, 'MazeSolve Errors'!F44, 'Hamiltonian Errors'!F44)</f>
        <v>15.855555555555558</v>
      </c>
      <c r="G44">
        <f>AVERAGE('PARITY Errors'!G44, 'Pattern_Matching Errors'!G44, 'Reversal Errors'!G44, 'Stack Errors'!G44, 'Vending_Machine Errors'!G44, 'Vending_Machine_Sum Errors'!G44, 'MazeComplete Errors'!G44, 'MazeSolve Errors'!G44, 'Hamiltonian Errors'!G44)</f>
        <v>87.344444444444434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AVERAGE('PARITY Errors'!D45, 'Pattern_Matching Errors'!D45, 'Reversal Errors'!D45, 'Stack Errors'!D45, 'Vending_Machine Errors'!D45, 'Vending_Machine_Sum Errors'!D45, 'MazeComplete Errors'!D45, 'MazeSolve Errors'!D45, 'Hamiltonian Errors'!D45)</f>
        <v>14.49111111111111</v>
      </c>
      <c r="E45">
        <f>AVERAGE('PARITY Errors'!E45, 'Pattern_Matching Errors'!E45, 'Reversal Errors'!E45, 'Stack Errors'!E45, 'Vending_Machine Errors'!E45, 'Vending_Machine_Sum Errors'!E45, 'MazeComplete Errors'!E45, 'MazeSolve Errors'!E45, 'Hamiltonian Errors'!E45)</f>
        <v>0</v>
      </c>
      <c r="F45">
        <f>AVERAGE('PARITY Errors'!F45, 'Pattern_Matching Errors'!F45, 'Reversal Errors'!F45, 'Stack Errors'!F45, 'Vending_Machine Errors'!F45, 'Vending_Machine_Sum Errors'!F45, 'MazeComplete Errors'!F45, 'MazeSolve Errors'!F45, 'Hamiltonian Errors'!F45)</f>
        <v>14.022222222222222</v>
      </c>
      <c r="G45">
        <f>AVERAGE('PARITY Errors'!G45, 'Pattern_Matching Errors'!G45, 'Reversal Errors'!G45, 'Stack Errors'!G45, 'Vending_Machine Errors'!G45, 'Vending_Machine_Sum Errors'!G45, 'MazeComplete Errors'!G45, 'MazeSolve Errors'!G45, 'Hamiltonian Errors'!G45)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AVERAGE('PARITY Errors'!D46, 'Pattern_Matching Errors'!D46, 'Reversal Errors'!D46, 'Stack Errors'!D46, 'Vending_Machine Errors'!D46, 'Vending_Machine_Sum Errors'!D46, 'MazeComplete Errors'!D46, 'MazeSolve Errors'!D46, 'Hamiltonian Errors'!D46)</f>
        <v>14.377777777777778</v>
      </c>
      <c r="E46">
        <f>AVERAGE('PARITY Errors'!E46, 'Pattern_Matching Errors'!E46, 'Reversal Errors'!E46, 'Stack Errors'!E46, 'Vending_Machine Errors'!E46, 'Vending_Machine_Sum Errors'!E46, 'MazeComplete Errors'!E46, 'MazeSolve Errors'!E46, 'Hamiltonian Errors'!E46)</f>
        <v>0</v>
      </c>
      <c r="F46">
        <f>AVERAGE('PARITY Errors'!F46, 'Pattern_Matching Errors'!F46, 'Reversal Errors'!F46, 'Stack Errors'!F46, 'Vending_Machine Errors'!F46, 'Vending_Machine_Sum Errors'!F46, 'MazeComplete Errors'!F46, 'MazeSolve Errors'!F46, 'Hamiltonian Errors'!F46)</f>
        <v>14.711111111111112</v>
      </c>
      <c r="G46">
        <f>AVERAGE('PARITY Errors'!G46, 'Pattern_Matching Errors'!G46, 'Reversal Errors'!G46, 'Stack Errors'!G46, 'Vending_Machine Errors'!G46, 'Vending_Machine_Sum Errors'!G46, 'MazeComplete Errors'!G46, 'MazeSolve Errors'!G46, 'Hamiltonian Errors'!G46)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AVERAGE('PARITY Errors'!D47, 'Pattern_Matching Errors'!D47, 'Reversal Errors'!D47, 'Stack Errors'!D47, 'Vending_Machine Errors'!D47, 'Vending_Machine_Sum Errors'!D47, 'MazeComplete Errors'!D47, 'MazeSolve Errors'!D47, 'Hamiltonian Errors'!D47)</f>
        <v>14.41111111111111</v>
      </c>
      <c r="E47">
        <f>AVERAGE('PARITY Errors'!E47, 'Pattern_Matching Errors'!E47, 'Reversal Errors'!E47, 'Stack Errors'!E47, 'Vending_Machine Errors'!E47, 'Vending_Machine_Sum Errors'!E47, 'MazeComplete Errors'!E47, 'MazeSolve Errors'!E47, 'Hamiltonian Errors'!E47)</f>
        <v>0</v>
      </c>
      <c r="F47">
        <f>AVERAGE('PARITY Errors'!F47, 'Pattern_Matching Errors'!F47, 'Reversal Errors'!F47, 'Stack Errors'!F47, 'Vending_Machine Errors'!F47, 'Vending_Machine_Sum Errors'!F47, 'MazeComplete Errors'!F47, 'MazeSolve Errors'!F47, 'Hamiltonian Errors'!F47)</f>
        <v>14.366666666666667</v>
      </c>
      <c r="G47">
        <f>AVERAGE('PARITY Errors'!G47, 'Pattern_Matching Errors'!G47, 'Reversal Errors'!G47, 'Stack Errors'!G47, 'Vending_Machine Errors'!G47, 'Vending_Machine_Sum Errors'!G47, 'MazeComplete Errors'!G47, 'MazeSolve Errors'!G47, 'Hamiltonian Errors'!G47)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AVERAGE('PARITY Errors'!D48, 'Pattern_Matching Errors'!D48, 'Reversal Errors'!D48, 'Stack Errors'!D48, 'Vending_Machine Errors'!D48, 'Vending_Machine_Sum Errors'!D48, 'MazeComplete Errors'!D48, 'MazeSolve Errors'!D48, 'Hamiltonian Errors'!D48)</f>
        <v>14.68888888888889</v>
      </c>
      <c r="E48">
        <f>AVERAGE('PARITY Errors'!E48, 'Pattern_Matching Errors'!E48, 'Reversal Errors'!E48, 'Stack Errors'!E48, 'Vending_Machine Errors'!E48, 'Vending_Machine_Sum Errors'!E48, 'MazeComplete Errors'!E48, 'MazeSolve Errors'!E48, 'Hamiltonian Errors'!E48)</f>
        <v>0</v>
      </c>
      <c r="F48">
        <f>AVERAGE('PARITY Errors'!F48, 'Pattern_Matching Errors'!F48, 'Reversal Errors'!F48, 'Stack Errors'!F48, 'Vending_Machine Errors'!F48, 'Vending_Machine_Sum Errors'!F48, 'MazeComplete Errors'!F48, 'MazeSolve Errors'!F48, 'Hamiltonian Errors'!F48)</f>
        <v>15.533333333333335</v>
      </c>
      <c r="G48">
        <f>AVERAGE('PARITY Errors'!G48, 'Pattern_Matching Errors'!G48, 'Reversal Errors'!G48, 'Stack Errors'!G48, 'Vending_Machine Errors'!G48, 'Vending_Machine_Sum Errors'!G48, 'MazeComplete Errors'!G48, 'MazeSolve Errors'!G48, 'Hamiltonian Errors'!G48)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AVERAGE('PARITY Errors'!D49, 'Pattern_Matching Errors'!D49, 'Reversal Errors'!D49, 'Stack Errors'!D49, 'Vending_Machine Errors'!D49, 'Vending_Machine_Sum Errors'!D49, 'MazeComplete Errors'!D49, 'MazeSolve Errors'!D49, 'Hamiltonian Errors'!D49)</f>
        <v>14.755555555555553</v>
      </c>
      <c r="E49">
        <f>AVERAGE('PARITY Errors'!E49, 'Pattern_Matching Errors'!E49, 'Reversal Errors'!E49, 'Stack Errors'!E49, 'Vending_Machine Errors'!E49, 'Vending_Machine_Sum Errors'!E49, 'MazeComplete Errors'!E49, 'MazeSolve Errors'!E49, 'Hamiltonian Errors'!E49)</f>
        <v>0</v>
      </c>
      <c r="F49">
        <f>AVERAGE('PARITY Errors'!F49, 'Pattern_Matching Errors'!F49, 'Reversal Errors'!F49, 'Stack Errors'!F49, 'Vending_Machine Errors'!F49, 'Vending_Machine_Sum Errors'!F49, 'MazeComplete Errors'!F49, 'MazeSolve Errors'!F49, 'Hamiltonian Errors'!F49)</f>
        <v>15.711111111111112</v>
      </c>
      <c r="G49">
        <f>AVERAGE('PARITY Errors'!G49, 'Pattern_Matching Errors'!G49, 'Reversal Errors'!G49, 'Stack Errors'!G49, 'Vending_Machine Errors'!G49, 'Vending_Machine_Sum Errors'!G49, 'MazeComplete Errors'!G49, 'MazeSolve Errors'!G49, 'Hamiltonian Errors'!G49)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AVERAGE('PARITY Errors'!D50, 'Pattern_Matching Errors'!D50, 'Reversal Errors'!D50, 'Stack Errors'!D50, 'Vending_Machine Errors'!D50, 'Vending_Machine_Sum Errors'!D50, 'MazeComplete Errors'!D50, 'MazeSolve Errors'!D50, 'Hamiltonian Errors'!D50)</f>
        <v>10.744444444444444</v>
      </c>
      <c r="E50">
        <f>AVERAGE('PARITY Errors'!E50, 'Pattern_Matching Errors'!E50, 'Reversal Errors'!E50, 'Stack Errors'!E50, 'Vending_Machine Errors'!E50, 'Vending_Machine_Sum Errors'!E50, 'MazeComplete Errors'!E50, 'MazeSolve Errors'!E50, 'Hamiltonian Errors'!E50)</f>
        <v>0</v>
      </c>
      <c r="F50">
        <f>AVERAGE('PARITY Errors'!F50, 'Pattern_Matching Errors'!F50, 'Reversal Errors'!F50, 'Stack Errors'!F50, 'Vending_Machine Errors'!F50, 'Vending_Machine_Sum Errors'!F50, 'MazeComplete Errors'!F50, 'MazeSolve Errors'!F50, 'Hamiltonian Errors'!F50)</f>
        <v>15.033333333333331</v>
      </c>
      <c r="G50">
        <f>AVERAGE('PARITY Errors'!G50, 'Pattern_Matching Errors'!G50, 'Reversal Errors'!G50, 'Stack Errors'!G50, 'Vending_Machine Errors'!G50, 'Vending_Machine_Sum Errors'!G50, 'MazeComplete Errors'!G50, 'MazeSolve Errors'!G50, 'Hamiltonian Errors'!G50)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AVERAGE('PARITY Errors'!D51, 'Pattern_Matching Errors'!D51, 'Reversal Errors'!D51, 'Stack Errors'!D51, 'Vending_Machine Errors'!D51, 'Vending_Machine_Sum Errors'!D51, 'MazeComplete Errors'!D51, 'MazeSolve Errors'!D51, 'Hamiltonian Errors'!D51)</f>
        <v>10.711111111111112</v>
      </c>
      <c r="E51">
        <f>AVERAGE('PARITY Errors'!E51, 'Pattern_Matching Errors'!E51, 'Reversal Errors'!E51, 'Stack Errors'!E51, 'Vending_Machine Errors'!E51, 'Vending_Machine_Sum Errors'!E51, 'MazeComplete Errors'!E51, 'MazeSolve Errors'!E51, 'Hamiltonian Errors'!E51)</f>
        <v>0</v>
      </c>
      <c r="F51">
        <f>AVERAGE('PARITY Errors'!F51, 'Pattern_Matching Errors'!F51, 'Reversal Errors'!F51, 'Stack Errors'!F51, 'Vending_Machine Errors'!F51, 'Vending_Machine_Sum Errors'!F51, 'MazeComplete Errors'!F51, 'MazeSolve Errors'!F51, 'Hamiltonian Errors'!F51)</f>
        <v>15</v>
      </c>
      <c r="G51">
        <f>AVERAGE('PARITY Errors'!G51, 'Pattern_Matching Errors'!G51, 'Reversal Errors'!G51, 'Stack Errors'!G51, 'Vending_Machine Errors'!G51, 'Vending_Machine_Sum Errors'!G51, 'MazeComplete Errors'!G51, 'MazeSolve Errors'!G51, 'Hamiltonian Errors'!G51)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AVERAGE('PARITY Errors'!D52, 'Pattern_Matching Errors'!D52, 'Reversal Errors'!D52, 'Stack Errors'!D52, 'Vending_Machine Errors'!D52, 'Vending_Machine_Sum Errors'!D52, 'MazeComplete Errors'!D52, 'MazeSolve Errors'!D52, 'Hamiltonian Errors'!D52)</f>
        <v>10.755555555555556</v>
      </c>
      <c r="E52">
        <f>AVERAGE('PARITY Errors'!E52, 'Pattern_Matching Errors'!E52, 'Reversal Errors'!E52, 'Stack Errors'!E52, 'Vending_Machine Errors'!E52, 'Vending_Machine_Sum Errors'!E52, 'MazeComplete Errors'!E52, 'MazeSolve Errors'!E52, 'Hamiltonian Errors'!E52)</f>
        <v>0</v>
      </c>
      <c r="F52">
        <f>AVERAGE('PARITY Errors'!F52, 'Pattern_Matching Errors'!F52, 'Reversal Errors'!F52, 'Stack Errors'!F52, 'Vending_Machine Errors'!F52, 'Vending_Machine_Sum Errors'!F52, 'MazeComplete Errors'!F52, 'MazeSolve Errors'!F52, 'Hamiltonian Errors'!F52)</f>
        <v>15.08888888888889</v>
      </c>
      <c r="G52">
        <f>AVERAGE('PARITY Errors'!G52, 'Pattern_Matching Errors'!G52, 'Reversal Errors'!G52, 'Stack Errors'!G52, 'Vending_Machine Errors'!G52, 'Vending_Machine_Sum Errors'!G52, 'MazeComplete Errors'!G52, 'MazeSolve Errors'!G52, 'Hamiltonian Errors'!G52)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AVERAGE('PARITY Errors'!D53, 'Pattern_Matching Errors'!D53, 'Reversal Errors'!D53, 'Stack Errors'!D53, 'Vending_Machine Errors'!D53, 'Vending_Machine_Sum Errors'!D53, 'MazeComplete Errors'!D53, 'MazeSolve Errors'!D53, 'Hamiltonian Errors'!D53)</f>
        <v>10.611111111111109</v>
      </c>
      <c r="E53">
        <f>AVERAGE('PARITY Errors'!E53, 'Pattern_Matching Errors'!E53, 'Reversal Errors'!E53, 'Stack Errors'!E53, 'Vending_Machine Errors'!E53, 'Vending_Machine_Sum Errors'!E53, 'MazeComplete Errors'!E53, 'MazeSolve Errors'!E53, 'Hamiltonian Errors'!E53)</f>
        <v>0</v>
      </c>
      <c r="F53">
        <f>AVERAGE('PARITY Errors'!F53, 'Pattern_Matching Errors'!F53, 'Reversal Errors'!F53, 'Stack Errors'!F53, 'Vending_Machine Errors'!F53, 'Vending_Machine_Sum Errors'!F53, 'MazeComplete Errors'!F53, 'MazeSolve Errors'!F53, 'Hamiltonian Errors'!F53)</f>
        <v>15.866666666666667</v>
      </c>
      <c r="G53">
        <f>AVERAGE('PARITY Errors'!G53, 'Pattern_Matching Errors'!G53, 'Reversal Errors'!G53, 'Stack Errors'!G53, 'Vending_Machine Errors'!G53, 'Vending_Machine_Sum Errors'!G53, 'MazeComplete Errors'!G53, 'MazeSolve Errors'!G53, 'Hamiltonian Errors'!G53)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AVERAGE('PARITY Errors'!D54, 'Pattern_Matching Errors'!D54, 'Reversal Errors'!D54, 'Stack Errors'!D54, 'Vending_Machine Errors'!D54, 'Vending_Machine_Sum Errors'!D54, 'MazeComplete Errors'!D54, 'MazeSolve Errors'!D54, 'Hamiltonian Errors'!D54)</f>
        <v>10.655555555555555</v>
      </c>
      <c r="E54">
        <f>AVERAGE('PARITY Errors'!E54, 'Pattern_Matching Errors'!E54, 'Reversal Errors'!E54, 'Stack Errors'!E54, 'Vending_Machine Errors'!E54, 'Vending_Machine_Sum Errors'!E54, 'MazeComplete Errors'!E54, 'MazeSolve Errors'!E54, 'Hamiltonian Errors'!E54)</f>
        <v>0</v>
      </c>
      <c r="F54">
        <f>AVERAGE('PARITY Errors'!F54, 'Pattern_Matching Errors'!F54, 'Reversal Errors'!F54, 'Stack Errors'!F54, 'Vending_Machine Errors'!F54, 'Vending_Machine_Sum Errors'!F54, 'MazeComplete Errors'!F54, 'MazeSolve Errors'!F54, 'Hamiltonian Errors'!F54)</f>
        <v>16.611111111111111</v>
      </c>
      <c r="G54">
        <f>AVERAGE('PARITY Errors'!G54, 'Pattern_Matching Errors'!G54, 'Reversal Errors'!G54, 'Stack Errors'!G54, 'Vending_Machine Errors'!G54, 'Vending_Machine_Sum Errors'!G54, 'MazeComplete Errors'!G54, 'MazeSolve Errors'!G54, 'Hamiltonian Errors'!G54)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AVERAGE('PARITY Errors'!D55, 'Pattern_Matching Errors'!D55, 'Reversal Errors'!D55, 'Stack Errors'!D55, 'Vending_Machine Errors'!D55, 'Vending_Machine_Sum Errors'!D55, 'MazeComplete Errors'!D55, 'MazeSolve Errors'!D55, 'Hamiltonian Errors'!D55)</f>
        <v>8.1444444444444439</v>
      </c>
      <c r="E55">
        <f>AVERAGE('PARITY Errors'!E55, 'Pattern_Matching Errors'!E55, 'Reversal Errors'!E55, 'Stack Errors'!E55, 'Vending_Machine Errors'!E55, 'Vending_Machine_Sum Errors'!E55, 'MazeComplete Errors'!E55, 'MazeSolve Errors'!E55, 'Hamiltonian Errors'!E55)</f>
        <v>0</v>
      </c>
      <c r="F55">
        <f>AVERAGE('PARITY Errors'!F55, 'Pattern_Matching Errors'!F55, 'Reversal Errors'!F55, 'Stack Errors'!F55, 'Vending_Machine Errors'!F55, 'Vending_Machine_Sum Errors'!F55, 'MazeComplete Errors'!F55, 'MazeSolve Errors'!F55, 'Hamiltonian Errors'!F55)</f>
        <v>16.37777777777778</v>
      </c>
      <c r="G55">
        <f>AVERAGE('PARITY Errors'!G55, 'Pattern_Matching Errors'!G55, 'Reversal Errors'!G55, 'Stack Errors'!G55, 'Vending_Machine Errors'!G55, 'Vending_Machine_Sum Errors'!G55, 'MazeComplete Errors'!G55, 'MazeSolve Errors'!G55, 'Hamiltonian Errors'!G55)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AVERAGE('PARITY Errors'!D56, 'Pattern_Matching Errors'!D56, 'Reversal Errors'!D56, 'Stack Errors'!D56, 'Vending_Machine Errors'!D56, 'Vending_Machine_Sum Errors'!D56, 'MazeComplete Errors'!D56, 'MazeSolve Errors'!D56, 'Hamiltonian Errors'!D56)</f>
        <v>8.3222222222222211</v>
      </c>
      <c r="E56">
        <f>AVERAGE('PARITY Errors'!E56, 'Pattern_Matching Errors'!E56, 'Reversal Errors'!E56, 'Stack Errors'!E56, 'Vending_Machine Errors'!E56, 'Vending_Machine_Sum Errors'!E56, 'MazeComplete Errors'!E56, 'MazeSolve Errors'!E56, 'Hamiltonian Errors'!E56)</f>
        <v>0</v>
      </c>
      <c r="F56">
        <f>AVERAGE('PARITY Errors'!F56, 'Pattern_Matching Errors'!F56, 'Reversal Errors'!F56, 'Stack Errors'!F56, 'Vending_Machine Errors'!F56, 'Vending_Machine_Sum Errors'!F56, 'MazeComplete Errors'!F56, 'MazeSolve Errors'!F56, 'Hamiltonian Errors'!F56)</f>
        <v>14.655555555555557</v>
      </c>
      <c r="G56">
        <f>AVERAGE('PARITY Errors'!G56, 'Pattern_Matching Errors'!G56, 'Reversal Errors'!G56, 'Stack Errors'!G56, 'Vending_Machine Errors'!G56, 'Vending_Machine_Sum Errors'!G56, 'MazeComplete Errors'!G56, 'MazeSolve Errors'!G56, 'Hamiltonian Errors'!G56)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AVERAGE('PARITY Errors'!D57, 'Pattern_Matching Errors'!D57, 'Reversal Errors'!D57, 'Stack Errors'!D57, 'Vending_Machine Errors'!D57, 'Vending_Machine_Sum Errors'!D57, 'MazeComplete Errors'!D57, 'MazeSolve Errors'!D57, 'Hamiltonian Errors'!D57)</f>
        <v>8.2777777777777786</v>
      </c>
      <c r="E57">
        <f>AVERAGE('PARITY Errors'!E57, 'Pattern_Matching Errors'!E57, 'Reversal Errors'!E57, 'Stack Errors'!E57, 'Vending_Machine Errors'!E57, 'Vending_Machine_Sum Errors'!E57, 'MazeComplete Errors'!E57, 'MazeSolve Errors'!E57, 'Hamiltonian Errors'!E57)</f>
        <v>0</v>
      </c>
      <c r="F57">
        <f>AVERAGE('PARITY Errors'!F57, 'Pattern_Matching Errors'!F57, 'Reversal Errors'!F57, 'Stack Errors'!F57, 'Vending_Machine Errors'!F57, 'Vending_Machine_Sum Errors'!F57, 'MazeComplete Errors'!F57, 'MazeSolve Errors'!F57, 'Hamiltonian Errors'!F57)</f>
        <v>16</v>
      </c>
      <c r="G57">
        <f>AVERAGE('PARITY Errors'!G57, 'Pattern_Matching Errors'!G57, 'Reversal Errors'!G57, 'Stack Errors'!G57, 'Vending_Machine Errors'!G57, 'Vending_Machine_Sum Errors'!G57, 'MazeComplete Errors'!G57, 'MazeSolve Errors'!G57, 'Hamiltonian Errors'!G57)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AVERAGE('PARITY Errors'!D58, 'Pattern_Matching Errors'!D58, 'Reversal Errors'!D58, 'Stack Errors'!D58, 'Vending_Machine Errors'!D58, 'Vending_Machine_Sum Errors'!D58, 'MazeComplete Errors'!D58, 'MazeSolve Errors'!D58, 'Hamiltonian Errors'!D58)</f>
        <v>7.9444444444444446</v>
      </c>
      <c r="E58">
        <f>AVERAGE('PARITY Errors'!E58, 'Pattern_Matching Errors'!E58, 'Reversal Errors'!E58, 'Stack Errors'!E58, 'Vending_Machine Errors'!E58, 'Vending_Machine_Sum Errors'!E58, 'MazeComplete Errors'!E58, 'MazeSolve Errors'!E58, 'Hamiltonian Errors'!E58)</f>
        <v>0</v>
      </c>
      <c r="F58">
        <f>AVERAGE('PARITY Errors'!F58, 'Pattern_Matching Errors'!F58, 'Reversal Errors'!F58, 'Stack Errors'!F58, 'Vending_Machine Errors'!F58, 'Vending_Machine_Sum Errors'!F58, 'MazeComplete Errors'!F58, 'MazeSolve Errors'!F58, 'Hamiltonian Errors'!F58)</f>
        <v>16.177777777777777</v>
      </c>
      <c r="G58">
        <f>AVERAGE('PARITY Errors'!G58, 'Pattern_Matching Errors'!G58, 'Reversal Errors'!G58, 'Stack Errors'!G58, 'Vending_Machine Errors'!G58, 'Vending_Machine_Sum Errors'!G58, 'MazeComplete Errors'!G58, 'MazeSolve Errors'!G58, 'Hamiltonian Errors'!G58)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AVERAGE('PARITY Errors'!D59, 'Pattern_Matching Errors'!D59, 'Reversal Errors'!D59, 'Stack Errors'!D59, 'Vending_Machine Errors'!D59, 'Vending_Machine_Sum Errors'!D59, 'MazeComplete Errors'!D59, 'MazeSolve Errors'!D59, 'Hamiltonian Errors'!D59)</f>
        <v>8.3555555555555543</v>
      </c>
      <c r="E59">
        <f>AVERAGE('PARITY Errors'!E59, 'Pattern_Matching Errors'!E59, 'Reversal Errors'!E59, 'Stack Errors'!E59, 'Vending_Machine Errors'!E59, 'Vending_Machine_Sum Errors'!E59, 'MazeComplete Errors'!E59, 'MazeSolve Errors'!E59, 'Hamiltonian Errors'!E59)</f>
        <v>0</v>
      </c>
      <c r="F59">
        <f>AVERAGE('PARITY Errors'!F59, 'Pattern_Matching Errors'!F59, 'Reversal Errors'!F59, 'Stack Errors'!F59, 'Vending_Machine Errors'!F59, 'Vending_Machine_Sum Errors'!F59, 'MazeComplete Errors'!F59, 'MazeSolve Errors'!F59, 'Hamiltonian Errors'!F59)</f>
        <v>16.088888888888889</v>
      </c>
      <c r="G59">
        <f>AVERAGE('PARITY Errors'!G59, 'Pattern_Matching Errors'!G59, 'Reversal Errors'!G59, 'Stack Errors'!G59, 'Vending_Machine Errors'!G59, 'Vending_Machine_Sum Errors'!G59, 'MazeComplete Errors'!G59, 'MazeSolve Errors'!G59, 'Hamiltonian Errors'!G59)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AVERAGE('PARITY Errors'!D60, 'Pattern_Matching Errors'!D60, 'Reversal Errors'!D60, 'Stack Errors'!D60, 'Vending_Machine Errors'!D60, 'Vending_Machine_Sum Errors'!D60, 'MazeComplete Errors'!D60, 'MazeSolve Errors'!D60, 'Hamiltonian Errors'!D60)</f>
        <v>8.3666666666666671</v>
      </c>
      <c r="E60">
        <f>AVERAGE('PARITY Errors'!E60, 'Pattern_Matching Errors'!E60, 'Reversal Errors'!E60, 'Stack Errors'!E60, 'Vending_Machine Errors'!E60, 'Vending_Machine_Sum Errors'!E60, 'MazeComplete Errors'!E60, 'MazeSolve Errors'!E60, 'Hamiltonian Errors'!E60)</f>
        <v>0</v>
      </c>
      <c r="F60">
        <f>AVERAGE('PARITY Errors'!F60, 'Pattern_Matching Errors'!F60, 'Reversal Errors'!F60, 'Stack Errors'!F60, 'Vending_Machine Errors'!F60, 'Vending_Machine_Sum Errors'!F60, 'MazeComplete Errors'!F60, 'MazeSolve Errors'!F60, 'Hamiltonian Errors'!F60)</f>
        <v>6.8666666666666663</v>
      </c>
      <c r="G60">
        <f>AVERAGE('PARITY Errors'!G60, 'Pattern_Matching Errors'!G60, 'Reversal Errors'!G60, 'Stack Errors'!G60, 'Vending_Machine Errors'!G60, 'Vending_Machine_Sum Errors'!G60, 'MazeComplete Errors'!G60, 'MazeSolve Errors'!G60, 'Hamiltonian Errors'!G60)</f>
        <v>11.2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AVERAGE('PARITY Errors'!D61, 'Pattern_Matching Errors'!D61, 'Reversal Errors'!D61, 'Stack Errors'!D61, 'Vending_Machine Errors'!D61, 'Vending_Machine_Sum Errors'!D61, 'MazeComplete Errors'!D61, 'MazeSolve Errors'!D61, 'Hamiltonian Errors'!D61)</f>
        <v>8.1999999999999993</v>
      </c>
      <c r="E61">
        <f>AVERAGE('PARITY Errors'!E61, 'Pattern_Matching Errors'!E61, 'Reversal Errors'!E61, 'Stack Errors'!E61, 'Vending_Machine Errors'!E61, 'Vending_Machine_Sum Errors'!E61, 'MazeComplete Errors'!E61, 'MazeSolve Errors'!E61, 'Hamiltonian Errors'!E61)</f>
        <v>0</v>
      </c>
      <c r="F61">
        <f>AVERAGE('PARITY Errors'!F61, 'Pattern_Matching Errors'!F61, 'Reversal Errors'!F61, 'Stack Errors'!F61, 'Vending_Machine Errors'!F61, 'Vending_Machine_Sum Errors'!F61, 'MazeComplete Errors'!F61, 'MazeSolve Errors'!F61, 'Hamiltonian Errors'!F61)</f>
        <v>5.3666666666666663</v>
      </c>
      <c r="G61">
        <f>AVERAGE('PARITY Errors'!G61, 'Pattern_Matching Errors'!G61, 'Reversal Errors'!G61, 'Stack Errors'!G61, 'Vending_Machine Errors'!G61, 'Vending_Machine_Sum Errors'!G61, 'MazeComplete Errors'!G61, 'MazeSolve Errors'!G61, 'Hamiltonian Errors'!G61)</f>
        <v>11.18888888888889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AVERAGE('PARITY Errors'!D62, 'Pattern_Matching Errors'!D62, 'Reversal Errors'!D62, 'Stack Errors'!D62, 'Vending_Machine Errors'!D62, 'Vending_Machine_Sum Errors'!D62, 'MazeComplete Errors'!D62, 'MazeSolve Errors'!D62, 'Hamiltonian Errors'!D62)</f>
        <v>8.2222222222222214</v>
      </c>
      <c r="E62">
        <f>AVERAGE('PARITY Errors'!E62, 'Pattern_Matching Errors'!E62, 'Reversal Errors'!E62, 'Stack Errors'!E62, 'Vending_Machine Errors'!E62, 'Vending_Machine_Sum Errors'!E62, 'MazeComplete Errors'!E62, 'MazeSolve Errors'!E62, 'Hamiltonian Errors'!E62)</f>
        <v>0</v>
      </c>
      <c r="F62">
        <f>AVERAGE('PARITY Errors'!F62, 'Pattern_Matching Errors'!F62, 'Reversal Errors'!F62, 'Stack Errors'!F62, 'Vending_Machine Errors'!F62, 'Vending_Machine_Sum Errors'!F62, 'MazeComplete Errors'!F62, 'MazeSolve Errors'!F62, 'Hamiltonian Errors'!F62)</f>
        <v>5.0888888888888886</v>
      </c>
      <c r="G62">
        <f>AVERAGE('PARITY Errors'!G62, 'Pattern_Matching Errors'!G62, 'Reversal Errors'!G62, 'Stack Errors'!G62, 'Vending_Machine Errors'!G62, 'Vending_Machine_Sum Errors'!G62, 'MazeComplete Errors'!G62, 'MazeSolve Errors'!G62, 'Hamiltonian Errors'!G62)</f>
        <v>11.211111111111112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AVERAGE('PARITY Errors'!D63, 'Pattern_Matching Errors'!D63, 'Reversal Errors'!D63, 'Stack Errors'!D63, 'Vending_Machine Errors'!D63, 'Vending_Machine_Sum Errors'!D63, 'MazeComplete Errors'!D63, 'MazeSolve Errors'!D63, 'Hamiltonian Errors'!D63)</f>
        <v>7.7111111111111121</v>
      </c>
      <c r="E63">
        <f>AVERAGE('PARITY Errors'!E63, 'Pattern_Matching Errors'!E63, 'Reversal Errors'!E63, 'Stack Errors'!E63, 'Vending_Machine Errors'!E63, 'Vending_Machine_Sum Errors'!E63, 'MazeComplete Errors'!E63, 'MazeSolve Errors'!E63, 'Hamiltonian Errors'!E63)</f>
        <v>0</v>
      </c>
      <c r="F63">
        <f>AVERAGE('PARITY Errors'!F63, 'Pattern_Matching Errors'!F63, 'Reversal Errors'!F63, 'Stack Errors'!F63, 'Vending_Machine Errors'!F63, 'Vending_Machine_Sum Errors'!F63, 'MazeComplete Errors'!F63, 'MazeSolve Errors'!F63, 'Hamiltonian Errors'!F63)</f>
        <v>4.9666666666666668</v>
      </c>
      <c r="G63">
        <f>AVERAGE('PARITY Errors'!G63, 'Pattern_Matching Errors'!G63, 'Reversal Errors'!G63, 'Stack Errors'!G63, 'Vending_Machine Errors'!G63, 'Vending_Machine_Sum Errors'!G63, 'MazeComplete Errors'!G63, 'MazeSolve Errors'!G63, 'Hamiltonian Errors'!G63)</f>
        <v>11.166666666666666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AVERAGE('PARITY Errors'!D64, 'Pattern_Matching Errors'!D64, 'Reversal Errors'!D64, 'Stack Errors'!D64, 'Vending_Machine Errors'!D64, 'Vending_Machine_Sum Errors'!D64, 'MazeComplete Errors'!D64, 'MazeSolve Errors'!D64, 'Hamiltonian Errors'!D64)</f>
        <v>7.6444444444444439</v>
      </c>
      <c r="E64">
        <f>AVERAGE('PARITY Errors'!E64, 'Pattern_Matching Errors'!E64, 'Reversal Errors'!E64, 'Stack Errors'!E64, 'Vending_Machine Errors'!E64, 'Vending_Machine_Sum Errors'!E64, 'MazeComplete Errors'!E64, 'MazeSolve Errors'!E64, 'Hamiltonian Errors'!E64)</f>
        <v>0</v>
      </c>
      <c r="F64">
        <f>AVERAGE('PARITY Errors'!F64, 'Pattern_Matching Errors'!F64, 'Reversal Errors'!F64, 'Stack Errors'!F64, 'Vending_Machine Errors'!F64, 'Vending_Machine_Sum Errors'!F64, 'MazeComplete Errors'!F64, 'MazeSolve Errors'!F64, 'Hamiltonian Errors'!F64)</f>
        <v>4.0333333333333332</v>
      </c>
      <c r="G64">
        <f>AVERAGE('PARITY Errors'!G64, 'Pattern_Matching Errors'!G64, 'Reversal Errors'!G64, 'Stack Errors'!G64, 'Vending_Machine Errors'!G64, 'Vending_Machine_Sum Errors'!G64, 'MazeComplete Errors'!G64, 'MazeSolve Errors'!G64, 'Hamiltonian Errors'!G64)</f>
        <v>11.111111111111111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AVERAGE('PARITY Errors'!D65, 'Pattern_Matching Errors'!D65, 'Reversal Errors'!D65, 'Stack Errors'!D65, 'Vending_Machine Errors'!D65, 'Vending_Machine_Sum Errors'!D65, 'MazeComplete Errors'!D65, 'MazeSolve Errors'!D65, 'Hamiltonian Errors'!D65)</f>
        <v>8.5777777777777757</v>
      </c>
      <c r="E65">
        <f>AVERAGE('PARITY Errors'!E65, 'Pattern_Matching Errors'!E65, 'Reversal Errors'!E65, 'Stack Errors'!E65, 'Vending_Machine Errors'!E65, 'Vending_Machine_Sum Errors'!E65, 'MazeComplete Errors'!E65, 'MazeSolve Errors'!E65, 'Hamiltonian Errors'!E65)</f>
        <v>0</v>
      </c>
      <c r="F65">
        <f>AVERAGE('PARITY Errors'!F65, 'Pattern_Matching Errors'!F65, 'Reversal Errors'!F65, 'Stack Errors'!F65, 'Vending_Machine Errors'!F65, 'Vending_Machine_Sum Errors'!F65, 'MazeComplete Errors'!F65, 'MazeSolve Errors'!F65, 'Hamiltonian Errors'!F65)</f>
        <v>2.0999999999999996</v>
      </c>
      <c r="G65">
        <f>AVERAGE('PARITY Errors'!G65, 'Pattern_Matching Errors'!G65, 'Reversal Errors'!G65, 'Stack Errors'!G65, 'Vending_Machine Errors'!G65, 'Vending_Machine_Sum Errors'!G65, 'MazeComplete Errors'!G65, 'MazeSolve Errors'!G65, 'Hamiltonian Errors'!G65)</f>
        <v>11.222222222222221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AVERAGE('PARITY Errors'!D66, 'Pattern_Matching Errors'!D66, 'Reversal Errors'!D66, 'Stack Errors'!D66, 'Vending_Machine Errors'!D66, 'Vending_Machine_Sum Errors'!D66, 'MazeComplete Errors'!D66, 'MazeSolve Errors'!D66, 'Hamiltonian Errors'!D66)</f>
        <v>8.4111111111111114</v>
      </c>
      <c r="E66">
        <f>AVERAGE('PARITY Errors'!E66, 'Pattern_Matching Errors'!E66, 'Reversal Errors'!E66, 'Stack Errors'!E66, 'Vending_Machine Errors'!E66, 'Vending_Machine_Sum Errors'!E66, 'MazeComplete Errors'!E66, 'MazeSolve Errors'!E66, 'Hamiltonian Errors'!E66)</f>
        <v>0</v>
      </c>
      <c r="F66">
        <f>AVERAGE('PARITY Errors'!F66, 'Pattern_Matching Errors'!F66, 'Reversal Errors'!F66, 'Stack Errors'!F66, 'Vending_Machine Errors'!F66, 'Vending_Machine_Sum Errors'!F66, 'MazeComplete Errors'!F66, 'MazeSolve Errors'!F66, 'Hamiltonian Errors'!F66)</f>
        <v>1.7111111111111112</v>
      </c>
      <c r="G66">
        <f>AVERAGE('PARITY Errors'!G66, 'Pattern_Matching Errors'!G66, 'Reversal Errors'!G66, 'Stack Errors'!G66, 'Vending_Machine Errors'!G66, 'Vending_Machine_Sum Errors'!G66, 'MazeComplete Errors'!G66, 'MazeSolve Errors'!G66, 'Hamiltonian Errors'!G66)</f>
        <v>11.2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AVERAGE('PARITY Errors'!D67, 'Pattern_Matching Errors'!D67, 'Reversal Errors'!D67, 'Stack Errors'!D67, 'Vending_Machine Errors'!D67, 'Vending_Machine_Sum Errors'!D67, 'MazeComplete Errors'!D67, 'MazeSolve Errors'!D67, 'Hamiltonian Errors'!D67)</f>
        <v>8.4222222222222225</v>
      </c>
      <c r="E67">
        <f>AVERAGE('PARITY Errors'!E67, 'Pattern_Matching Errors'!E67, 'Reversal Errors'!E67, 'Stack Errors'!E67, 'Vending_Machine Errors'!E67, 'Vending_Machine_Sum Errors'!E67, 'MazeComplete Errors'!E67, 'MazeSolve Errors'!E67, 'Hamiltonian Errors'!E67)</f>
        <v>0</v>
      </c>
      <c r="F67">
        <f>AVERAGE('PARITY Errors'!F67, 'Pattern_Matching Errors'!F67, 'Reversal Errors'!F67, 'Stack Errors'!F67, 'Vending_Machine Errors'!F67, 'Vending_Machine_Sum Errors'!F67, 'MazeComplete Errors'!F67, 'MazeSolve Errors'!F67, 'Hamiltonian Errors'!F67)</f>
        <v>1.7444444444444445</v>
      </c>
      <c r="G67">
        <f>AVERAGE('PARITY Errors'!G67, 'Pattern_Matching Errors'!G67, 'Reversal Errors'!G67, 'Stack Errors'!G67, 'Vending_Machine Errors'!G67, 'Vending_Machine_Sum Errors'!G67, 'MazeComplete Errors'!G67, 'MazeSolve Errors'!G67, 'Hamiltonian Errors'!G67)</f>
        <v>11.2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AVERAGE('PARITY Errors'!D68, 'Pattern_Matching Errors'!D68, 'Reversal Errors'!D68, 'Stack Errors'!D68, 'Vending_Machine Errors'!D68, 'Vending_Machine_Sum Errors'!D68, 'MazeComplete Errors'!D68, 'MazeSolve Errors'!D68, 'Hamiltonian Errors'!D68)</f>
        <v>8.2555555555555546</v>
      </c>
      <c r="E68">
        <f>AVERAGE('PARITY Errors'!E68, 'Pattern_Matching Errors'!E68, 'Reversal Errors'!E68, 'Stack Errors'!E68, 'Vending_Machine Errors'!E68, 'Vending_Machine_Sum Errors'!E68, 'MazeComplete Errors'!E68, 'MazeSolve Errors'!E68, 'Hamiltonian Errors'!E68)</f>
        <v>0</v>
      </c>
      <c r="F68">
        <f>AVERAGE('PARITY Errors'!F68, 'Pattern_Matching Errors'!F68, 'Reversal Errors'!F68, 'Stack Errors'!F68, 'Vending_Machine Errors'!F68, 'Vending_Machine_Sum Errors'!F68, 'MazeComplete Errors'!F68, 'MazeSolve Errors'!F68, 'Hamiltonian Errors'!F68)</f>
        <v>1.6777777777777778</v>
      </c>
      <c r="G68">
        <f>AVERAGE('PARITY Errors'!G68, 'Pattern_Matching Errors'!G68, 'Reversal Errors'!G68, 'Stack Errors'!G68, 'Vending_Machine Errors'!G68, 'Vending_Machine_Sum Errors'!G68, 'MazeComplete Errors'!G68, 'MazeSolve Errors'!G68, 'Hamiltonian Errors'!G68)</f>
        <v>11.155555555555557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AVERAGE('PARITY Errors'!D69, 'Pattern_Matching Errors'!D69, 'Reversal Errors'!D69, 'Stack Errors'!D69, 'Vending_Machine Errors'!D69, 'Vending_Machine_Sum Errors'!D69, 'MazeComplete Errors'!D69, 'MazeSolve Errors'!D69, 'Hamiltonian Errors'!D69)</f>
        <v>8.1888888888888882</v>
      </c>
      <c r="E69">
        <f>AVERAGE('PARITY Errors'!E69, 'Pattern_Matching Errors'!E69, 'Reversal Errors'!E69, 'Stack Errors'!E69, 'Vending_Machine Errors'!E69, 'Vending_Machine_Sum Errors'!E69, 'MazeComplete Errors'!E69, 'MazeSolve Errors'!E69, 'Hamiltonian Errors'!E69)</f>
        <v>0</v>
      </c>
      <c r="F69">
        <f>AVERAGE('PARITY Errors'!F69, 'Pattern_Matching Errors'!F69, 'Reversal Errors'!F69, 'Stack Errors'!F69, 'Vending_Machine Errors'!F69, 'Vending_Machine_Sum Errors'!F69, 'MazeComplete Errors'!F69, 'MazeSolve Errors'!F69, 'Hamiltonian Errors'!F69)</f>
        <v>1.3888888888888888</v>
      </c>
      <c r="G69">
        <f>AVERAGE('PARITY Errors'!G69, 'Pattern_Matching Errors'!G69, 'Reversal Errors'!G69, 'Stack Errors'!G69, 'Vending_Machine Errors'!G69, 'Vending_Machine_Sum Errors'!G69, 'MazeComplete Errors'!G69, 'MazeSolve Errors'!G69, 'Hamiltonian Errors'!G69)</f>
        <v>11.222222222222221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AVERAGE('PARITY Errors'!D76, 'Pattern_Matching Errors'!D76, 'Reversal Errors'!D76, 'Stack Errors'!D76, 'Vending_Machine Errors'!D76, 'Vending_Machine_Sum Errors'!D76, 'MazeComplete Errors'!D76, 'MazeSolve Errors'!D76, 'Hamiltonian Errors'!D76)</f>
        <v>18.633333333333336</v>
      </c>
      <c r="E76">
        <f>AVERAGE('PARITY Errors'!E76, 'Pattern_Matching Errors'!E76, 'Reversal Errors'!E76, 'Stack Errors'!E76, 'Vending_Machine Errors'!E76, 'Vending_Machine_Sum Errors'!E76, 'MazeComplete Errors'!E76, 'MazeSolve Errors'!E76, 'Hamiltonian Errors'!E76)</f>
        <v>11.833333333333334</v>
      </c>
      <c r="F76">
        <f>AVERAGE('PARITY Errors'!F76, 'Pattern_Matching Errors'!F76, 'Reversal Errors'!F76, 'Stack Errors'!F76, 'Vending_Machine Errors'!F76, 'Vending_Machine_Sum Errors'!F76, 'MazeComplete Errors'!F76, 'MazeSolve Errors'!F76, 'Hamiltonian Errors'!F76)</f>
        <v>18.855555555555558</v>
      </c>
      <c r="G76">
        <f>AVERAGE('PARITY Errors'!G76, 'Pattern_Matching Errors'!G76, 'Reversal Errors'!G76, 'Stack Errors'!G76, 'Vending_Machine Errors'!G76, 'Vending_Machine_Sum Errors'!G76, 'MazeComplete Errors'!G76, 'MazeSolve Errors'!G76, 'Hamiltonian Errors'!G76)</f>
        <v>95.077777777777769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AVERAGE('PARITY Errors'!D77, 'Pattern_Matching Errors'!D77, 'Reversal Errors'!D77, 'Stack Errors'!D77, 'Vending_Machine Errors'!D77, 'Vending_Machine_Sum Errors'!D77, 'MazeComplete Errors'!D77, 'MazeSolve Errors'!D77, 'Hamiltonian Errors'!D77)</f>
        <v>18.887777777777778</v>
      </c>
      <c r="E77">
        <f>AVERAGE('PARITY Errors'!E77, 'Pattern_Matching Errors'!E77, 'Reversal Errors'!E77, 'Stack Errors'!E77, 'Vending_Machine Errors'!E77, 'Vending_Machine_Sum Errors'!E77, 'MazeComplete Errors'!E77, 'MazeSolve Errors'!E77, 'Hamiltonian Errors'!E77)</f>
        <v>11.722222222222221</v>
      </c>
      <c r="F77">
        <f>AVERAGE('PARITY Errors'!F77, 'Pattern_Matching Errors'!F77, 'Reversal Errors'!F77, 'Stack Errors'!F77, 'Vending_Machine Errors'!F77, 'Vending_Machine_Sum Errors'!F77, 'MazeComplete Errors'!F77, 'MazeSolve Errors'!F77, 'Hamiltonian Errors'!F77)</f>
        <v>22.411111111111111</v>
      </c>
      <c r="G77">
        <f>AVERAGE('PARITY Errors'!G77, 'Pattern_Matching Errors'!G77, 'Reversal Errors'!G77, 'Stack Errors'!G77, 'Vending_Machine Errors'!G77, 'Vending_Machine_Sum Errors'!G77, 'MazeComplete Errors'!G77, 'MazeSolve Errors'!G77, 'Hamiltonian Errors'!G77)</f>
        <v>94.133333333333326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AVERAGE('PARITY Errors'!D78, 'Pattern_Matching Errors'!D78, 'Reversal Errors'!D78, 'Stack Errors'!D78, 'Vending_Machine Errors'!D78, 'Vending_Machine_Sum Errors'!D78, 'MazeComplete Errors'!D78, 'MazeSolve Errors'!D78, 'Hamiltonian Errors'!D78)</f>
        <v>18.533333333333335</v>
      </c>
      <c r="E78">
        <f>AVERAGE('PARITY Errors'!E78, 'Pattern_Matching Errors'!E78, 'Reversal Errors'!E78, 'Stack Errors'!E78, 'Vending_Machine Errors'!E78, 'Vending_Machine_Sum Errors'!E78, 'MazeComplete Errors'!E78, 'MazeSolve Errors'!E78, 'Hamiltonian Errors'!E78)</f>
        <v>11.833333333333336</v>
      </c>
      <c r="F78">
        <f>AVERAGE('PARITY Errors'!F78, 'Pattern_Matching Errors'!F78, 'Reversal Errors'!F78, 'Stack Errors'!F78, 'Vending_Machine Errors'!F78, 'Vending_Machine_Sum Errors'!F78, 'MazeComplete Errors'!F78, 'MazeSolve Errors'!F78, 'Hamiltonian Errors'!F78)</f>
        <v>23.511111111111113</v>
      </c>
      <c r="G78">
        <f>AVERAGE('PARITY Errors'!G78, 'Pattern_Matching Errors'!G78, 'Reversal Errors'!G78, 'Stack Errors'!G78, 'Vending_Machine Errors'!G78, 'Vending_Machine_Sum Errors'!G78, 'MazeComplete Errors'!G78, 'MazeSolve Errors'!G78, 'Hamiltonian Errors'!G78)</f>
        <v>94.266666666666666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AVERAGE('PARITY Errors'!D79, 'Pattern_Matching Errors'!D79, 'Reversal Errors'!D79, 'Stack Errors'!D79, 'Vending_Machine Errors'!D79, 'Vending_Machine_Sum Errors'!D79, 'MazeComplete Errors'!D79, 'MazeSolve Errors'!D79, 'Hamiltonian Errors'!D79)</f>
        <v>18.522222222222222</v>
      </c>
      <c r="E79">
        <f>AVERAGE('PARITY Errors'!E79, 'Pattern_Matching Errors'!E79, 'Reversal Errors'!E79, 'Stack Errors'!E79, 'Vending_Machine Errors'!E79, 'Vending_Machine_Sum Errors'!E79, 'MazeComplete Errors'!E79, 'MazeSolve Errors'!E79, 'Hamiltonian Errors'!E79)</f>
        <v>12.111111111111111</v>
      </c>
      <c r="F79">
        <f>AVERAGE('PARITY Errors'!F79, 'Pattern_Matching Errors'!F79, 'Reversal Errors'!F79, 'Stack Errors'!F79, 'Vending_Machine Errors'!F79, 'Vending_Machine_Sum Errors'!F79, 'MazeComplete Errors'!F79, 'MazeSolve Errors'!F79, 'Hamiltonian Errors'!F79)</f>
        <v>23.311111111111114</v>
      </c>
      <c r="G79">
        <f>AVERAGE('PARITY Errors'!G79, 'Pattern_Matching Errors'!G79, 'Reversal Errors'!G79, 'Stack Errors'!G79, 'Vending_Machine Errors'!G79, 'Vending_Machine_Sum Errors'!G79, 'MazeComplete Errors'!G79, 'MazeSolve Errors'!G79, 'Hamiltonian Errors'!G79)</f>
        <v>94.12222222222222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AVERAGE('PARITY Errors'!D80, 'Pattern_Matching Errors'!D80, 'Reversal Errors'!D80, 'Stack Errors'!D80, 'Vending_Machine Errors'!D80, 'Vending_Machine_Sum Errors'!D80, 'MazeComplete Errors'!D80, 'MazeSolve Errors'!D80, 'Hamiltonian Errors'!D80)</f>
        <v>18.722222222222221</v>
      </c>
      <c r="E80">
        <f>AVERAGE('PARITY Errors'!E80, 'Pattern_Matching Errors'!E80, 'Reversal Errors'!E80, 'Stack Errors'!E80, 'Vending_Machine Errors'!E80, 'Vending_Machine_Sum Errors'!E80, 'MazeComplete Errors'!E80, 'MazeSolve Errors'!E80, 'Hamiltonian Errors'!E80)</f>
        <v>12.133333333333333</v>
      </c>
      <c r="F80">
        <f>AVERAGE('PARITY Errors'!F80, 'Pattern_Matching Errors'!F80, 'Reversal Errors'!F80, 'Stack Errors'!F80, 'Vending_Machine Errors'!F80, 'Vending_Machine_Sum Errors'!F80, 'MazeComplete Errors'!F80, 'MazeSolve Errors'!F80, 'Hamiltonian Errors'!F80)</f>
        <v>24.733333333333334</v>
      </c>
      <c r="G80">
        <f>AVERAGE('PARITY Errors'!G80, 'Pattern_Matching Errors'!G80, 'Reversal Errors'!G80, 'Stack Errors'!G80, 'Vending_Machine Errors'!G80, 'Vending_Machine_Sum Errors'!G80, 'MazeComplete Errors'!G80, 'MazeSolve Errors'!G80, 'Hamiltonian Errors'!G80)</f>
        <v>93.766666666666666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AVERAGE('PARITY Errors'!D81, 'Pattern_Matching Errors'!D81, 'Reversal Errors'!D81, 'Stack Errors'!D81, 'Vending_Machine Errors'!D81, 'Vending_Machine_Sum Errors'!D81, 'MazeComplete Errors'!D81, 'MazeSolve Errors'!D81, 'Hamiltonian Errors'!D81)</f>
        <v>22.222222222222221</v>
      </c>
      <c r="E81">
        <f>AVERAGE('PARITY Errors'!E81, 'Pattern_Matching Errors'!E81, 'Reversal Errors'!E81, 'Stack Errors'!E81, 'Vending_Machine Errors'!E81, 'Vending_Machine_Sum Errors'!E81, 'MazeComplete Errors'!E81, 'MazeSolve Errors'!E81, 'Hamiltonian Errors'!E81)</f>
        <v>5.5555555555555552E-2</v>
      </c>
      <c r="F81">
        <f>AVERAGE('PARITY Errors'!F81, 'Pattern_Matching Errors'!F81, 'Reversal Errors'!F81, 'Stack Errors'!F81, 'Vending_Machine Errors'!F81, 'Vending_Machine_Sum Errors'!F81, 'MazeComplete Errors'!F81, 'MazeSolve Errors'!F81, 'Hamiltonian Errors'!F81)</f>
        <v>15.655555555555557</v>
      </c>
      <c r="G81">
        <f>AVERAGE('PARITY Errors'!G81, 'Pattern_Matching Errors'!G81, 'Reversal Errors'!G81, 'Stack Errors'!G81, 'Vending_Machine Errors'!G81, 'Vending_Machine_Sum Errors'!G81, 'MazeComplete Errors'!G81, 'MazeSolve Errors'!G81, 'Hamiltonian Errors'!G81)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AVERAGE('PARITY Errors'!D82, 'Pattern_Matching Errors'!D82, 'Reversal Errors'!D82, 'Stack Errors'!D82, 'Vending_Machine Errors'!D82, 'Vending_Machine_Sum Errors'!D82, 'MazeComplete Errors'!D82, 'MazeSolve Errors'!D82, 'Hamiltonian Errors'!D82)</f>
        <v>22.2</v>
      </c>
      <c r="E82">
        <f>AVERAGE('PARITY Errors'!E82, 'Pattern_Matching Errors'!E82, 'Reversal Errors'!E82, 'Stack Errors'!E82, 'Vending_Machine Errors'!E82, 'Vending_Machine_Sum Errors'!E82, 'MazeComplete Errors'!E82, 'MazeSolve Errors'!E82, 'Hamiltonian Errors'!E82)</f>
        <v>0.1</v>
      </c>
      <c r="F82">
        <f>AVERAGE('PARITY Errors'!F82, 'Pattern_Matching Errors'!F82, 'Reversal Errors'!F82, 'Stack Errors'!F82, 'Vending_Machine Errors'!F82, 'Vending_Machine_Sum Errors'!F82, 'MazeComplete Errors'!F82, 'MazeSolve Errors'!F82, 'Hamiltonian Errors'!F82)</f>
        <v>13.877777777777778</v>
      </c>
      <c r="G82">
        <f>AVERAGE('PARITY Errors'!G82, 'Pattern_Matching Errors'!G82, 'Reversal Errors'!G82, 'Stack Errors'!G82, 'Vending_Machine Errors'!G82, 'Vending_Machine_Sum Errors'!G82, 'MazeComplete Errors'!G82, 'MazeSolve Errors'!G82, 'Hamiltonian Errors'!G82)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AVERAGE('PARITY Errors'!D83, 'Pattern_Matching Errors'!D83, 'Reversal Errors'!D83, 'Stack Errors'!D83, 'Vending_Machine Errors'!D83, 'Vending_Machine_Sum Errors'!D83, 'MazeComplete Errors'!D83, 'MazeSolve Errors'!D83, 'Hamiltonian Errors'!D83)</f>
        <v>22.277777777777779</v>
      </c>
      <c r="E83">
        <f>AVERAGE('PARITY Errors'!E83, 'Pattern_Matching Errors'!E83, 'Reversal Errors'!E83, 'Stack Errors'!E83, 'Vending_Machine Errors'!E83, 'Vending_Machine_Sum Errors'!E83, 'MazeComplete Errors'!E83, 'MazeSolve Errors'!E83, 'Hamiltonian Errors'!E83)</f>
        <v>0.1</v>
      </c>
      <c r="F83">
        <f>AVERAGE('PARITY Errors'!F83, 'Pattern_Matching Errors'!F83, 'Reversal Errors'!F83, 'Stack Errors'!F83, 'Vending_Machine Errors'!F83, 'Vending_Machine_Sum Errors'!F83, 'MazeComplete Errors'!F83, 'MazeSolve Errors'!F83, 'Hamiltonian Errors'!F83)</f>
        <v>14.066666666666666</v>
      </c>
      <c r="G83">
        <f>AVERAGE('PARITY Errors'!G83, 'Pattern_Matching Errors'!G83, 'Reversal Errors'!G83, 'Stack Errors'!G83, 'Vending_Machine Errors'!G83, 'Vending_Machine_Sum Errors'!G83, 'MazeComplete Errors'!G83, 'MazeSolve Errors'!G83, 'Hamiltonian Errors'!G83)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AVERAGE('PARITY Errors'!D84, 'Pattern_Matching Errors'!D84, 'Reversal Errors'!D84, 'Stack Errors'!D84, 'Vending_Machine Errors'!D84, 'Vending_Machine_Sum Errors'!D84, 'MazeComplete Errors'!D84, 'MazeSolve Errors'!D84, 'Hamiltonian Errors'!D84)</f>
        <v>22.333333333333332</v>
      </c>
      <c r="E84">
        <f>AVERAGE('PARITY Errors'!E84, 'Pattern_Matching Errors'!E84, 'Reversal Errors'!E84, 'Stack Errors'!E84, 'Vending_Machine Errors'!E84, 'Vending_Machine_Sum Errors'!E84, 'MazeComplete Errors'!E84, 'MazeSolve Errors'!E84, 'Hamiltonian Errors'!E84)</f>
        <v>8.8888888888888892E-2</v>
      </c>
      <c r="F84">
        <f>AVERAGE('PARITY Errors'!F84, 'Pattern_Matching Errors'!F84, 'Reversal Errors'!F84, 'Stack Errors'!F84, 'Vending_Machine Errors'!F84, 'Vending_Machine_Sum Errors'!F84, 'MazeComplete Errors'!F84, 'MazeSolve Errors'!F84, 'Hamiltonian Errors'!F84)</f>
        <v>14.455555555555556</v>
      </c>
      <c r="G84">
        <f>AVERAGE('PARITY Errors'!G84, 'Pattern_Matching Errors'!G84, 'Reversal Errors'!G84, 'Stack Errors'!G84, 'Vending_Machine Errors'!G84, 'Vending_Machine_Sum Errors'!G84, 'MazeComplete Errors'!G84, 'MazeSolve Errors'!G84, 'Hamiltonian Errors'!G84)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AVERAGE('PARITY Errors'!D85, 'Pattern_Matching Errors'!D85, 'Reversal Errors'!D85, 'Stack Errors'!D85, 'Vending_Machine Errors'!D85, 'Vending_Machine_Sum Errors'!D85, 'MazeComplete Errors'!D85, 'MazeSolve Errors'!D85, 'Hamiltonian Errors'!D85)</f>
        <v>22.4</v>
      </c>
      <c r="E85">
        <f>AVERAGE('PARITY Errors'!E85, 'Pattern_Matching Errors'!E85, 'Reversal Errors'!E85, 'Stack Errors'!E85, 'Vending_Machine Errors'!E85, 'Vending_Machine_Sum Errors'!E85, 'MazeComplete Errors'!E85, 'MazeSolve Errors'!E85, 'Hamiltonian Errors'!E85)</f>
        <v>0.2</v>
      </c>
      <c r="F85">
        <f>AVERAGE('PARITY Errors'!F85, 'Pattern_Matching Errors'!F85, 'Reversal Errors'!F85, 'Stack Errors'!F85, 'Vending_Machine Errors'!F85, 'Vending_Machine_Sum Errors'!F85, 'MazeComplete Errors'!F85, 'MazeSolve Errors'!F85, 'Hamiltonian Errors'!F85)</f>
        <v>13.866666666666667</v>
      </c>
      <c r="G85">
        <f>AVERAGE('PARITY Errors'!G85, 'Pattern_Matching Errors'!G85, 'Reversal Errors'!G85, 'Stack Errors'!G85, 'Vending_Machine Errors'!G85, 'Vending_Machine_Sum Errors'!G85, 'MazeComplete Errors'!G85, 'MazeSolve Errors'!G85, 'Hamiltonian Errors'!G85)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AVERAGE('PARITY Errors'!D86, 'Pattern_Matching Errors'!D86, 'Reversal Errors'!D86, 'Stack Errors'!D86, 'Vending_Machine Errors'!D86, 'Vending_Machine_Sum Errors'!D86, 'MazeComplete Errors'!D86, 'MazeSolve Errors'!D86, 'Hamiltonian Errors'!D86)</f>
        <v>16.755555555555556</v>
      </c>
      <c r="E86">
        <f>AVERAGE('PARITY Errors'!E86, 'Pattern_Matching Errors'!E86, 'Reversal Errors'!E86, 'Stack Errors'!E86, 'Vending_Machine Errors'!E86, 'Vending_Machine_Sum Errors'!E86, 'MazeComplete Errors'!E86, 'MazeSolve Errors'!E86, 'Hamiltonian Errors'!E86)</f>
        <v>0</v>
      </c>
      <c r="F86">
        <f>AVERAGE('PARITY Errors'!F86, 'Pattern_Matching Errors'!F86, 'Reversal Errors'!F86, 'Stack Errors'!F86, 'Vending_Machine Errors'!F86, 'Vending_Machine_Sum Errors'!F86, 'MazeComplete Errors'!F86, 'MazeSolve Errors'!F86, 'Hamiltonian Errors'!F86)</f>
        <v>18.188888888888886</v>
      </c>
      <c r="G86">
        <f>AVERAGE('PARITY Errors'!G86, 'Pattern_Matching Errors'!G86, 'Reversal Errors'!G86, 'Stack Errors'!G86, 'Vending_Machine Errors'!G86, 'Vending_Machine_Sum Errors'!G86, 'MazeComplete Errors'!G86, 'MazeSolve Errors'!G86, 'Hamiltonian Errors'!G86)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AVERAGE('PARITY Errors'!D87, 'Pattern_Matching Errors'!D87, 'Reversal Errors'!D87, 'Stack Errors'!D87, 'Vending_Machine Errors'!D87, 'Vending_Machine_Sum Errors'!D87, 'MazeComplete Errors'!D87, 'MazeSolve Errors'!D87, 'Hamiltonian Errors'!D87)</f>
        <v>16.600000000000001</v>
      </c>
      <c r="E87">
        <f>AVERAGE('PARITY Errors'!E87, 'Pattern_Matching Errors'!E87, 'Reversal Errors'!E87, 'Stack Errors'!E87, 'Vending_Machine Errors'!E87, 'Vending_Machine_Sum Errors'!E87, 'MazeComplete Errors'!E87, 'MazeSolve Errors'!E87, 'Hamiltonian Errors'!E87)</f>
        <v>0</v>
      </c>
      <c r="F87">
        <f>AVERAGE('PARITY Errors'!F87, 'Pattern_Matching Errors'!F87, 'Reversal Errors'!F87, 'Stack Errors'!F87, 'Vending_Machine Errors'!F87, 'Vending_Machine_Sum Errors'!F87, 'MazeComplete Errors'!F87, 'MazeSolve Errors'!F87, 'Hamiltonian Errors'!F87)</f>
        <v>17.044444444444444</v>
      </c>
      <c r="G87">
        <f>AVERAGE('PARITY Errors'!G87, 'Pattern_Matching Errors'!G87, 'Reversal Errors'!G87, 'Stack Errors'!G87, 'Vending_Machine Errors'!G87, 'Vending_Machine_Sum Errors'!G87, 'MazeComplete Errors'!G87, 'MazeSolve Errors'!G87, 'Hamiltonian Errors'!G87)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AVERAGE('PARITY Errors'!D88, 'Pattern_Matching Errors'!D88, 'Reversal Errors'!D88, 'Stack Errors'!D88, 'Vending_Machine Errors'!D88, 'Vending_Machine_Sum Errors'!D88, 'MazeComplete Errors'!D88, 'MazeSolve Errors'!D88, 'Hamiltonian Errors'!D88)</f>
        <v>16.866666666666664</v>
      </c>
      <c r="E88">
        <f>AVERAGE('PARITY Errors'!E88, 'Pattern_Matching Errors'!E88, 'Reversal Errors'!E88, 'Stack Errors'!E88, 'Vending_Machine Errors'!E88, 'Vending_Machine_Sum Errors'!E88, 'MazeComplete Errors'!E88, 'MazeSolve Errors'!E88, 'Hamiltonian Errors'!E88)</f>
        <v>0</v>
      </c>
      <c r="F88">
        <f>AVERAGE('PARITY Errors'!F88, 'Pattern_Matching Errors'!F88, 'Reversal Errors'!F88, 'Stack Errors'!F88, 'Vending_Machine Errors'!F88, 'Vending_Machine_Sum Errors'!F88, 'MazeComplete Errors'!F88, 'MazeSolve Errors'!F88, 'Hamiltonian Errors'!F88)</f>
        <v>16.722222222222221</v>
      </c>
      <c r="G88">
        <f>AVERAGE('PARITY Errors'!G88, 'Pattern_Matching Errors'!G88, 'Reversal Errors'!G88, 'Stack Errors'!G88, 'Vending_Machine Errors'!G88, 'Vending_Machine_Sum Errors'!G88, 'MazeComplete Errors'!G88, 'MazeSolve Errors'!G88, 'Hamiltonian Errors'!G88)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AVERAGE('PARITY Errors'!D89, 'Pattern_Matching Errors'!D89, 'Reversal Errors'!D89, 'Stack Errors'!D89, 'Vending_Machine Errors'!D89, 'Vending_Machine_Sum Errors'!D89, 'MazeComplete Errors'!D89, 'MazeSolve Errors'!D89, 'Hamiltonian Errors'!D89)</f>
        <v>16.577777777777776</v>
      </c>
      <c r="E89">
        <f>AVERAGE('PARITY Errors'!E89, 'Pattern_Matching Errors'!E89, 'Reversal Errors'!E89, 'Stack Errors'!E89, 'Vending_Machine Errors'!E89, 'Vending_Machine_Sum Errors'!E89, 'MazeComplete Errors'!E89, 'MazeSolve Errors'!E89, 'Hamiltonian Errors'!E89)</f>
        <v>0</v>
      </c>
      <c r="F89">
        <f>AVERAGE('PARITY Errors'!F89, 'Pattern_Matching Errors'!F89, 'Reversal Errors'!F89, 'Stack Errors'!F89, 'Vending_Machine Errors'!F89, 'Vending_Machine_Sum Errors'!F89, 'MazeComplete Errors'!F89, 'MazeSolve Errors'!F89, 'Hamiltonian Errors'!F89)</f>
        <v>14.633333333333335</v>
      </c>
      <c r="G89">
        <f>AVERAGE('PARITY Errors'!G89, 'Pattern_Matching Errors'!G89, 'Reversal Errors'!G89, 'Stack Errors'!G89, 'Vending_Machine Errors'!G89, 'Vending_Machine_Sum Errors'!G89, 'MazeComplete Errors'!G89, 'MazeSolve Errors'!G89, 'Hamiltonian Errors'!G89)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AVERAGE('PARITY Errors'!D90, 'Pattern_Matching Errors'!D90, 'Reversal Errors'!D90, 'Stack Errors'!D90, 'Vending_Machine Errors'!D90, 'Vending_Machine_Sum Errors'!D90, 'MazeComplete Errors'!D90, 'MazeSolve Errors'!D90, 'Hamiltonian Errors'!D90)</f>
        <v>17.011111111111113</v>
      </c>
      <c r="E90">
        <f>AVERAGE('PARITY Errors'!E90, 'Pattern_Matching Errors'!E90, 'Reversal Errors'!E90, 'Stack Errors'!E90, 'Vending_Machine Errors'!E90, 'Vending_Machine_Sum Errors'!E90, 'MazeComplete Errors'!E90, 'MazeSolve Errors'!E90, 'Hamiltonian Errors'!E90)</f>
        <v>0</v>
      </c>
      <c r="F90">
        <f>AVERAGE('PARITY Errors'!F90, 'Pattern_Matching Errors'!F90, 'Reversal Errors'!F90, 'Stack Errors'!F90, 'Vending_Machine Errors'!F90, 'Vending_Machine_Sum Errors'!F90, 'MazeComplete Errors'!F90, 'MazeSolve Errors'!F90, 'Hamiltonian Errors'!F90)</f>
        <v>14.955555555555556</v>
      </c>
      <c r="G90">
        <f>AVERAGE('PARITY Errors'!G90, 'Pattern_Matching Errors'!G90, 'Reversal Errors'!G90, 'Stack Errors'!G90, 'Vending_Machine Errors'!G90, 'Vending_Machine_Sum Errors'!G90, 'MazeComplete Errors'!G90, 'MazeSolve Errors'!G90, 'Hamiltonian Errors'!G90)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AVERAGE('PARITY Errors'!D91, 'Pattern_Matching Errors'!D91, 'Reversal Errors'!D91, 'Stack Errors'!D91, 'Vending_Machine Errors'!D91, 'Vending_Machine_Sum Errors'!D91, 'MazeComplete Errors'!D91, 'MazeSolve Errors'!D91, 'Hamiltonian Errors'!D91)</f>
        <v>20.244444444444444</v>
      </c>
      <c r="E91">
        <f>AVERAGE('PARITY Errors'!E91, 'Pattern_Matching Errors'!E91, 'Reversal Errors'!E91, 'Stack Errors'!E91, 'Vending_Machine Errors'!E91, 'Vending_Machine_Sum Errors'!E91, 'MazeComplete Errors'!E91, 'MazeSolve Errors'!E91, 'Hamiltonian Errors'!E91)</f>
        <v>0</v>
      </c>
      <c r="F91">
        <f>AVERAGE('PARITY Errors'!F91, 'Pattern_Matching Errors'!F91, 'Reversal Errors'!F91, 'Stack Errors'!F91, 'Vending_Machine Errors'!F91, 'Vending_Machine_Sum Errors'!F91, 'MazeComplete Errors'!F91, 'MazeSolve Errors'!F91, 'Hamiltonian Errors'!F91)</f>
        <v>16.111111111111111</v>
      </c>
      <c r="G91">
        <f>AVERAGE('PARITY Errors'!G91, 'Pattern_Matching Errors'!G91, 'Reversal Errors'!G91, 'Stack Errors'!G91, 'Vending_Machine Errors'!G91, 'Vending_Machine_Sum Errors'!G91, 'MazeComplete Errors'!G91, 'MazeSolve Errors'!G91, 'Hamiltonian Errors'!G91)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AVERAGE('PARITY Errors'!D92, 'Pattern_Matching Errors'!D92, 'Reversal Errors'!D92, 'Stack Errors'!D92, 'Vending_Machine Errors'!D92, 'Vending_Machine_Sum Errors'!D92, 'MazeComplete Errors'!D92, 'MazeSolve Errors'!D92, 'Hamiltonian Errors'!D92)</f>
        <v>16.388888888888889</v>
      </c>
      <c r="E92">
        <f>AVERAGE('PARITY Errors'!E92, 'Pattern_Matching Errors'!E92, 'Reversal Errors'!E92, 'Stack Errors'!E92, 'Vending_Machine Errors'!E92, 'Vending_Machine_Sum Errors'!E92, 'MazeComplete Errors'!E92, 'MazeSolve Errors'!E92, 'Hamiltonian Errors'!E92)</f>
        <v>2.2222222222222223E-2</v>
      </c>
      <c r="F92">
        <f>AVERAGE('PARITY Errors'!F92, 'Pattern_Matching Errors'!F92, 'Reversal Errors'!F92, 'Stack Errors'!F92, 'Vending_Machine Errors'!F92, 'Vending_Machine_Sum Errors'!F92, 'MazeComplete Errors'!F92, 'MazeSolve Errors'!F92, 'Hamiltonian Errors'!F92)</f>
        <v>14.02222222222222</v>
      </c>
      <c r="G92">
        <f>AVERAGE('PARITY Errors'!G92, 'Pattern_Matching Errors'!G92, 'Reversal Errors'!G92, 'Stack Errors'!G92, 'Vending_Machine Errors'!G92, 'Vending_Machine_Sum Errors'!G92, 'MazeComplete Errors'!G92, 'MazeSolve Errors'!G92, 'Hamiltonian Errors'!G92)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AVERAGE('PARITY Errors'!D93, 'Pattern_Matching Errors'!D93, 'Reversal Errors'!D93, 'Stack Errors'!D93, 'Vending_Machine Errors'!D93, 'Vending_Machine_Sum Errors'!D93, 'MazeComplete Errors'!D93, 'MazeSolve Errors'!D93, 'Hamiltonian Errors'!D93)</f>
        <v>16.523333333333333</v>
      </c>
      <c r="E93">
        <f>AVERAGE('PARITY Errors'!E93, 'Pattern_Matching Errors'!E93, 'Reversal Errors'!E93, 'Stack Errors'!E93, 'Vending_Machine Errors'!E93, 'Vending_Machine_Sum Errors'!E93, 'MazeComplete Errors'!E93, 'MazeSolve Errors'!E93, 'Hamiltonian Errors'!E93)</f>
        <v>0</v>
      </c>
      <c r="F93">
        <f>AVERAGE('PARITY Errors'!F93, 'Pattern_Matching Errors'!F93, 'Reversal Errors'!F93, 'Stack Errors'!F93, 'Vending_Machine Errors'!F93, 'Vending_Machine_Sum Errors'!F93, 'MazeComplete Errors'!F93, 'MazeSolve Errors'!F93, 'Hamiltonian Errors'!F93)</f>
        <v>13.488888888888889</v>
      </c>
      <c r="G93">
        <f>AVERAGE('PARITY Errors'!G93, 'Pattern_Matching Errors'!G93, 'Reversal Errors'!G93, 'Stack Errors'!G93, 'Vending_Machine Errors'!G93, 'Vending_Machine_Sum Errors'!G93, 'MazeComplete Errors'!G93, 'MazeSolve Errors'!G93, 'Hamiltonian Errors'!G93)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AVERAGE('PARITY Errors'!D94, 'Pattern_Matching Errors'!D94, 'Reversal Errors'!D94, 'Stack Errors'!D94, 'Vending_Machine Errors'!D94, 'Vending_Machine_Sum Errors'!D94, 'MazeComplete Errors'!D94, 'MazeSolve Errors'!D94, 'Hamiltonian Errors'!D94)</f>
        <v>16.577777777777776</v>
      </c>
      <c r="E94">
        <f>AVERAGE('PARITY Errors'!E94, 'Pattern_Matching Errors'!E94, 'Reversal Errors'!E94, 'Stack Errors'!E94, 'Vending_Machine Errors'!E94, 'Vending_Machine_Sum Errors'!E94, 'MazeComplete Errors'!E94, 'MazeSolve Errors'!E94, 'Hamiltonian Errors'!E94)</f>
        <v>0</v>
      </c>
      <c r="F94">
        <f>AVERAGE('PARITY Errors'!F94, 'Pattern_Matching Errors'!F94, 'Reversal Errors'!F94, 'Stack Errors'!F94, 'Vending_Machine Errors'!F94, 'Vending_Machine_Sum Errors'!F94, 'MazeComplete Errors'!F94, 'MazeSolve Errors'!F94, 'Hamiltonian Errors'!F94)</f>
        <v>14.2</v>
      </c>
      <c r="G94">
        <f>AVERAGE('PARITY Errors'!G94, 'Pattern_Matching Errors'!G94, 'Reversal Errors'!G94, 'Stack Errors'!G94, 'Vending_Machine Errors'!G94, 'Vending_Machine_Sum Errors'!G94, 'MazeComplete Errors'!G94, 'MazeSolve Errors'!G94, 'Hamiltonian Errors'!G94)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AVERAGE('PARITY Errors'!D95, 'Pattern_Matching Errors'!D95, 'Reversal Errors'!D95, 'Stack Errors'!D95, 'Vending_Machine Errors'!D95, 'Vending_Machine_Sum Errors'!D95, 'MazeComplete Errors'!D95, 'MazeSolve Errors'!D95, 'Hamiltonian Errors'!D95)</f>
        <v>16</v>
      </c>
      <c r="E95">
        <f>AVERAGE('PARITY Errors'!E95, 'Pattern_Matching Errors'!E95, 'Reversal Errors'!E95, 'Stack Errors'!E95, 'Vending_Machine Errors'!E95, 'Vending_Machine_Sum Errors'!E95, 'MazeComplete Errors'!E95, 'MazeSolve Errors'!E95, 'Hamiltonian Errors'!E95)</f>
        <v>0</v>
      </c>
      <c r="F95">
        <f>AVERAGE('PARITY Errors'!F95, 'Pattern_Matching Errors'!F95, 'Reversal Errors'!F95, 'Stack Errors'!F95, 'Vending_Machine Errors'!F95, 'Vending_Machine_Sum Errors'!F95, 'MazeComplete Errors'!F95, 'MazeSolve Errors'!F95, 'Hamiltonian Errors'!F95)</f>
        <v>15.5</v>
      </c>
      <c r="G95">
        <f>AVERAGE('PARITY Errors'!G95, 'Pattern_Matching Errors'!G95, 'Reversal Errors'!G95, 'Stack Errors'!G95, 'Vending_Machine Errors'!G95, 'Vending_Machine_Sum Errors'!G95, 'MazeComplete Errors'!G95, 'MazeSolve Errors'!G95, 'Hamiltonian Errors'!G95)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AVERAGE('PARITY Errors'!D96, 'Pattern_Matching Errors'!D96, 'Reversal Errors'!D96, 'Stack Errors'!D96, 'Vending_Machine Errors'!D96, 'Vending_Machine_Sum Errors'!D96, 'MazeComplete Errors'!D96, 'MazeSolve Errors'!D96, 'Hamiltonian Errors'!D96)</f>
        <v>13.58888888888889</v>
      </c>
      <c r="E96">
        <f>AVERAGE('PARITY Errors'!E96, 'Pattern_Matching Errors'!E96, 'Reversal Errors'!E96, 'Stack Errors'!E96, 'Vending_Machine Errors'!E96, 'Vending_Machine_Sum Errors'!E96, 'MazeComplete Errors'!E96, 'MazeSolve Errors'!E96, 'Hamiltonian Errors'!E96)</f>
        <v>0</v>
      </c>
      <c r="F96">
        <f>AVERAGE('PARITY Errors'!F96, 'Pattern_Matching Errors'!F96, 'Reversal Errors'!F96, 'Stack Errors'!F96, 'Vending_Machine Errors'!F96, 'Vending_Machine_Sum Errors'!F96, 'MazeComplete Errors'!F96, 'MazeSolve Errors'!F96, 'Hamiltonian Errors'!F96)</f>
        <v>9.1888888888888882</v>
      </c>
      <c r="G96">
        <f>AVERAGE('PARITY Errors'!G96, 'Pattern_Matching Errors'!G96, 'Reversal Errors'!G96, 'Stack Errors'!G96, 'Vending_Machine Errors'!G96, 'Vending_Machine_Sum Errors'!G96, 'MazeComplete Errors'!G96, 'MazeSolve Errors'!G96, 'Hamiltonian Errors'!G96)</f>
        <v>11.244444444444445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AVERAGE('PARITY Errors'!D97, 'Pattern_Matching Errors'!D97, 'Reversal Errors'!D97, 'Stack Errors'!D97, 'Vending_Machine Errors'!D97, 'Vending_Machine_Sum Errors'!D97, 'MazeComplete Errors'!D97, 'MazeSolve Errors'!D97, 'Hamiltonian Errors'!D97)</f>
        <v>16.777777777777779</v>
      </c>
      <c r="E97">
        <f>AVERAGE('PARITY Errors'!E97, 'Pattern_Matching Errors'!E97, 'Reversal Errors'!E97, 'Stack Errors'!E97, 'Vending_Machine Errors'!E97, 'Vending_Machine_Sum Errors'!E97, 'MazeComplete Errors'!E97, 'MazeSolve Errors'!E97, 'Hamiltonian Errors'!E97)</f>
        <v>0</v>
      </c>
      <c r="F97">
        <f>AVERAGE('PARITY Errors'!F97, 'Pattern_Matching Errors'!F97, 'Reversal Errors'!F97, 'Stack Errors'!F97, 'Vending_Machine Errors'!F97, 'Vending_Machine_Sum Errors'!F97, 'MazeComplete Errors'!F97, 'MazeSolve Errors'!F97, 'Hamiltonian Errors'!F97)</f>
        <v>8.8888888888888893</v>
      </c>
      <c r="G97">
        <f>AVERAGE('PARITY Errors'!G97, 'Pattern_Matching Errors'!G97, 'Reversal Errors'!G97, 'Stack Errors'!G97, 'Vending_Machine Errors'!G97, 'Vending_Machine_Sum Errors'!G97, 'MazeComplete Errors'!G97, 'MazeSolve Errors'!G97, 'Hamiltonian Errors'!G97)</f>
        <v>11.222222222222221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AVERAGE('PARITY Errors'!D98, 'Pattern_Matching Errors'!D98, 'Reversal Errors'!D98, 'Stack Errors'!D98, 'Vending_Machine Errors'!D98, 'Vending_Machine_Sum Errors'!D98, 'MazeComplete Errors'!D98, 'MazeSolve Errors'!D98, 'Hamiltonian Errors'!D98)</f>
        <v>16.788888888888891</v>
      </c>
      <c r="E98">
        <f>AVERAGE('PARITY Errors'!E98, 'Pattern_Matching Errors'!E98, 'Reversal Errors'!E98, 'Stack Errors'!E98, 'Vending_Machine Errors'!E98, 'Vending_Machine_Sum Errors'!E98, 'MazeComplete Errors'!E98, 'MazeSolve Errors'!E98, 'Hamiltonian Errors'!E98)</f>
        <v>1.1111111111111112E-2</v>
      </c>
      <c r="F98">
        <f>AVERAGE('PARITY Errors'!F98, 'Pattern_Matching Errors'!F98, 'Reversal Errors'!F98, 'Stack Errors'!F98, 'Vending_Machine Errors'!F98, 'Vending_Machine_Sum Errors'!F98, 'MazeComplete Errors'!F98, 'MazeSolve Errors'!F98, 'Hamiltonian Errors'!F98)</f>
        <v>9.6222222222222218</v>
      </c>
      <c r="G98">
        <f>AVERAGE('PARITY Errors'!G98, 'Pattern_Matching Errors'!G98, 'Reversal Errors'!G98, 'Stack Errors'!G98, 'Vending_Machine Errors'!G98, 'Vending_Machine_Sum Errors'!G98, 'MazeComplete Errors'!G98, 'MazeSolve Errors'!G98, 'Hamiltonian Errors'!G98)</f>
        <v>11.244444444444445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AVERAGE('PARITY Errors'!D99, 'Pattern_Matching Errors'!D99, 'Reversal Errors'!D99, 'Stack Errors'!D99, 'Vending_Machine Errors'!D99, 'Vending_Machine_Sum Errors'!D99, 'MazeComplete Errors'!D99, 'MazeSolve Errors'!D99, 'Hamiltonian Errors'!D99)</f>
        <v>16.90111111111111</v>
      </c>
      <c r="E99">
        <f>AVERAGE('PARITY Errors'!E99, 'Pattern_Matching Errors'!E99, 'Reversal Errors'!E99, 'Stack Errors'!E99, 'Vending_Machine Errors'!E99, 'Vending_Machine_Sum Errors'!E99, 'MazeComplete Errors'!E99, 'MazeSolve Errors'!E99, 'Hamiltonian Errors'!E99)</f>
        <v>1.1111111111111112E-2</v>
      </c>
      <c r="F99">
        <f>AVERAGE('PARITY Errors'!F99, 'Pattern_Matching Errors'!F99, 'Reversal Errors'!F99, 'Stack Errors'!F99, 'Vending_Machine Errors'!F99, 'Vending_Machine_Sum Errors'!F99, 'MazeComplete Errors'!F99, 'MazeSolve Errors'!F99, 'Hamiltonian Errors'!F99)</f>
        <v>9.6888888888888882</v>
      </c>
      <c r="G99">
        <f>AVERAGE('PARITY Errors'!G99, 'Pattern_Matching Errors'!G99, 'Reversal Errors'!G99, 'Stack Errors'!G99, 'Vending_Machine Errors'!G99, 'Vending_Machine_Sum Errors'!G99, 'MazeComplete Errors'!G99, 'MazeSolve Errors'!G99, 'Hamiltonian Errors'!G99)</f>
        <v>11.211111111111112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AVERAGE('PARITY Errors'!D100, 'Pattern_Matching Errors'!D100, 'Reversal Errors'!D100, 'Stack Errors'!D100, 'Vending_Machine Errors'!D100, 'Vending_Machine_Sum Errors'!D100, 'MazeComplete Errors'!D100, 'MazeSolve Errors'!D100, 'Hamiltonian Errors'!D100)</f>
        <v>17.044444444444444</v>
      </c>
      <c r="E100">
        <f>AVERAGE('PARITY Errors'!E100, 'Pattern_Matching Errors'!E100, 'Reversal Errors'!E100, 'Stack Errors'!E100, 'Vending_Machine Errors'!E100, 'Vending_Machine_Sum Errors'!E100, 'MazeComplete Errors'!E100, 'MazeSolve Errors'!E100, 'Hamiltonian Errors'!E100)</f>
        <v>4.4444444444444446E-2</v>
      </c>
      <c r="F100">
        <f>AVERAGE('PARITY Errors'!F100, 'Pattern_Matching Errors'!F100, 'Reversal Errors'!F100, 'Stack Errors'!F100, 'Vending_Machine Errors'!F100, 'Vending_Machine_Sum Errors'!F100, 'MazeComplete Errors'!F100, 'MazeSolve Errors'!F100, 'Hamiltonian Errors'!F100)</f>
        <v>8.6888888888888882</v>
      </c>
      <c r="G100">
        <f>AVERAGE('PARITY Errors'!G100, 'Pattern_Matching Errors'!G100, 'Reversal Errors'!G100, 'Stack Errors'!G100, 'Vending_Machine Errors'!G100, 'Vending_Machine_Sum Errors'!G100, 'MazeComplete Errors'!G100, 'MazeSolve Errors'!G100, 'Hamiltonian Errors'!G100)</f>
        <v>11.122222222222222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AVERAGE('PARITY Errors'!D101, 'Pattern_Matching Errors'!D101, 'Reversal Errors'!D101, 'Stack Errors'!D101, 'Vending_Machine Errors'!D101, 'Vending_Machine_Sum Errors'!D101, 'MazeComplete Errors'!D101, 'MazeSolve Errors'!D101, 'Hamiltonian Errors'!D101)</f>
        <v>12.922222222222224</v>
      </c>
      <c r="E101">
        <f>AVERAGE('PARITY Errors'!E101, 'Pattern_Matching Errors'!E101, 'Reversal Errors'!E101, 'Stack Errors'!E101, 'Vending_Machine Errors'!E101, 'Vending_Machine_Sum Errors'!E101, 'MazeComplete Errors'!E101, 'MazeSolve Errors'!E101, 'Hamiltonian Errors'!E101)</f>
        <v>0</v>
      </c>
      <c r="F101">
        <f>AVERAGE('PARITY Errors'!F101, 'Pattern_Matching Errors'!F101, 'Reversal Errors'!F101, 'Stack Errors'!F101, 'Vending_Machine Errors'!F101, 'Vending_Machine_Sum Errors'!F101, 'MazeComplete Errors'!F101, 'MazeSolve Errors'!F101, 'Hamiltonian Errors'!F101)</f>
        <v>4.4666666666666668</v>
      </c>
      <c r="G101">
        <f>AVERAGE('PARITY Errors'!G101, 'Pattern_Matching Errors'!G101, 'Reversal Errors'!G101, 'Stack Errors'!G101, 'Vending_Machine Errors'!G101, 'Vending_Machine_Sum Errors'!G101, 'MazeComplete Errors'!G101, 'MazeSolve Errors'!G101, 'Hamiltonian Errors'!G101)</f>
        <v>11.122222222222222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AVERAGE('PARITY Errors'!D102, 'Pattern_Matching Errors'!D102, 'Reversal Errors'!D102, 'Stack Errors'!D102, 'Vending_Machine Errors'!D102, 'Vending_Machine_Sum Errors'!D102, 'MazeComplete Errors'!D102, 'MazeSolve Errors'!D102, 'Hamiltonian Errors'!D102)</f>
        <v>9.9333333333333318</v>
      </c>
      <c r="E102">
        <f>AVERAGE('PARITY Errors'!E102, 'Pattern_Matching Errors'!E102, 'Reversal Errors'!E102, 'Stack Errors'!E102, 'Vending_Machine Errors'!E102, 'Vending_Machine_Sum Errors'!E102, 'MazeComplete Errors'!E102, 'MazeSolve Errors'!E102, 'Hamiltonian Errors'!E102)</f>
        <v>0</v>
      </c>
      <c r="F102">
        <f>AVERAGE('PARITY Errors'!F102, 'Pattern_Matching Errors'!F102, 'Reversal Errors'!F102, 'Stack Errors'!F102, 'Vending_Machine Errors'!F102, 'Vending_Machine_Sum Errors'!F102, 'MazeComplete Errors'!F102, 'MazeSolve Errors'!F102, 'Hamiltonian Errors'!F102)</f>
        <v>4.5</v>
      </c>
      <c r="G102">
        <f>AVERAGE('PARITY Errors'!G102, 'Pattern_Matching Errors'!G102, 'Reversal Errors'!G102, 'Stack Errors'!G102, 'Vending_Machine Errors'!G102, 'Vending_Machine_Sum Errors'!G102, 'MazeComplete Errors'!G102, 'MazeSolve Errors'!G102, 'Hamiltonian Errors'!G102)</f>
        <v>11.111111111111111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AVERAGE('PARITY Errors'!D103, 'Pattern_Matching Errors'!D103, 'Reversal Errors'!D103, 'Stack Errors'!D103, 'Vending_Machine Errors'!D103, 'Vending_Machine_Sum Errors'!D103, 'MazeComplete Errors'!D103, 'MazeSolve Errors'!D103, 'Hamiltonian Errors'!D103)</f>
        <v>10.044444444444444</v>
      </c>
      <c r="E103">
        <f>AVERAGE('PARITY Errors'!E103, 'Pattern_Matching Errors'!E103, 'Reversal Errors'!E103, 'Stack Errors'!E103, 'Vending_Machine Errors'!E103, 'Vending_Machine_Sum Errors'!E103, 'MazeComplete Errors'!E103, 'MazeSolve Errors'!E103, 'Hamiltonian Errors'!E103)</f>
        <v>2.2222222222222223E-2</v>
      </c>
      <c r="F103">
        <f>AVERAGE('PARITY Errors'!F103, 'Pattern_Matching Errors'!F103, 'Reversal Errors'!F103, 'Stack Errors'!F103, 'Vending_Machine Errors'!F103, 'Vending_Machine_Sum Errors'!F103, 'MazeComplete Errors'!F103, 'MazeSolve Errors'!F103, 'Hamiltonian Errors'!F103)</f>
        <v>5.1444444444444448</v>
      </c>
      <c r="G103">
        <f>AVERAGE('PARITY Errors'!G103, 'Pattern_Matching Errors'!G103, 'Reversal Errors'!G103, 'Stack Errors'!G103, 'Vending_Machine Errors'!G103, 'Vending_Machine_Sum Errors'!G103, 'MazeComplete Errors'!G103, 'MazeSolve Errors'!G103, 'Hamiltonian Errors'!G103)</f>
        <v>11.111111111111111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AVERAGE('PARITY Errors'!D104, 'Pattern_Matching Errors'!D104, 'Reversal Errors'!D104, 'Stack Errors'!D104, 'Vending_Machine Errors'!D104, 'Vending_Machine_Sum Errors'!D104, 'MazeComplete Errors'!D104, 'MazeSolve Errors'!D104, 'Hamiltonian Errors'!D104)</f>
        <v>10.09</v>
      </c>
      <c r="E104">
        <f>AVERAGE('PARITY Errors'!E104, 'Pattern_Matching Errors'!E104, 'Reversal Errors'!E104, 'Stack Errors'!E104, 'Vending_Machine Errors'!E104, 'Vending_Machine_Sum Errors'!E104, 'MazeComplete Errors'!E104, 'MazeSolve Errors'!E104, 'Hamiltonian Errors'!E104)</f>
        <v>1.1111111111111112E-2</v>
      </c>
      <c r="F104">
        <f>AVERAGE('PARITY Errors'!F104, 'Pattern_Matching Errors'!F104, 'Reversal Errors'!F104, 'Stack Errors'!F104, 'Vending_Machine Errors'!F104, 'Vending_Machine_Sum Errors'!F104, 'MazeComplete Errors'!F104, 'MazeSolve Errors'!F104, 'Hamiltonian Errors'!F104)</f>
        <v>5.2666666666666666</v>
      </c>
      <c r="G104">
        <f>AVERAGE('PARITY Errors'!G104, 'Pattern_Matching Errors'!G104, 'Reversal Errors'!G104, 'Stack Errors'!G104, 'Vending_Machine Errors'!G104, 'Vending_Machine_Sum Errors'!G104, 'MazeComplete Errors'!G104, 'MazeSolve Errors'!G104, 'Hamiltonian Errors'!G104)</f>
        <v>11.111111111111111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AVERAGE('PARITY Errors'!D105, 'Pattern_Matching Errors'!D105, 'Reversal Errors'!D105, 'Stack Errors'!D105, 'Vending_Machine Errors'!D105, 'Vending_Machine_Sum Errors'!D105, 'MazeComplete Errors'!D105, 'MazeSolve Errors'!D105, 'Hamiltonian Errors'!D105)</f>
        <v>10.5</v>
      </c>
      <c r="E105">
        <f>AVERAGE('PARITY Errors'!E105, 'Pattern_Matching Errors'!E105, 'Reversal Errors'!E105, 'Stack Errors'!E105, 'Vending_Machine Errors'!E105, 'Vending_Machine_Sum Errors'!E105, 'MazeComplete Errors'!E105, 'MazeSolve Errors'!E105, 'Hamiltonian Errors'!E105)</f>
        <v>1.1111111111111112E-2</v>
      </c>
      <c r="F105">
        <f>AVERAGE('PARITY Errors'!F105, 'Pattern_Matching Errors'!F105, 'Reversal Errors'!F105, 'Stack Errors'!F105, 'Vending_Machine Errors'!F105, 'Vending_Machine_Sum Errors'!F105, 'MazeComplete Errors'!F105, 'MazeSolve Errors'!F105, 'Hamiltonian Errors'!F105)</f>
        <v>5.4666666666666668</v>
      </c>
      <c r="G105">
        <f>AVERAGE('PARITY Errors'!G105, 'Pattern_Matching Errors'!G105, 'Reversal Errors'!G105, 'Stack Errors'!G105, 'Vending_Machine Errors'!G105, 'Vending_Machine_Sum Errors'!G105, 'MazeComplete Errors'!G105, 'MazeSolve Errors'!G105, 'Hamiltonian Errors'!G105)</f>
        <v>11.122222222222222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AVERAGE('PARITY Errors'!D112, 'Pattern_Matching Errors'!D112, 'Reversal Errors'!D112, 'Stack Errors'!D112, 'Vending_Machine Errors'!D112, 'Vending_Machine_Sum Errors'!D112, 'MazeComplete Errors'!D112, 'MazeSolve Errors'!D112, 'Hamiltonian Errors'!D112)</f>
        <v>88.888888888888886</v>
      </c>
      <c r="E112">
        <f>AVERAGE('PARITY Errors'!E112, 'Pattern_Matching Errors'!E112, 'Reversal Errors'!E112, 'Stack Errors'!E112, 'Vending_Machine Errors'!E112, 'Vending_Machine_Sum Errors'!E112, 'MazeComplete Errors'!E112, 'MazeSolve Errors'!E112, 'Hamiltonian Errors'!E112)</f>
        <v>99.98888888888888</v>
      </c>
      <c r="F112">
        <f>AVERAGE('PARITY Errors'!F112, 'Pattern_Matching Errors'!F112, 'Reversal Errors'!F112, 'Stack Errors'!F112, 'Vending_Machine Errors'!F112, 'Vending_Machine_Sum Errors'!F112, 'MazeComplete Errors'!F112, 'MazeSolve Errors'!F112, 'Hamiltonian Errors'!F112)</f>
        <v>100</v>
      </c>
      <c r="G112">
        <f>AVERAGE('PARITY Errors'!G112, 'Pattern_Matching Errors'!G112, 'Reversal Errors'!G112, 'Stack Errors'!G112, 'Vending_Machine Errors'!G112, 'Vending_Machine_Sum Errors'!G112, 'MazeComplete Errors'!G112, 'MazeSolve Errors'!G112, 'Hamiltonian Errors'!G112)</f>
        <v>98.466666666666669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AVERAGE('PARITY Errors'!D113, 'Pattern_Matching Errors'!D113, 'Reversal Errors'!D113, 'Stack Errors'!D113, 'Vending_Machine Errors'!D113, 'Vending_Machine_Sum Errors'!D113, 'MazeComplete Errors'!D113, 'MazeSolve Errors'!D113, 'Hamiltonian Errors'!D113)</f>
        <v>88.888888888888886</v>
      </c>
      <c r="E113">
        <f>AVERAGE('PARITY Errors'!E113, 'Pattern_Matching Errors'!E113, 'Reversal Errors'!E113, 'Stack Errors'!E113, 'Vending_Machine Errors'!E113, 'Vending_Machine_Sum Errors'!E113, 'MazeComplete Errors'!E113, 'MazeSolve Errors'!E113, 'Hamiltonian Errors'!E113)</f>
        <v>100</v>
      </c>
      <c r="F113">
        <f>AVERAGE('PARITY Errors'!F113, 'Pattern_Matching Errors'!F113, 'Reversal Errors'!F113, 'Stack Errors'!F113, 'Vending_Machine Errors'!F113, 'Vending_Machine_Sum Errors'!F113, 'MazeComplete Errors'!F113, 'MazeSolve Errors'!F113, 'Hamiltonian Errors'!F113)</f>
        <v>100</v>
      </c>
      <c r="G113">
        <f>AVERAGE('PARITY Errors'!G113, 'Pattern_Matching Errors'!G113, 'Reversal Errors'!G113, 'Stack Errors'!G113, 'Vending_Machine Errors'!G113, 'Vending_Machine_Sum Errors'!G113, 'MazeComplete Errors'!G113, 'MazeSolve Errors'!G113, 'Hamiltonian Errors'!G113)</f>
        <v>97.711111111111109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AVERAGE('PARITY Errors'!D114, 'Pattern_Matching Errors'!D114, 'Reversal Errors'!D114, 'Stack Errors'!D114, 'Vending_Machine Errors'!D114, 'Vending_Machine_Sum Errors'!D114, 'MazeComplete Errors'!D114, 'MazeSolve Errors'!D114, 'Hamiltonian Errors'!D114)</f>
        <v>88.888888888888886</v>
      </c>
      <c r="E114">
        <f>AVERAGE('PARITY Errors'!E114, 'Pattern_Matching Errors'!E114, 'Reversal Errors'!E114, 'Stack Errors'!E114, 'Vending_Machine Errors'!E114, 'Vending_Machine_Sum Errors'!E114, 'MazeComplete Errors'!E114, 'MazeSolve Errors'!E114, 'Hamiltonian Errors'!E114)</f>
        <v>99.98888888888888</v>
      </c>
      <c r="F114">
        <f>AVERAGE('PARITY Errors'!F114, 'Pattern_Matching Errors'!F114, 'Reversal Errors'!F114, 'Stack Errors'!F114, 'Vending_Machine Errors'!F114, 'Vending_Machine_Sum Errors'!F114, 'MazeComplete Errors'!F114, 'MazeSolve Errors'!F114, 'Hamiltonian Errors'!F114)</f>
        <v>100</v>
      </c>
      <c r="G114">
        <f>AVERAGE('PARITY Errors'!G114, 'Pattern_Matching Errors'!G114, 'Reversal Errors'!G114, 'Stack Errors'!G114, 'Vending_Machine Errors'!G114, 'Vending_Machine_Sum Errors'!G114, 'MazeComplete Errors'!G114, 'MazeSolve Errors'!G114, 'Hamiltonian Errors'!G114)</f>
        <v>98.288888888888891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AVERAGE('PARITY Errors'!D115, 'Pattern_Matching Errors'!D115, 'Reversal Errors'!D115, 'Stack Errors'!D115, 'Vending_Machine Errors'!D115, 'Vending_Machine_Sum Errors'!D115, 'MazeComplete Errors'!D115, 'MazeSolve Errors'!D115, 'Hamiltonian Errors'!D115)</f>
        <v>88.888888888888886</v>
      </c>
      <c r="E115">
        <f>AVERAGE('PARITY Errors'!E115, 'Pattern_Matching Errors'!E115, 'Reversal Errors'!E115, 'Stack Errors'!E115, 'Vending_Machine Errors'!E115, 'Vending_Machine_Sum Errors'!E115, 'MazeComplete Errors'!E115, 'MazeSolve Errors'!E115, 'Hamiltonian Errors'!E115)</f>
        <v>100</v>
      </c>
      <c r="F115">
        <f>AVERAGE('PARITY Errors'!F115, 'Pattern_Matching Errors'!F115, 'Reversal Errors'!F115, 'Stack Errors'!F115, 'Vending_Machine Errors'!F115, 'Vending_Machine_Sum Errors'!F115, 'MazeComplete Errors'!F115, 'MazeSolve Errors'!F115, 'Hamiltonian Errors'!F115)</f>
        <v>100</v>
      </c>
      <c r="G115">
        <f>AVERAGE('PARITY Errors'!G115, 'Pattern_Matching Errors'!G115, 'Reversal Errors'!G115, 'Stack Errors'!G115, 'Vending_Machine Errors'!G115, 'Vending_Machine_Sum Errors'!G115, 'MazeComplete Errors'!G115, 'MazeSolve Errors'!G115, 'Hamiltonian Errors'!G115)</f>
        <v>98.677777777777777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AVERAGE('PARITY Errors'!D116, 'Pattern_Matching Errors'!D116, 'Reversal Errors'!D116, 'Stack Errors'!D116, 'Vending_Machine Errors'!D116, 'Vending_Machine_Sum Errors'!D116, 'MazeComplete Errors'!D116, 'MazeSolve Errors'!D116, 'Hamiltonian Errors'!D116)</f>
        <v>88.888888888888886</v>
      </c>
      <c r="E116">
        <f>AVERAGE('PARITY Errors'!E116, 'Pattern_Matching Errors'!E116, 'Reversal Errors'!E116, 'Stack Errors'!E116, 'Vending_Machine Errors'!E116, 'Vending_Machine_Sum Errors'!E116, 'MazeComplete Errors'!E116, 'MazeSolve Errors'!E116, 'Hamiltonian Errors'!E116)</f>
        <v>100</v>
      </c>
      <c r="F116">
        <f>AVERAGE('PARITY Errors'!F116, 'Pattern_Matching Errors'!F116, 'Reversal Errors'!F116, 'Stack Errors'!F116, 'Vending_Machine Errors'!F116, 'Vending_Machine_Sum Errors'!F116, 'MazeComplete Errors'!F116, 'MazeSolve Errors'!F116, 'Hamiltonian Errors'!F116)</f>
        <v>100</v>
      </c>
      <c r="G116">
        <f>AVERAGE('PARITY Errors'!G116, 'Pattern_Matching Errors'!G116, 'Reversal Errors'!G116, 'Stack Errors'!G116, 'Vending_Machine Errors'!G116, 'Vending_Machine_Sum Errors'!G116, 'MazeComplete Errors'!G116, 'MazeSolve Errors'!G116, 'Hamiltonian Errors'!G116)</f>
        <v>98.699999999999989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AVERAGE('PARITY Errors'!D117, 'Pattern_Matching Errors'!D117, 'Reversal Errors'!D117, 'Stack Errors'!D117, 'Vending_Machine Errors'!D117, 'Vending_Machine_Sum Errors'!D117, 'MazeComplete Errors'!D117, 'MazeSolve Errors'!D117, 'Hamiltonian Errors'!D117)</f>
        <v>63.793333333333329</v>
      </c>
      <c r="E117">
        <f>AVERAGE('PARITY Errors'!E117, 'Pattern_Matching Errors'!E117, 'Reversal Errors'!E117, 'Stack Errors'!E117, 'Vending_Machine Errors'!E117, 'Vending_Machine_Sum Errors'!E117, 'MazeComplete Errors'!E117, 'MazeSolve Errors'!E117, 'Hamiltonian Errors'!E117)</f>
        <v>43.62222222222222</v>
      </c>
      <c r="F117">
        <f>AVERAGE('PARITY Errors'!F117, 'Pattern_Matching Errors'!F117, 'Reversal Errors'!F117, 'Stack Errors'!F117, 'Vending_Machine Errors'!F117, 'Vending_Machine_Sum Errors'!F117, 'MazeComplete Errors'!F117, 'MazeSolve Errors'!F117, 'Hamiltonian Errors'!F117)</f>
        <v>18.688888888888886</v>
      </c>
      <c r="G117">
        <f>AVERAGE('PARITY Errors'!G117, 'Pattern_Matching Errors'!G117, 'Reversal Errors'!G117, 'Stack Errors'!G117, 'Vending_Machine Errors'!G117, 'Vending_Machine_Sum Errors'!G117, 'MazeComplete Errors'!G117, 'MazeSolve Errors'!G117, 'Hamiltonian Errors'!G117)</f>
        <v>0.17777777777777778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AVERAGE('PARITY Errors'!D118, 'Pattern_Matching Errors'!D118, 'Reversal Errors'!D118, 'Stack Errors'!D118, 'Vending_Machine Errors'!D118, 'Vending_Machine_Sum Errors'!D118, 'MazeComplete Errors'!D118, 'MazeSolve Errors'!D118, 'Hamiltonian Errors'!D118)</f>
        <v>62.11</v>
      </c>
      <c r="E118">
        <f>AVERAGE('PARITY Errors'!E118, 'Pattern_Matching Errors'!E118, 'Reversal Errors'!E118, 'Stack Errors'!E118, 'Vending_Machine Errors'!E118, 'Vending_Machine_Sum Errors'!E118, 'MazeComplete Errors'!E118, 'MazeSolve Errors'!E118, 'Hamiltonian Errors'!E118)</f>
        <v>42.466666666666669</v>
      </c>
      <c r="F118">
        <f>AVERAGE('PARITY Errors'!F118, 'Pattern_Matching Errors'!F118, 'Reversal Errors'!F118, 'Stack Errors'!F118, 'Vending_Machine Errors'!F118, 'Vending_Machine_Sum Errors'!F118, 'MazeComplete Errors'!F118, 'MazeSolve Errors'!F118, 'Hamiltonian Errors'!F118)</f>
        <v>20.100000000000001</v>
      </c>
      <c r="G118">
        <f>AVERAGE('PARITY Errors'!G118, 'Pattern_Matching Errors'!G118, 'Reversal Errors'!G118, 'Stack Errors'!G118, 'Vending_Machine Errors'!G118, 'Vending_Machine_Sum Errors'!G118, 'MazeComplete Errors'!G118, 'MazeSolve Errors'!G118, 'Hamiltonian Errors'!G118)</f>
        <v>0.15555555555555556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AVERAGE('PARITY Errors'!D119, 'Pattern_Matching Errors'!D119, 'Reversal Errors'!D119, 'Stack Errors'!D119, 'Vending_Machine Errors'!D119, 'Vending_Machine_Sum Errors'!D119, 'MazeComplete Errors'!D119, 'MazeSolve Errors'!D119, 'Hamiltonian Errors'!D119)</f>
        <v>65.15666666666668</v>
      </c>
      <c r="E119">
        <f>AVERAGE('PARITY Errors'!E119, 'Pattern_Matching Errors'!E119, 'Reversal Errors'!E119, 'Stack Errors'!E119, 'Vending_Machine Errors'!E119, 'Vending_Machine_Sum Errors'!E119, 'MazeComplete Errors'!E119, 'MazeSolve Errors'!E119, 'Hamiltonian Errors'!E119)</f>
        <v>43.177777777777777</v>
      </c>
      <c r="F119">
        <f>AVERAGE('PARITY Errors'!F119, 'Pattern_Matching Errors'!F119, 'Reversal Errors'!F119, 'Stack Errors'!F119, 'Vending_Machine Errors'!F119, 'Vending_Machine_Sum Errors'!F119, 'MazeComplete Errors'!F119, 'MazeSolve Errors'!F119, 'Hamiltonian Errors'!F119)</f>
        <v>20.5</v>
      </c>
      <c r="G119">
        <f>AVERAGE('PARITY Errors'!G119, 'Pattern_Matching Errors'!G119, 'Reversal Errors'!G119, 'Stack Errors'!G119, 'Vending_Machine Errors'!G119, 'Vending_Machine_Sum Errors'!G119, 'MazeComplete Errors'!G119, 'MazeSolve Errors'!G119, 'Hamiltonian Errors'!G119)</f>
        <v>0.1111111111111111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AVERAGE('PARITY Errors'!D120, 'Pattern_Matching Errors'!D120, 'Reversal Errors'!D120, 'Stack Errors'!D120, 'Vending_Machine Errors'!D120, 'Vending_Machine_Sum Errors'!D120, 'MazeComplete Errors'!D120, 'MazeSolve Errors'!D120, 'Hamiltonian Errors'!D120)</f>
        <v>65.422222222222231</v>
      </c>
      <c r="E120">
        <f>AVERAGE('PARITY Errors'!E120, 'Pattern_Matching Errors'!E120, 'Reversal Errors'!E120, 'Stack Errors'!E120, 'Vending_Machine Errors'!E120, 'Vending_Machine_Sum Errors'!E120, 'MazeComplete Errors'!E120, 'MazeSolve Errors'!E120, 'Hamiltonian Errors'!E120)</f>
        <v>42.75555555555556</v>
      </c>
      <c r="F120">
        <f>AVERAGE('PARITY Errors'!F120, 'Pattern_Matching Errors'!F120, 'Reversal Errors'!F120, 'Stack Errors'!F120, 'Vending_Machine Errors'!F120, 'Vending_Machine_Sum Errors'!F120, 'MazeComplete Errors'!F120, 'MazeSolve Errors'!F120, 'Hamiltonian Errors'!F120)</f>
        <v>20.866666666666664</v>
      </c>
      <c r="G120">
        <f>AVERAGE('PARITY Errors'!G120, 'Pattern_Matching Errors'!G120, 'Reversal Errors'!G120, 'Stack Errors'!G120, 'Vending_Machine Errors'!G120, 'Vending_Machine_Sum Errors'!G120, 'MazeComplete Errors'!G120, 'MazeSolve Errors'!G120, 'Hamiltonian Errors'!G120)</f>
        <v>8.8888888888888892E-2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AVERAGE('PARITY Errors'!D121, 'Pattern_Matching Errors'!D121, 'Reversal Errors'!D121, 'Stack Errors'!D121, 'Vending_Machine Errors'!D121, 'Vending_Machine_Sum Errors'!D121, 'MazeComplete Errors'!D121, 'MazeSolve Errors'!D121, 'Hamiltonian Errors'!D121)</f>
        <v>64.811111111111103</v>
      </c>
      <c r="E121">
        <f>AVERAGE('PARITY Errors'!E121, 'Pattern_Matching Errors'!E121, 'Reversal Errors'!E121, 'Stack Errors'!E121, 'Vending_Machine Errors'!E121, 'Vending_Machine_Sum Errors'!E121, 'MazeComplete Errors'!E121, 'MazeSolve Errors'!E121, 'Hamiltonian Errors'!E121)</f>
        <v>42.277777777777779</v>
      </c>
      <c r="F121">
        <f>AVERAGE('PARITY Errors'!F121, 'Pattern_Matching Errors'!F121, 'Reversal Errors'!F121, 'Stack Errors'!F121, 'Vending_Machine Errors'!F121, 'Vending_Machine_Sum Errors'!F121, 'MazeComplete Errors'!F121, 'MazeSolve Errors'!F121, 'Hamiltonian Errors'!F121)</f>
        <v>20.222222222222221</v>
      </c>
      <c r="G121">
        <f>AVERAGE('PARITY Errors'!G121, 'Pattern_Matching Errors'!G121, 'Reversal Errors'!G121, 'Stack Errors'!G121, 'Vending_Machine Errors'!G121, 'Vending_Machine_Sum Errors'!G121, 'MazeComplete Errors'!G121, 'MazeSolve Errors'!G121, 'Hamiltonian Errors'!G121)</f>
        <v>8.8888888888888892E-2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AVERAGE('PARITY Errors'!D122, 'Pattern_Matching Errors'!D122, 'Reversal Errors'!D122, 'Stack Errors'!D122, 'Vending_Machine Errors'!D122, 'Vending_Machine_Sum Errors'!D122, 'MazeComplete Errors'!D122, 'MazeSolve Errors'!D122, 'Hamiltonian Errors'!D122)</f>
        <v>44.524444444444448</v>
      </c>
      <c r="E122">
        <f>AVERAGE('PARITY Errors'!E122, 'Pattern_Matching Errors'!E122, 'Reversal Errors'!E122, 'Stack Errors'!E122, 'Vending_Machine Errors'!E122, 'Vending_Machine_Sum Errors'!E122, 'MazeComplete Errors'!E122, 'MazeSolve Errors'!E122, 'Hamiltonian Errors'!E122)</f>
        <v>13.733333333333334</v>
      </c>
      <c r="F122">
        <f>AVERAGE('PARITY Errors'!F122, 'Pattern_Matching Errors'!F122, 'Reversal Errors'!F122, 'Stack Errors'!F122, 'Vending_Machine Errors'!F122, 'Vending_Machine_Sum Errors'!F122, 'MazeComplete Errors'!F122, 'MazeSolve Errors'!F122, 'Hamiltonian Errors'!F122)</f>
        <v>21.844444444444441</v>
      </c>
      <c r="G122">
        <f>AVERAGE('PARITY Errors'!G122, 'Pattern_Matching Errors'!G122, 'Reversal Errors'!G122, 'Stack Errors'!G122, 'Vending_Machine Errors'!G122, 'Vending_Machine_Sum Errors'!G122, 'MazeComplete Errors'!G122, 'MazeSolve Errors'!G122, 'Hamiltonian Errors'!G122)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AVERAGE('PARITY Errors'!D123, 'Pattern_Matching Errors'!D123, 'Reversal Errors'!D123, 'Stack Errors'!D123, 'Vending_Machine Errors'!D123, 'Vending_Machine_Sum Errors'!D123, 'MazeComplete Errors'!D123, 'MazeSolve Errors'!D123, 'Hamiltonian Errors'!D123)</f>
        <v>45.599999999999994</v>
      </c>
      <c r="E123">
        <f>AVERAGE('PARITY Errors'!E123, 'Pattern_Matching Errors'!E123, 'Reversal Errors'!E123, 'Stack Errors'!E123, 'Vending_Machine Errors'!E123, 'Vending_Machine_Sum Errors'!E123, 'MazeComplete Errors'!E123, 'MazeSolve Errors'!E123, 'Hamiltonian Errors'!E123)</f>
        <v>14.155555555555557</v>
      </c>
      <c r="F123">
        <f>AVERAGE('PARITY Errors'!F123, 'Pattern_Matching Errors'!F123, 'Reversal Errors'!F123, 'Stack Errors'!F123, 'Vending_Machine Errors'!F123, 'Vending_Machine_Sum Errors'!F123, 'MazeComplete Errors'!F123, 'MazeSolve Errors'!F123, 'Hamiltonian Errors'!F123)</f>
        <v>23.711111111111112</v>
      </c>
      <c r="G123">
        <f>AVERAGE('PARITY Errors'!G123, 'Pattern_Matching Errors'!G123, 'Reversal Errors'!G123, 'Stack Errors'!G123, 'Vending_Machine Errors'!G123, 'Vending_Machine_Sum Errors'!G123, 'MazeComplete Errors'!G123, 'MazeSolve Errors'!G123, 'Hamiltonian Errors'!G123)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AVERAGE('PARITY Errors'!D124, 'Pattern_Matching Errors'!D124, 'Reversal Errors'!D124, 'Stack Errors'!D124, 'Vending_Machine Errors'!D124, 'Vending_Machine_Sum Errors'!D124, 'MazeComplete Errors'!D124, 'MazeSolve Errors'!D124, 'Hamiltonian Errors'!D124)</f>
        <v>47.413333333333327</v>
      </c>
      <c r="E124">
        <f>AVERAGE('PARITY Errors'!E124, 'Pattern_Matching Errors'!E124, 'Reversal Errors'!E124, 'Stack Errors'!E124, 'Vending_Machine Errors'!E124, 'Vending_Machine_Sum Errors'!E124, 'MazeComplete Errors'!E124, 'MazeSolve Errors'!E124, 'Hamiltonian Errors'!E124)</f>
        <v>13.81111111111111</v>
      </c>
      <c r="F124">
        <f>AVERAGE('PARITY Errors'!F124, 'Pattern_Matching Errors'!F124, 'Reversal Errors'!F124, 'Stack Errors'!F124, 'Vending_Machine Errors'!F124, 'Vending_Machine_Sum Errors'!F124, 'MazeComplete Errors'!F124, 'MazeSolve Errors'!F124, 'Hamiltonian Errors'!F124)</f>
        <v>23.411111111111111</v>
      </c>
      <c r="G124">
        <f>AVERAGE('PARITY Errors'!G124, 'Pattern_Matching Errors'!G124, 'Reversal Errors'!G124, 'Stack Errors'!G124, 'Vending_Machine Errors'!G124, 'Vending_Machine_Sum Errors'!G124, 'MazeComplete Errors'!G124, 'MazeSolve Errors'!G124, 'Hamiltonian Errors'!G124)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AVERAGE('PARITY Errors'!D125, 'Pattern_Matching Errors'!D125, 'Reversal Errors'!D125, 'Stack Errors'!D125, 'Vending_Machine Errors'!D125, 'Vending_Machine_Sum Errors'!D125, 'MazeComplete Errors'!D125, 'MazeSolve Errors'!D125, 'Hamiltonian Errors'!D125)</f>
        <v>48.966666666666669</v>
      </c>
      <c r="E125">
        <f>AVERAGE('PARITY Errors'!E125, 'Pattern_Matching Errors'!E125, 'Reversal Errors'!E125, 'Stack Errors'!E125, 'Vending_Machine Errors'!E125, 'Vending_Machine_Sum Errors'!E125, 'MazeComplete Errors'!E125, 'MazeSolve Errors'!E125, 'Hamiltonian Errors'!E125)</f>
        <v>14.155555555555555</v>
      </c>
      <c r="F125">
        <f>AVERAGE('PARITY Errors'!F125, 'Pattern_Matching Errors'!F125, 'Reversal Errors'!F125, 'Stack Errors'!F125, 'Vending_Machine Errors'!F125, 'Vending_Machine_Sum Errors'!F125, 'MazeComplete Errors'!F125, 'MazeSolve Errors'!F125, 'Hamiltonian Errors'!F125)</f>
        <v>24.122222222222224</v>
      </c>
      <c r="G125">
        <f>AVERAGE('PARITY Errors'!G125, 'Pattern_Matching Errors'!G125, 'Reversal Errors'!G125, 'Stack Errors'!G125, 'Vending_Machine Errors'!G125, 'Vending_Machine_Sum Errors'!G125, 'MazeComplete Errors'!G125, 'MazeSolve Errors'!G125, 'Hamiltonian Errors'!G125)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AVERAGE('PARITY Errors'!D126, 'Pattern_Matching Errors'!D126, 'Reversal Errors'!D126, 'Stack Errors'!D126, 'Vending_Machine Errors'!D126, 'Vending_Machine_Sum Errors'!D126, 'MazeComplete Errors'!D126, 'MazeSolve Errors'!D126, 'Hamiltonian Errors'!D126)</f>
        <v>50.241111111111103</v>
      </c>
      <c r="E126">
        <f>AVERAGE('PARITY Errors'!E126, 'Pattern_Matching Errors'!E126, 'Reversal Errors'!E126, 'Stack Errors'!E126, 'Vending_Machine Errors'!E126, 'Vending_Machine_Sum Errors'!E126, 'MazeComplete Errors'!E126, 'MazeSolve Errors'!E126, 'Hamiltonian Errors'!E126)</f>
        <v>14.755555555555556</v>
      </c>
      <c r="F126">
        <f>AVERAGE('PARITY Errors'!F126, 'Pattern_Matching Errors'!F126, 'Reversal Errors'!F126, 'Stack Errors'!F126, 'Vending_Machine Errors'!F126, 'Vending_Machine_Sum Errors'!F126, 'MazeComplete Errors'!F126, 'MazeSolve Errors'!F126, 'Hamiltonian Errors'!F126)</f>
        <v>24.544444444444441</v>
      </c>
      <c r="G126">
        <f>AVERAGE('PARITY Errors'!G126, 'Pattern_Matching Errors'!G126, 'Reversal Errors'!G126, 'Stack Errors'!G126, 'Vending_Machine Errors'!G126, 'Vending_Machine_Sum Errors'!G126, 'MazeComplete Errors'!G126, 'MazeSolve Errors'!G126, 'Hamiltonian Errors'!G126)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AVERAGE('PARITY Errors'!D127, 'Pattern_Matching Errors'!D127, 'Reversal Errors'!D127, 'Stack Errors'!D127, 'Vending_Machine Errors'!D127, 'Vending_Machine_Sum Errors'!D127, 'MazeComplete Errors'!D127, 'MazeSolve Errors'!D127, 'Hamiltonian Errors'!D127)</f>
        <v>12.968888888888889</v>
      </c>
      <c r="E127">
        <f>AVERAGE('PARITY Errors'!E127, 'Pattern_Matching Errors'!E127, 'Reversal Errors'!E127, 'Stack Errors'!E127, 'Vending_Machine Errors'!E127, 'Vending_Machine_Sum Errors'!E127, 'MazeComplete Errors'!E127, 'MazeSolve Errors'!E127, 'Hamiltonian Errors'!E127)</f>
        <v>0.60000000000000009</v>
      </c>
      <c r="F127">
        <f>AVERAGE('PARITY Errors'!F127, 'Pattern_Matching Errors'!F127, 'Reversal Errors'!F127, 'Stack Errors'!F127, 'Vending_Machine Errors'!F127, 'Vending_Machine_Sum Errors'!F127, 'MazeComplete Errors'!F127, 'MazeSolve Errors'!F127, 'Hamiltonian Errors'!F127)</f>
        <v>21.077777777777779</v>
      </c>
      <c r="G127">
        <f>AVERAGE('PARITY Errors'!G127, 'Pattern_Matching Errors'!G127, 'Reversal Errors'!G127, 'Stack Errors'!G127, 'Vending_Machine Errors'!G127, 'Vending_Machine_Sum Errors'!G127, 'MazeComplete Errors'!G127, 'MazeSolve Errors'!G127, 'Hamiltonian Errors'!G127)</f>
        <v>2.2222222222222223E-2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AVERAGE('PARITY Errors'!D128, 'Pattern_Matching Errors'!D128, 'Reversal Errors'!D128, 'Stack Errors'!D128, 'Vending_Machine Errors'!D128, 'Vending_Machine_Sum Errors'!D128, 'MazeComplete Errors'!D128, 'MazeSolve Errors'!D128, 'Hamiltonian Errors'!D128)</f>
        <v>11.844444444444445</v>
      </c>
      <c r="E128">
        <f>AVERAGE('PARITY Errors'!E128, 'Pattern_Matching Errors'!E128, 'Reversal Errors'!E128, 'Stack Errors'!E128, 'Vending_Machine Errors'!E128, 'Vending_Machine_Sum Errors'!E128, 'MazeComplete Errors'!E128, 'MazeSolve Errors'!E128, 'Hamiltonian Errors'!E128)</f>
        <v>0.61111111111111116</v>
      </c>
      <c r="F128">
        <f>AVERAGE('PARITY Errors'!F128, 'Pattern_Matching Errors'!F128, 'Reversal Errors'!F128, 'Stack Errors'!F128, 'Vending_Machine Errors'!F128, 'Vending_Machine_Sum Errors'!F128, 'MazeComplete Errors'!F128, 'MazeSolve Errors'!F128, 'Hamiltonian Errors'!F128)</f>
        <v>21.555555555555557</v>
      </c>
      <c r="G128">
        <f>AVERAGE('PARITY Errors'!G128, 'Pattern_Matching Errors'!G128, 'Reversal Errors'!G128, 'Stack Errors'!G128, 'Vending_Machine Errors'!G128, 'Vending_Machine_Sum Errors'!G128, 'MazeComplete Errors'!G128, 'MazeSolve Errors'!G128, 'Hamiltonian Errors'!G128)</f>
        <v>3.3333333333333333E-2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AVERAGE('PARITY Errors'!D129, 'Pattern_Matching Errors'!D129, 'Reversal Errors'!D129, 'Stack Errors'!D129, 'Vending_Machine Errors'!D129, 'Vending_Machine_Sum Errors'!D129, 'MazeComplete Errors'!D129, 'MazeSolve Errors'!D129, 'Hamiltonian Errors'!D129)</f>
        <v>12.333333333333334</v>
      </c>
      <c r="E129">
        <f>AVERAGE('PARITY Errors'!E129, 'Pattern_Matching Errors'!E129, 'Reversal Errors'!E129, 'Stack Errors'!E129, 'Vending_Machine Errors'!E129, 'Vending_Machine_Sum Errors'!E129, 'MazeComplete Errors'!E129, 'MazeSolve Errors'!E129, 'Hamiltonian Errors'!E129)</f>
        <v>0.75555555555555554</v>
      </c>
      <c r="F129">
        <f>AVERAGE('PARITY Errors'!F129, 'Pattern_Matching Errors'!F129, 'Reversal Errors'!F129, 'Stack Errors'!F129, 'Vending_Machine Errors'!F129, 'Vending_Machine_Sum Errors'!F129, 'MazeComplete Errors'!F129, 'MazeSolve Errors'!F129, 'Hamiltonian Errors'!F129)</f>
        <v>22.188888888888886</v>
      </c>
      <c r="G129">
        <f>AVERAGE('PARITY Errors'!G129, 'Pattern_Matching Errors'!G129, 'Reversal Errors'!G129, 'Stack Errors'!G129, 'Vending_Machine Errors'!G129, 'Vending_Machine_Sum Errors'!G129, 'MazeComplete Errors'!G129, 'MazeSolve Errors'!G129, 'Hamiltonian Errors'!G129)</f>
        <v>2.2222222222222223E-2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AVERAGE('PARITY Errors'!D130, 'Pattern_Matching Errors'!D130, 'Reversal Errors'!D130, 'Stack Errors'!D130, 'Vending_Machine Errors'!D130, 'Vending_Machine_Sum Errors'!D130, 'MazeComplete Errors'!D130, 'MazeSolve Errors'!D130, 'Hamiltonian Errors'!D130)</f>
        <v>12.466666666666667</v>
      </c>
      <c r="E130">
        <f>AVERAGE('PARITY Errors'!E130, 'Pattern_Matching Errors'!E130, 'Reversal Errors'!E130, 'Stack Errors'!E130, 'Vending_Machine Errors'!E130, 'Vending_Machine_Sum Errors'!E130, 'MazeComplete Errors'!E130, 'MazeSolve Errors'!E130, 'Hamiltonian Errors'!E130)</f>
        <v>0.92222222222222228</v>
      </c>
      <c r="F130">
        <f>AVERAGE('PARITY Errors'!F130, 'Pattern_Matching Errors'!F130, 'Reversal Errors'!F130, 'Stack Errors'!F130, 'Vending_Machine Errors'!F130, 'Vending_Machine_Sum Errors'!F130, 'MazeComplete Errors'!F130, 'MazeSolve Errors'!F130, 'Hamiltonian Errors'!F130)</f>
        <v>20.944444444444443</v>
      </c>
      <c r="G130">
        <f>AVERAGE('PARITY Errors'!G130, 'Pattern_Matching Errors'!G130, 'Reversal Errors'!G130, 'Stack Errors'!G130, 'Vending_Machine Errors'!G130, 'Vending_Machine_Sum Errors'!G130, 'MazeComplete Errors'!G130, 'MazeSolve Errors'!G130, 'Hamiltonian Errors'!G130)</f>
        <v>3.3333333333333333E-2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AVERAGE('PARITY Errors'!D131, 'Pattern_Matching Errors'!D131, 'Reversal Errors'!D131, 'Stack Errors'!D131, 'Vending_Machine Errors'!D131, 'Vending_Machine_Sum Errors'!D131, 'MazeComplete Errors'!D131, 'MazeSolve Errors'!D131, 'Hamiltonian Errors'!D131)</f>
        <v>13.854444444444445</v>
      </c>
      <c r="E131">
        <f>AVERAGE('PARITY Errors'!E131, 'Pattern_Matching Errors'!E131, 'Reversal Errors'!E131, 'Stack Errors'!E131, 'Vending_Machine Errors'!E131, 'Vending_Machine_Sum Errors'!E131, 'MazeComplete Errors'!E131, 'MazeSolve Errors'!E131, 'Hamiltonian Errors'!E131)</f>
        <v>1.5222222222222221</v>
      </c>
      <c r="F131">
        <f>AVERAGE('PARITY Errors'!F131, 'Pattern_Matching Errors'!F131, 'Reversal Errors'!F131, 'Stack Errors'!F131, 'Vending_Machine Errors'!F131, 'Vending_Machine_Sum Errors'!F131, 'MazeComplete Errors'!F131, 'MazeSolve Errors'!F131, 'Hamiltonian Errors'!F131)</f>
        <v>22.144444444444442</v>
      </c>
      <c r="G131">
        <f>AVERAGE('PARITY Errors'!G131, 'Pattern_Matching Errors'!G131, 'Reversal Errors'!G131, 'Stack Errors'!G131, 'Vending_Machine Errors'!G131, 'Vending_Machine_Sum Errors'!G131, 'MazeComplete Errors'!G131, 'MazeSolve Errors'!G131, 'Hamiltonian Errors'!G131)</f>
        <v>4.4444444444444446E-2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AVERAGE('PARITY Errors'!D132, 'Pattern_Matching Errors'!D132, 'Reversal Errors'!D132, 'Stack Errors'!D132, 'Vending_Machine Errors'!D132, 'Vending_Machine_Sum Errors'!D132, 'MazeComplete Errors'!D132, 'MazeSolve Errors'!D132, 'Hamiltonian Errors'!D132)</f>
        <v>16.114444444444445</v>
      </c>
      <c r="E132">
        <f>AVERAGE('PARITY Errors'!E132, 'Pattern_Matching Errors'!E132, 'Reversal Errors'!E132, 'Stack Errors'!E132, 'Vending_Machine Errors'!E132, 'Vending_Machine_Sum Errors'!E132, 'MazeComplete Errors'!E132, 'MazeSolve Errors'!E132, 'Hamiltonian Errors'!E132)</f>
        <v>7.7777777777777779E-2</v>
      </c>
      <c r="F132">
        <f>AVERAGE('PARITY Errors'!F132, 'Pattern_Matching Errors'!F132, 'Reversal Errors'!F132, 'Stack Errors'!F132, 'Vending_Machine Errors'!F132, 'Vending_Machine_Sum Errors'!F132, 'MazeComplete Errors'!F132, 'MazeSolve Errors'!F132, 'Hamiltonian Errors'!F132)</f>
        <v>9.4555555555555557</v>
      </c>
      <c r="G132">
        <f>AVERAGE('PARITY Errors'!G132, 'Pattern_Matching Errors'!G132, 'Reversal Errors'!G132, 'Stack Errors'!G132, 'Vending_Machine Errors'!G132, 'Vending_Machine_Sum Errors'!G132, 'MazeComplete Errors'!G132, 'MazeSolve Errors'!G132, 'Hamiltonian Errors'!G132)</f>
        <v>11.155555555555557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AVERAGE('PARITY Errors'!D133, 'Pattern_Matching Errors'!D133, 'Reversal Errors'!D133, 'Stack Errors'!D133, 'Vending_Machine Errors'!D133, 'Vending_Machine_Sum Errors'!D133, 'MazeComplete Errors'!D133, 'MazeSolve Errors'!D133, 'Hamiltonian Errors'!D133)</f>
        <v>15.622222222222225</v>
      </c>
      <c r="E133">
        <f>AVERAGE('PARITY Errors'!E133, 'Pattern_Matching Errors'!E133, 'Reversal Errors'!E133, 'Stack Errors'!E133, 'Vending_Machine Errors'!E133, 'Vending_Machine_Sum Errors'!E133, 'MazeComplete Errors'!E133, 'MazeSolve Errors'!E133, 'Hamiltonian Errors'!E133)</f>
        <v>6.666666666666668E-2</v>
      </c>
      <c r="F133">
        <f>AVERAGE('PARITY Errors'!F133, 'Pattern_Matching Errors'!F133, 'Reversal Errors'!F133, 'Stack Errors'!F133, 'Vending_Machine Errors'!F133, 'Vending_Machine_Sum Errors'!F133, 'MazeComplete Errors'!F133, 'MazeSolve Errors'!F133, 'Hamiltonian Errors'!F133)</f>
        <v>8.8555555555555561</v>
      </c>
      <c r="G133">
        <f>AVERAGE('PARITY Errors'!G133, 'Pattern_Matching Errors'!G133, 'Reversal Errors'!G133, 'Stack Errors'!G133, 'Vending_Machine Errors'!G133, 'Vending_Machine_Sum Errors'!G133, 'MazeComplete Errors'!G133, 'MazeSolve Errors'!G133, 'Hamiltonian Errors'!G133)</f>
        <v>11.2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AVERAGE('PARITY Errors'!D134, 'Pattern_Matching Errors'!D134, 'Reversal Errors'!D134, 'Stack Errors'!D134, 'Vending_Machine Errors'!D134, 'Vending_Machine_Sum Errors'!D134, 'MazeComplete Errors'!D134, 'MazeSolve Errors'!D134, 'Hamiltonian Errors'!D134)</f>
        <v>15.844444444444443</v>
      </c>
      <c r="E134">
        <f>AVERAGE('PARITY Errors'!E134, 'Pattern_Matching Errors'!E134, 'Reversal Errors'!E134, 'Stack Errors'!E134, 'Vending_Machine Errors'!E134, 'Vending_Machine_Sum Errors'!E134, 'MazeComplete Errors'!E134, 'MazeSolve Errors'!E134, 'Hamiltonian Errors'!E134)</f>
        <v>0.16666666666666666</v>
      </c>
      <c r="F134">
        <f>AVERAGE('PARITY Errors'!F134, 'Pattern_Matching Errors'!F134, 'Reversal Errors'!F134, 'Stack Errors'!F134, 'Vending_Machine Errors'!F134, 'Vending_Machine_Sum Errors'!F134, 'MazeComplete Errors'!F134, 'MazeSolve Errors'!F134, 'Hamiltonian Errors'!F134)</f>
        <v>8.5333333333333332</v>
      </c>
      <c r="G134">
        <f>AVERAGE('PARITY Errors'!G134, 'Pattern_Matching Errors'!G134, 'Reversal Errors'!G134, 'Stack Errors'!G134, 'Vending_Machine Errors'!G134, 'Vending_Machine_Sum Errors'!G134, 'MazeComplete Errors'!G134, 'MazeSolve Errors'!G134, 'Hamiltonian Errors'!G134)</f>
        <v>11.144444444444444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AVERAGE('PARITY Errors'!D135, 'Pattern_Matching Errors'!D135, 'Reversal Errors'!D135, 'Stack Errors'!D135, 'Vending_Machine Errors'!D135, 'Vending_Machine_Sum Errors'!D135, 'MazeComplete Errors'!D135, 'MazeSolve Errors'!D135, 'Hamiltonian Errors'!D135)</f>
        <v>15.58888888888889</v>
      </c>
      <c r="E135">
        <f>AVERAGE('PARITY Errors'!E135, 'Pattern_Matching Errors'!E135, 'Reversal Errors'!E135, 'Stack Errors'!E135, 'Vending_Machine Errors'!E135, 'Vending_Machine_Sum Errors'!E135, 'MazeComplete Errors'!E135, 'MazeSolve Errors'!E135, 'Hamiltonian Errors'!E135)</f>
        <v>0.23333333333333334</v>
      </c>
      <c r="F135">
        <f>AVERAGE('PARITY Errors'!F135, 'Pattern_Matching Errors'!F135, 'Reversal Errors'!F135, 'Stack Errors'!F135, 'Vending_Machine Errors'!F135, 'Vending_Machine_Sum Errors'!F135, 'MazeComplete Errors'!F135, 'MazeSolve Errors'!F135, 'Hamiltonian Errors'!F135)</f>
        <v>8.0888888888888886</v>
      </c>
      <c r="G135">
        <f>AVERAGE('PARITY Errors'!G135, 'Pattern_Matching Errors'!G135, 'Reversal Errors'!G135, 'Stack Errors'!G135, 'Vending_Machine Errors'!G135, 'Vending_Machine_Sum Errors'!G135, 'MazeComplete Errors'!G135, 'MazeSolve Errors'!G135, 'Hamiltonian Errors'!G135)</f>
        <v>11.144444444444444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AVERAGE('PARITY Errors'!D136, 'Pattern_Matching Errors'!D136, 'Reversal Errors'!D136, 'Stack Errors'!D136, 'Vending_Machine Errors'!D136, 'Vending_Machine_Sum Errors'!D136, 'MazeComplete Errors'!D136, 'MazeSolve Errors'!D136, 'Hamiltonian Errors'!D136)</f>
        <v>17.455555555555552</v>
      </c>
      <c r="E136">
        <f>AVERAGE('PARITY Errors'!E136, 'Pattern_Matching Errors'!E136, 'Reversal Errors'!E136, 'Stack Errors'!E136, 'Vending_Machine Errors'!E136, 'Vending_Machine_Sum Errors'!E136, 'MazeComplete Errors'!E136, 'MazeSolve Errors'!E136, 'Hamiltonian Errors'!E136)</f>
        <v>0.61111111111111116</v>
      </c>
      <c r="F136">
        <f>AVERAGE('PARITY Errors'!F136, 'Pattern_Matching Errors'!F136, 'Reversal Errors'!F136, 'Stack Errors'!F136, 'Vending_Machine Errors'!F136, 'Vending_Machine_Sum Errors'!F136, 'MazeComplete Errors'!F136, 'MazeSolve Errors'!F136, 'Hamiltonian Errors'!F136)</f>
        <v>6.833333333333333</v>
      </c>
      <c r="G136">
        <f>AVERAGE('PARITY Errors'!G136, 'Pattern_Matching Errors'!G136, 'Reversal Errors'!G136, 'Stack Errors'!G136, 'Vending_Machine Errors'!G136, 'Vending_Machine_Sum Errors'!G136, 'MazeComplete Errors'!G136, 'MazeSolve Errors'!G136, 'Hamiltonian Errors'!G136)</f>
        <v>11.122222222222222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AVERAGE('PARITY Errors'!D137, 'Pattern_Matching Errors'!D137, 'Reversal Errors'!D137, 'Stack Errors'!D137, 'Vending_Machine Errors'!D137, 'Vending_Machine_Sum Errors'!D137, 'MazeComplete Errors'!D137, 'MazeSolve Errors'!D137, 'Hamiltonian Errors'!D137)</f>
        <v>21.955555555555556</v>
      </c>
      <c r="E137">
        <f>AVERAGE('PARITY Errors'!E137, 'Pattern_Matching Errors'!E137, 'Reversal Errors'!E137, 'Stack Errors'!E137, 'Vending_Machine Errors'!E137, 'Vending_Machine_Sum Errors'!E137, 'MazeComplete Errors'!E137, 'MazeSolve Errors'!E137, 'Hamiltonian Errors'!E137)</f>
        <v>2.2222222222222223E-2</v>
      </c>
      <c r="F137">
        <f>AVERAGE('PARITY Errors'!F137, 'Pattern_Matching Errors'!F137, 'Reversal Errors'!F137, 'Stack Errors'!F137, 'Vending_Machine Errors'!F137, 'Vending_Machine_Sum Errors'!F137, 'MazeComplete Errors'!F137, 'MazeSolve Errors'!F137, 'Hamiltonian Errors'!F137)</f>
        <v>4.677777777777778</v>
      </c>
      <c r="G137">
        <f>AVERAGE('PARITY Errors'!G137, 'Pattern_Matching Errors'!G137, 'Reversal Errors'!G137, 'Stack Errors'!G137, 'Vending_Machine Errors'!G137, 'Vending_Machine_Sum Errors'!G137, 'MazeComplete Errors'!G137, 'MazeSolve Errors'!G137, 'Hamiltonian Errors'!G137)</f>
        <v>11.377777777777778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AVERAGE('PARITY Errors'!D138, 'Pattern_Matching Errors'!D138, 'Reversal Errors'!D138, 'Stack Errors'!D138, 'Vending_Machine Errors'!D138, 'Vending_Machine_Sum Errors'!D138, 'MazeComplete Errors'!D138, 'MazeSolve Errors'!D138, 'Hamiltonian Errors'!D138)</f>
        <v>23.977777777777778</v>
      </c>
      <c r="E138">
        <f>AVERAGE('PARITY Errors'!E138, 'Pattern_Matching Errors'!E138, 'Reversal Errors'!E138, 'Stack Errors'!E138, 'Vending_Machine Errors'!E138, 'Vending_Machine_Sum Errors'!E138, 'MazeComplete Errors'!E138, 'MazeSolve Errors'!E138, 'Hamiltonian Errors'!E138)</f>
        <v>1.1111111111111112E-2</v>
      </c>
      <c r="F138">
        <f>AVERAGE('PARITY Errors'!F138, 'Pattern_Matching Errors'!F138, 'Reversal Errors'!F138, 'Stack Errors'!F138, 'Vending_Machine Errors'!F138, 'Vending_Machine_Sum Errors'!F138, 'MazeComplete Errors'!F138, 'MazeSolve Errors'!F138, 'Hamiltonian Errors'!F138)</f>
        <v>4.5333333333333332</v>
      </c>
      <c r="G138">
        <f>AVERAGE('PARITY Errors'!G138, 'Pattern_Matching Errors'!G138, 'Reversal Errors'!G138, 'Stack Errors'!G138, 'Vending_Machine Errors'!G138, 'Vending_Machine_Sum Errors'!G138, 'MazeComplete Errors'!G138, 'MazeSolve Errors'!G138, 'Hamiltonian Errors'!G138)</f>
        <v>11.266666666666667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AVERAGE('PARITY Errors'!D139, 'Pattern_Matching Errors'!D139, 'Reversal Errors'!D139, 'Stack Errors'!D139, 'Vending_Machine Errors'!D139, 'Vending_Machine_Sum Errors'!D139, 'MazeComplete Errors'!D139, 'MazeSolve Errors'!D139, 'Hamiltonian Errors'!D139)</f>
        <v>24.655555555555555</v>
      </c>
      <c r="E139">
        <f>AVERAGE('PARITY Errors'!E139, 'Pattern_Matching Errors'!E139, 'Reversal Errors'!E139, 'Stack Errors'!E139, 'Vending_Machine Errors'!E139, 'Vending_Machine_Sum Errors'!E139, 'MazeComplete Errors'!E139, 'MazeSolve Errors'!E139, 'Hamiltonian Errors'!E139)</f>
        <v>5.5555555555555552E-2</v>
      </c>
      <c r="F139">
        <f>AVERAGE('PARITY Errors'!F139, 'Pattern_Matching Errors'!F139, 'Reversal Errors'!F139, 'Stack Errors'!F139, 'Vending_Machine Errors'!F139, 'Vending_Machine_Sum Errors'!F139, 'MazeComplete Errors'!F139, 'MazeSolve Errors'!F139, 'Hamiltonian Errors'!F139)</f>
        <v>4.8000000000000007</v>
      </c>
      <c r="G139">
        <f>AVERAGE('PARITY Errors'!G139, 'Pattern_Matching Errors'!G139, 'Reversal Errors'!G139, 'Stack Errors'!G139, 'Vending_Machine Errors'!G139, 'Vending_Machine_Sum Errors'!G139, 'MazeComplete Errors'!G139, 'MazeSolve Errors'!G139, 'Hamiltonian Errors'!G139)</f>
        <v>11.233333333333333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AVERAGE('PARITY Errors'!D140, 'Pattern_Matching Errors'!D140, 'Reversal Errors'!D140, 'Stack Errors'!D140, 'Vending_Machine Errors'!D140, 'Vending_Machine_Sum Errors'!D140, 'MazeComplete Errors'!D140, 'MazeSolve Errors'!D140, 'Hamiltonian Errors'!D140)</f>
        <v>25.133333333333333</v>
      </c>
      <c r="E140">
        <f>AVERAGE('PARITY Errors'!E140, 'Pattern_Matching Errors'!E140, 'Reversal Errors'!E140, 'Stack Errors'!E140, 'Vending_Machine Errors'!E140, 'Vending_Machine_Sum Errors'!E140, 'MazeComplete Errors'!E140, 'MazeSolve Errors'!E140, 'Hamiltonian Errors'!E140)</f>
        <v>5.5555555555555552E-2</v>
      </c>
      <c r="F140">
        <f>AVERAGE('PARITY Errors'!F140, 'Pattern_Matching Errors'!F140, 'Reversal Errors'!F140, 'Stack Errors'!F140, 'Vending_Machine Errors'!F140, 'Vending_Machine_Sum Errors'!F140, 'MazeComplete Errors'!F140, 'MazeSolve Errors'!F140, 'Hamiltonian Errors'!F140)</f>
        <v>4.833333333333333</v>
      </c>
      <c r="G140">
        <f>AVERAGE('PARITY Errors'!G140, 'Pattern_Matching Errors'!G140, 'Reversal Errors'!G140, 'Stack Errors'!G140, 'Vending_Machine Errors'!G140, 'Vending_Machine_Sum Errors'!G140, 'MazeComplete Errors'!G140, 'MazeSolve Errors'!G140, 'Hamiltonian Errors'!G140)</f>
        <v>11.222222222222221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AVERAGE('PARITY Errors'!D141, 'Pattern_Matching Errors'!D141, 'Reversal Errors'!D141, 'Stack Errors'!D141, 'Vending_Machine Errors'!D141, 'Vending_Machine_Sum Errors'!D141, 'MazeComplete Errors'!D141, 'MazeSolve Errors'!D141, 'Hamiltonian Errors'!D141)</f>
        <v>28.621111111111116</v>
      </c>
      <c r="E141">
        <f>AVERAGE('PARITY Errors'!E141, 'Pattern_Matching Errors'!E141, 'Reversal Errors'!E141, 'Stack Errors'!E141, 'Vending_Machine Errors'!E141, 'Vending_Machine_Sum Errors'!E141, 'MazeComplete Errors'!E141, 'MazeSolve Errors'!E141, 'Hamiltonian Errors'!E141)</f>
        <v>0.26666666666666666</v>
      </c>
      <c r="F141">
        <f>AVERAGE('PARITY Errors'!F141, 'Pattern_Matching Errors'!F141, 'Reversal Errors'!F141, 'Stack Errors'!F141, 'Vending_Machine Errors'!F141, 'Vending_Machine_Sum Errors'!F141, 'MazeComplete Errors'!F141, 'MazeSolve Errors'!F141, 'Hamiltonian Errors'!F141)</f>
        <v>3.9666666666666668</v>
      </c>
      <c r="G141">
        <f>AVERAGE('PARITY Errors'!G141, 'Pattern_Matching Errors'!G141, 'Reversal Errors'!G141, 'Stack Errors'!G141, 'Vending_Machine Errors'!G141, 'Vending_Machine_Sum Errors'!G141, 'MazeComplete Errors'!G141, 'MazeSolve Errors'!G141, 'Hamiltonian Errors'!G141)</f>
        <v>11.166666666666666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AVERAGE('PARITY Errors'!D148, 'Pattern_Matching Errors'!D148, 'Reversal Errors'!D148, 'Stack Errors'!D148, 'Vending_Machine Errors'!D148, 'Vending_Machine_Sum Errors'!D148, 'MazeComplete Errors'!D148, 'MazeSolve Errors'!D148, 'Hamiltonian Errors'!D148)</f>
        <v>55.344444444444449</v>
      </c>
      <c r="E148">
        <f>AVERAGE('PARITY Errors'!E148, 'Pattern_Matching Errors'!E148, 'Reversal Errors'!E148, 'Stack Errors'!E148, 'Vending_Machine Errors'!E148, 'Vending_Machine_Sum Errors'!E148, 'MazeComplete Errors'!E148, 'MazeSolve Errors'!E148, 'Hamiltonian Errors'!E148)</f>
        <v>12.255555555555553</v>
      </c>
      <c r="F148">
        <f>AVERAGE('PARITY Errors'!F148, 'Pattern_Matching Errors'!F148, 'Reversal Errors'!F148, 'Stack Errors'!F148, 'Vending_Machine Errors'!F148, 'Vending_Machine_Sum Errors'!F148, 'MazeComplete Errors'!F148, 'MazeSolve Errors'!F148, 'Hamiltonian Errors'!F148)</f>
        <v>13.266666666666667</v>
      </c>
      <c r="G148">
        <f>AVERAGE('PARITY Errors'!G148, 'Pattern_Matching Errors'!G148, 'Reversal Errors'!G148, 'Stack Errors'!G148, 'Vending_Machine Errors'!G148, 'Vending_Machine_Sum Errors'!G148, 'MazeComplete Errors'!G148, 'MazeSolve Errors'!G148, 'Hamiltonian Errors'!G148)</f>
        <v>88.888888888888886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AVERAGE('PARITY Errors'!D149, 'Pattern_Matching Errors'!D149, 'Reversal Errors'!D149, 'Stack Errors'!D149, 'Vending_Machine Errors'!D149, 'Vending_Machine_Sum Errors'!D149, 'MazeComplete Errors'!D149, 'MazeSolve Errors'!D149, 'Hamiltonian Errors'!D149)</f>
        <v>55.455555555555556</v>
      </c>
      <c r="E149">
        <f>AVERAGE('PARITY Errors'!E149, 'Pattern_Matching Errors'!E149, 'Reversal Errors'!E149, 'Stack Errors'!E149, 'Vending_Machine Errors'!E149, 'Vending_Machine_Sum Errors'!E149, 'MazeComplete Errors'!E149, 'MazeSolve Errors'!E149, 'Hamiltonian Errors'!E149)</f>
        <v>12.744444444444445</v>
      </c>
      <c r="F149">
        <f>AVERAGE('PARITY Errors'!F149, 'Pattern_Matching Errors'!F149, 'Reversal Errors'!F149, 'Stack Errors'!F149, 'Vending_Machine Errors'!F149, 'Vending_Machine_Sum Errors'!F149, 'MazeComplete Errors'!F149, 'MazeSolve Errors'!F149, 'Hamiltonian Errors'!F149)</f>
        <v>15.011111111111111</v>
      </c>
      <c r="G149">
        <f>AVERAGE('PARITY Errors'!G149, 'Pattern_Matching Errors'!G149, 'Reversal Errors'!G149, 'Stack Errors'!G149, 'Vending_Machine Errors'!G149, 'Vending_Machine_Sum Errors'!G149, 'MazeComplete Errors'!G149, 'MazeSolve Errors'!G149, 'Hamiltonian Errors'!G149)</f>
        <v>88.888888888888886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AVERAGE('PARITY Errors'!D150, 'Pattern_Matching Errors'!D150, 'Reversal Errors'!D150, 'Stack Errors'!D150, 'Vending_Machine Errors'!D150, 'Vending_Machine_Sum Errors'!D150, 'MazeComplete Errors'!D150, 'MazeSolve Errors'!D150, 'Hamiltonian Errors'!D150)</f>
        <v>55.24444444444444</v>
      </c>
      <c r="E150">
        <f>AVERAGE('PARITY Errors'!E150, 'Pattern_Matching Errors'!E150, 'Reversal Errors'!E150, 'Stack Errors'!E150, 'Vending_Machine Errors'!E150, 'Vending_Machine_Sum Errors'!E150, 'MazeComplete Errors'!E150, 'MazeSolve Errors'!E150, 'Hamiltonian Errors'!E150)</f>
        <v>12.633333333333333</v>
      </c>
      <c r="F150">
        <f>AVERAGE('PARITY Errors'!F150, 'Pattern_Matching Errors'!F150, 'Reversal Errors'!F150, 'Stack Errors'!F150, 'Vending_Machine Errors'!F150, 'Vending_Machine_Sum Errors'!F150, 'MazeComplete Errors'!F150, 'MazeSolve Errors'!F150, 'Hamiltonian Errors'!F150)</f>
        <v>15.122222222222225</v>
      </c>
      <c r="G150">
        <f>AVERAGE('PARITY Errors'!G150, 'Pattern_Matching Errors'!G150, 'Reversal Errors'!G150, 'Stack Errors'!G150, 'Vending_Machine Errors'!G150, 'Vending_Machine_Sum Errors'!G150, 'MazeComplete Errors'!G150, 'MazeSolve Errors'!G150, 'Hamiltonian Errors'!G150)</f>
        <v>88.888888888888886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AVERAGE('PARITY Errors'!D151, 'Pattern_Matching Errors'!D151, 'Reversal Errors'!D151, 'Stack Errors'!D151, 'Vending_Machine Errors'!D151, 'Vending_Machine_Sum Errors'!D151, 'MazeComplete Errors'!D151, 'MazeSolve Errors'!D151, 'Hamiltonian Errors'!D151)</f>
        <v>56.055555555555564</v>
      </c>
      <c r="E151">
        <f>AVERAGE('PARITY Errors'!E151, 'Pattern_Matching Errors'!E151, 'Reversal Errors'!E151, 'Stack Errors'!E151, 'Vending_Machine Errors'!E151, 'Vending_Machine_Sum Errors'!E151, 'MazeComplete Errors'!E151, 'MazeSolve Errors'!E151, 'Hamiltonian Errors'!E151)</f>
        <v>12.755555555555555</v>
      </c>
      <c r="F151">
        <f>AVERAGE('PARITY Errors'!F151, 'Pattern_Matching Errors'!F151, 'Reversal Errors'!F151, 'Stack Errors'!F151, 'Vending_Machine Errors'!F151, 'Vending_Machine_Sum Errors'!F151, 'MazeComplete Errors'!F151, 'MazeSolve Errors'!F151, 'Hamiltonian Errors'!F151)</f>
        <v>15.255555555555556</v>
      </c>
      <c r="G151">
        <f>AVERAGE('PARITY Errors'!G151, 'Pattern_Matching Errors'!G151, 'Reversal Errors'!G151, 'Stack Errors'!G151, 'Vending_Machine Errors'!G151, 'Vending_Machine_Sum Errors'!G151, 'MazeComplete Errors'!G151, 'MazeSolve Errors'!G151, 'Hamiltonian Errors'!G151)</f>
        <v>88.888888888888886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AVERAGE('PARITY Errors'!D152, 'Pattern_Matching Errors'!D152, 'Reversal Errors'!D152, 'Stack Errors'!D152, 'Vending_Machine Errors'!D152, 'Vending_Machine_Sum Errors'!D152, 'MazeComplete Errors'!D152, 'MazeSolve Errors'!D152, 'Hamiltonian Errors'!D152)</f>
        <v>56.155555555555551</v>
      </c>
      <c r="E152">
        <f>AVERAGE('PARITY Errors'!E152, 'Pattern_Matching Errors'!E152, 'Reversal Errors'!E152, 'Stack Errors'!E152, 'Vending_Machine Errors'!E152, 'Vending_Machine_Sum Errors'!E152, 'MazeComplete Errors'!E152, 'MazeSolve Errors'!E152, 'Hamiltonian Errors'!E152)</f>
        <v>12.41111111111111</v>
      </c>
      <c r="F152">
        <f>AVERAGE('PARITY Errors'!F152, 'Pattern_Matching Errors'!F152, 'Reversal Errors'!F152, 'Stack Errors'!F152, 'Vending_Machine Errors'!F152, 'Vending_Machine_Sum Errors'!F152, 'MazeComplete Errors'!F152, 'MazeSolve Errors'!F152, 'Hamiltonian Errors'!F152)</f>
        <v>15.899999999999999</v>
      </c>
      <c r="G152">
        <f>AVERAGE('PARITY Errors'!G152, 'Pattern_Matching Errors'!G152, 'Reversal Errors'!G152, 'Stack Errors'!G152, 'Vending_Machine Errors'!G152, 'Vending_Machine_Sum Errors'!G152, 'MazeComplete Errors'!G152, 'MazeSolve Errors'!G152, 'Hamiltonian Errors'!G152)</f>
        <v>88.888888888888886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AVERAGE('PARITY Errors'!D153, 'Pattern_Matching Errors'!D153, 'Reversal Errors'!D153, 'Stack Errors'!D153, 'Vending_Machine Errors'!D153, 'Vending_Machine_Sum Errors'!D153, 'MazeComplete Errors'!D153, 'MazeSolve Errors'!D153, 'Hamiltonian Errors'!D153)</f>
        <v>11.966666666666665</v>
      </c>
      <c r="E153">
        <f>AVERAGE('PARITY Errors'!E153, 'Pattern_Matching Errors'!E153, 'Reversal Errors'!E153, 'Stack Errors'!E153, 'Vending_Machine Errors'!E153, 'Vending_Machine_Sum Errors'!E153, 'MazeComplete Errors'!E153, 'MazeSolve Errors'!E153, 'Hamiltonian Errors'!E153)</f>
        <v>0</v>
      </c>
      <c r="F153">
        <f>AVERAGE('PARITY Errors'!F153, 'Pattern_Matching Errors'!F153, 'Reversal Errors'!F153, 'Stack Errors'!F153, 'Vending_Machine Errors'!F153, 'Vending_Machine_Sum Errors'!F153, 'MazeComplete Errors'!F153, 'MazeSolve Errors'!F153, 'Hamiltonian Errors'!F153)</f>
        <v>13.311111111111112</v>
      </c>
      <c r="G153">
        <f>AVERAGE('PARITY Errors'!G153, 'Pattern_Matching Errors'!G153, 'Reversal Errors'!G153, 'Stack Errors'!G153, 'Vending_Machine Errors'!G153, 'Vending_Machine_Sum Errors'!G153, 'MazeComplete Errors'!G153, 'MazeSolve Errors'!G153, 'Hamiltonian Errors'!G153)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AVERAGE('PARITY Errors'!D154, 'Pattern_Matching Errors'!D154, 'Reversal Errors'!D154, 'Stack Errors'!D154, 'Vending_Machine Errors'!D154, 'Vending_Machine_Sum Errors'!D154, 'MazeComplete Errors'!D154, 'MazeSolve Errors'!D154, 'Hamiltonian Errors'!D154)</f>
        <v>13.922222222222222</v>
      </c>
      <c r="E154">
        <f>AVERAGE('PARITY Errors'!E154, 'Pattern_Matching Errors'!E154, 'Reversal Errors'!E154, 'Stack Errors'!E154, 'Vending_Machine Errors'!E154, 'Vending_Machine_Sum Errors'!E154, 'MazeComplete Errors'!E154, 'MazeSolve Errors'!E154, 'Hamiltonian Errors'!E154)</f>
        <v>0</v>
      </c>
      <c r="F154">
        <f>AVERAGE('PARITY Errors'!F154, 'Pattern_Matching Errors'!F154, 'Reversal Errors'!F154, 'Stack Errors'!F154, 'Vending_Machine Errors'!F154, 'Vending_Machine_Sum Errors'!F154, 'MazeComplete Errors'!F154, 'MazeSolve Errors'!F154, 'Hamiltonian Errors'!F154)</f>
        <v>12.711111111111112</v>
      </c>
      <c r="G154">
        <f>AVERAGE('PARITY Errors'!G154, 'Pattern_Matching Errors'!G154, 'Reversal Errors'!G154, 'Stack Errors'!G154, 'Vending_Machine Errors'!G154, 'Vending_Machine_Sum Errors'!G154, 'MazeComplete Errors'!G154, 'MazeSolve Errors'!G154, 'Hamiltonian Errors'!G154)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AVERAGE('PARITY Errors'!D155, 'Pattern_Matching Errors'!D155, 'Reversal Errors'!D155, 'Stack Errors'!D155, 'Vending_Machine Errors'!D155, 'Vending_Machine_Sum Errors'!D155, 'MazeComplete Errors'!D155, 'MazeSolve Errors'!D155, 'Hamiltonian Errors'!D155)</f>
        <v>14.18888888888889</v>
      </c>
      <c r="E155">
        <f>AVERAGE('PARITY Errors'!E155, 'Pattern_Matching Errors'!E155, 'Reversal Errors'!E155, 'Stack Errors'!E155, 'Vending_Machine Errors'!E155, 'Vending_Machine_Sum Errors'!E155, 'MazeComplete Errors'!E155, 'MazeSolve Errors'!E155, 'Hamiltonian Errors'!E155)</f>
        <v>0</v>
      </c>
      <c r="F155">
        <f>AVERAGE('PARITY Errors'!F155, 'Pattern_Matching Errors'!F155, 'Reversal Errors'!F155, 'Stack Errors'!F155, 'Vending_Machine Errors'!F155, 'Vending_Machine_Sum Errors'!F155, 'MazeComplete Errors'!F155, 'MazeSolve Errors'!F155, 'Hamiltonian Errors'!F155)</f>
        <v>11.666666666666666</v>
      </c>
      <c r="G155">
        <f>AVERAGE('PARITY Errors'!G155, 'Pattern_Matching Errors'!G155, 'Reversal Errors'!G155, 'Stack Errors'!G155, 'Vending_Machine Errors'!G155, 'Vending_Machine_Sum Errors'!G155, 'MazeComplete Errors'!G155, 'MazeSolve Errors'!G155, 'Hamiltonian Errors'!G155)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AVERAGE('PARITY Errors'!D156, 'Pattern_Matching Errors'!D156, 'Reversal Errors'!D156, 'Stack Errors'!D156, 'Vending_Machine Errors'!D156, 'Vending_Machine_Sum Errors'!D156, 'MazeComplete Errors'!D156, 'MazeSolve Errors'!D156, 'Hamiltonian Errors'!D156)</f>
        <v>14.166666666666666</v>
      </c>
      <c r="E156">
        <f>AVERAGE('PARITY Errors'!E156, 'Pattern_Matching Errors'!E156, 'Reversal Errors'!E156, 'Stack Errors'!E156, 'Vending_Machine Errors'!E156, 'Vending_Machine_Sum Errors'!E156, 'MazeComplete Errors'!E156, 'MazeSolve Errors'!E156, 'Hamiltonian Errors'!E156)</f>
        <v>0</v>
      </c>
      <c r="F156">
        <f>AVERAGE('PARITY Errors'!F156, 'Pattern_Matching Errors'!F156, 'Reversal Errors'!F156, 'Stack Errors'!F156, 'Vending_Machine Errors'!F156, 'Vending_Machine_Sum Errors'!F156, 'MazeComplete Errors'!F156, 'MazeSolve Errors'!F156, 'Hamiltonian Errors'!F156)</f>
        <v>12.066666666666666</v>
      </c>
      <c r="G156">
        <f>AVERAGE('PARITY Errors'!G156, 'Pattern_Matching Errors'!G156, 'Reversal Errors'!G156, 'Stack Errors'!G156, 'Vending_Machine Errors'!G156, 'Vending_Machine_Sum Errors'!G156, 'MazeComplete Errors'!G156, 'MazeSolve Errors'!G156, 'Hamiltonian Errors'!G156)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AVERAGE('PARITY Errors'!D157, 'Pattern_Matching Errors'!D157, 'Reversal Errors'!D157, 'Stack Errors'!D157, 'Vending_Machine Errors'!D157, 'Vending_Machine_Sum Errors'!D157, 'MazeComplete Errors'!D157, 'MazeSolve Errors'!D157, 'Hamiltonian Errors'!D157)</f>
        <v>14.744444444444444</v>
      </c>
      <c r="E157">
        <f>AVERAGE('PARITY Errors'!E157, 'Pattern_Matching Errors'!E157, 'Reversal Errors'!E157, 'Stack Errors'!E157, 'Vending_Machine Errors'!E157, 'Vending_Machine_Sum Errors'!E157, 'MazeComplete Errors'!E157, 'MazeSolve Errors'!E157, 'Hamiltonian Errors'!E157)</f>
        <v>0</v>
      </c>
      <c r="F157">
        <f>AVERAGE('PARITY Errors'!F157, 'Pattern_Matching Errors'!F157, 'Reversal Errors'!F157, 'Stack Errors'!F157, 'Vending_Machine Errors'!F157, 'Vending_Machine_Sum Errors'!F157, 'MazeComplete Errors'!F157, 'MazeSolve Errors'!F157, 'Hamiltonian Errors'!F157)</f>
        <v>13.822222222222225</v>
      </c>
      <c r="G157">
        <f>AVERAGE('PARITY Errors'!G157, 'Pattern_Matching Errors'!G157, 'Reversal Errors'!G157, 'Stack Errors'!G157, 'Vending_Machine Errors'!G157, 'Vending_Machine_Sum Errors'!G157, 'MazeComplete Errors'!G157, 'MazeSolve Errors'!G157, 'Hamiltonian Errors'!G157)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AVERAGE('PARITY Errors'!D158, 'Pattern_Matching Errors'!D158, 'Reversal Errors'!D158, 'Stack Errors'!D158, 'Vending_Machine Errors'!D158, 'Vending_Machine_Sum Errors'!D158, 'MazeComplete Errors'!D158, 'MazeSolve Errors'!D158, 'Hamiltonian Errors'!D158)</f>
        <v>16.977777777777774</v>
      </c>
      <c r="E158">
        <f>AVERAGE('PARITY Errors'!E158, 'Pattern_Matching Errors'!E158, 'Reversal Errors'!E158, 'Stack Errors'!E158, 'Vending_Machine Errors'!E158, 'Vending_Machine_Sum Errors'!E158, 'MazeComplete Errors'!E158, 'MazeSolve Errors'!E158, 'Hamiltonian Errors'!E158)</f>
        <v>0</v>
      </c>
      <c r="F158">
        <f>AVERAGE('PARITY Errors'!F158, 'Pattern_Matching Errors'!F158, 'Reversal Errors'!F158, 'Stack Errors'!F158, 'Vending_Machine Errors'!F158, 'Vending_Machine_Sum Errors'!F158, 'MazeComplete Errors'!F158, 'MazeSolve Errors'!F158, 'Hamiltonian Errors'!F158)</f>
        <v>14.377777777777778</v>
      </c>
      <c r="G158">
        <f>AVERAGE('PARITY Errors'!G158, 'Pattern_Matching Errors'!G158, 'Reversal Errors'!G158, 'Stack Errors'!G158, 'Vending_Machine Errors'!G158, 'Vending_Machine_Sum Errors'!G158, 'MazeComplete Errors'!G158, 'MazeSolve Errors'!G158, 'Hamiltonian Errors'!G158)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AVERAGE('PARITY Errors'!D159, 'Pattern_Matching Errors'!D159, 'Reversal Errors'!D159, 'Stack Errors'!D159, 'Vending_Machine Errors'!D159, 'Vending_Machine_Sum Errors'!D159, 'MazeComplete Errors'!D159, 'MazeSolve Errors'!D159, 'Hamiltonian Errors'!D159)</f>
        <v>16.777777777777779</v>
      </c>
      <c r="E159">
        <f>AVERAGE('PARITY Errors'!E159, 'Pattern_Matching Errors'!E159, 'Reversal Errors'!E159, 'Stack Errors'!E159, 'Vending_Machine Errors'!E159, 'Vending_Machine_Sum Errors'!E159, 'MazeComplete Errors'!E159, 'MazeSolve Errors'!E159, 'Hamiltonian Errors'!E159)</f>
        <v>0</v>
      </c>
      <c r="F159">
        <f>AVERAGE('PARITY Errors'!F159, 'Pattern_Matching Errors'!F159, 'Reversal Errors'!F159, 'Stack Errors'!F159, 'Vending_Machine Errors'!F159, 'Vending_Machine_Sum Errors'!F159, 'MazeComplete Errors'!F159, 'MazeSolve Errors'!F159, 'Hamiltonian Errors'!F159)</f>
        <v>14.877777777777775</v>
      </c>
      <c r="G159">
        <f>AVERAGE('PARITY Errors'!G159, 'Pattern_Matching Errors'!G159, 'Reversal Errors'!G159, 'Stack Errors'!G159, 'Vending_Machine Errors'!G159, 'Vending_Machine_Sum Errors'!G159, 'MazeComplete Errors'!G159, 'MazeSolve Errors'!G159, 'Hamiltonian Errors'!G159)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AVERAGE('PARITY Errors'!D160, 'Pattern_Matching Errors'!D160, 'Reversal Errors'!D160, 'Stack Errors'!D160, 'Vending_Machine Errors'!D160, 'Vending_Machine_Sum Errors'!D160, 'MazeComplete Errors'!D160, 'MazeSolve Errors'!D160, 'Hamiltonian Errors'!D160)</f>
        <v>17.066666666666663</v>
      </c>
      <c r="E160">
        <f>AVERAGE('PARITY Errors'!E160, 'Pattern_Matching Errors'!E160, 'Reversal Errors'!E160, 'Stack Errors'!E160, 'Vending_Machine Errors'!E160, 'Vending_Machine_Sum Errors'!E160, 'MazeComplete Errors'!E160, 'MazeSolve Errors'!E160, 'Hamiltonian Errors'!E160)</f>
        <v>0</v>
      </c>
      <c r="F160">
        <f>AVERAGE('PARITY Errors'!F160, 'Pattern_Matching Errors'!F160, 'Reversal Errors'!F160, 'Stack Errors'!F160, 'Vending_Machine Errors'!F160, 'Vending_Machine_Sum Errors'!F160, 'MazeComplete Errors'!F160, 'MazeSolve Errors'!F160, 'Hamiltonian Errors'!F160)</f>
        <v>14.955555555555556</v>
      </c>
      <c r="G160">
        <f>AVERAGE('PARITY Errors'!G160, 'Pattern_Matching Errors'!G160, 'Reversal Errors'!G160, 'Stack Errors'!G160, 'Vending_Machine Errors'!G160, 'Vending_Machine_Sum Errors'!G160, 'MazeComplete Errors'!G160, 'MazeSolve Errors'!G160, 'Hamiltonian Errors'!G160)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AVERAGE('PARITY Errors'!D161, 'Pattern_Matching Errors'!D161, 'Reversal Errors'!D161, 'Stack Errors'!D161, 'Vending_Machine Errors'!D161, 'Vending_Machine_Sum Errors'!D161, 'MazeComplete Errors'!D161, 'MazeSolve Errors'!D161, 'Hamiltonian Errors'!D161)</f>
        <v>17.188888888888886</v>
      </c>
      <c r="E161">
        <f>AVERAGE('PARITY Errors'!E161, 'Pattern_Matching Errors'!E161, 'Reversal Errors'!E161, 'Stack Errors'!E161, 'Vending_Machine Errors'!E161, 'Vending_Machine_Sum Errors'!E161, 'MazeComplete Errors'!E161, 'MazeSolve Errors'!E161, 'Hamiltonian Errors'!E161)</f>
        <v>0</v>
      </c>
      <c r="F161">
        <f>AVERAGE('PARITY Errors'!F161, 'Pattern_Matching Errors'!F161, 'Reversal Errors'!F161, 'Stack Errors'!F161, 'Vending_Machine Errors'!F161, 'Vending_Machine_Sum Errors'!F161, 'MazeComplete Errors'!F161, 'MazeSolve Errors'!F161, 'Hamiltonian Errors'!F161)</f>
        <v>15.288888888888888</v>
      </c>
      <c r="G161">
        <f>AVERAGE('PARITY Errors'!G161, 'Pattern_Matching Errors'!G161, 'Reversal Errors'!G161, 'Stack Errors'!G161, 'Vending_Machine Errors'!G161, 'Vending_Machine_Sum Errors'!G161, 'MazeComplete Errors'!G161, 'MazeSolve Errors'!G161, 'Hamiltonian Errors'!G161)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AVERAGE('PARITY Errors'!D162, 'Pattern_Matching Errors'!D162, 'Reversal Errors'!D162, 'Stack Errors'!D162, 'Vending_Machine Errors'!D162, 'Vending_Machine_Sum Errors'!D162, 'MazeComplete Errors'!D162, 'MazeSolve Errors'!D162, 'Hamiltonian Errors'!D162)</f>
        <v>16.822222222222219</v>
      </c>
      <c r="E162">
        <f>AVERAGE('PARITY Errors'!E162, 'Pattern_Matching Errors'!E162, 'Reversal Errors'!E162, 'Stack Errors'!E162, 'Vending_Machine Errors'!E162, 'Vending_Machine_Sum Errors'!E162, 'MazeComplete Errors'!E162, 'MazeSolve Errors'!E162, 'Hamiltonian Errors'!E162)</f>
        <v>0</v>
      </c>
      <c r="F162">
        <f>AVERAGE('PARITY Errors'!F162, 'Pattern_Matching Errors'!F162, 'Reversal Errors'!F162, 'Stack Errors'!F162, 'Vending_Machine Errors'!F162, 'Vending_Machine_Sum Errors'!F162, 'MazeComplete Errors'!F162, 'MazeSolve Errors'!F162, 'Hamiltonian Errors'!F162)</f>
        <v>15.322222222222223</v>
      </c>
      <c r="G162">
        <f>AVERAGE('PARITY Errors'!G162, 'Pattern_Matching Errors'!G162, 'Reversal Errors'!G162, 'Stack Errors'!G162, 'Vending_Machine Errors'!G162, 'Vending_Machine_Sum Errors'!G162, 'MazeComplete Errors'!G162, 'MazeSolve Errors'!G162, 'Hamiltonian Errors'!G162)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AVERAGE('PARITY Errors'!D163, 'Pattern_Matching Errors'!D163, 'Reversal Errors'!D163, 'Stack Errors'!D163, 'Vending_Machine Errors'!D163, 'Vending_Machine_Sum Errors'!D163, 'MazeComplete Errors'!D163, 'MazeSolve Errors'!D163, 'Hamiltonian Errors'!D163)</f>
        <v>8.0666666666666664</v>
      </c>
      <c r="E163">
        <f>AVERAGE('PARITY Errors'!E163, 'Pattern_Matching Errors'!E163, 'Reversal Errors'!E163, 'Stack Errors'!E163, 'Vending_Machine Errors'!E163, 'Vending_Machine_Sum Errors'!E163, 'MazeComplete Errors'!E163, 'MazeSolve Errors'!E163, 'Hamiltonian Errors'!E163)</f>
        <v>0</v>
      </c>
      <c r="F163">
        <f>AVERAGE('PARITY Errors'!F163, 'Pattern_Matching Errors'!F163, 'Reversal Errors'!F163, 'Stack Errors'!F163, 'Vending_Machine Errors'!F163, 'Vending_Machine_Sum Errors'!F163, 'MazeComplete Errors'!F163, 'MazeSolve Errors'!F163, 'Hamiltonian Errors'!F163)</f>
        <v>12.31111111111111</v>
      </c>
      <c r="G163">
        <f>AVERAGE('PARITY Errors'!G163, 'Pattern_Matching Errors'!G163, 'Reversal Errors'!G163, 'Stack Errors'!G163, 'Vending_Machine Errors'!G163, 'Vending_Machine_Sum Errors'!G163, 'MazeComplete Errors'!G163, 'MazeSolve Errors'!G163, 'Hamiltonian Errors'!G163)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AVERAGE('PARITY Errors'!D164, 'Pattern_Matching Errors'!D164, 'Reversal Errors'!D164, 'Stack Errors'!D164, 'Vending_Machine Errors'!D164, 'Vending_Machine_Sum Errors'!D164, 'MazeComplete Errors'!D164, 'MazeSolve Errors'!D164, 'Hamiltonian Errors'!D164)</f>
        <v>9.6111111111111107</v>
      </c>
      <c r="E164">
        <f>AVERAGE('PARITY Errors'!E164, 'Pattern_Matching Errors'!E164, 'Reversal Errors'!E164, 'Stack Errors'!E164, 'Vending_Machine Errors'!E164, 'Vending_Machine_Sum Errors'!E164, 'MazeComplete Errors'!E164, 'MazeSolve Errors'!E164, 'Hamiltonian Errors'!E164)</f>
        <v>0</v>
      </c>
      <c r="F164">
        <f>AVERAGE('PARITY Errors'!F164, 'Pattern_Matching Errors'!F164, 'Reversal Errors'!F164, 'Stack Errors'!F164, 'Vending_Machine Errors'!F164, 'Vending_Machine_Sum Errors'!F164, 'MazeComplete Errors'!F164, 'MazeSolve Errors'!F164, 'Hamiltonian Errors'!F164)</f>
        <v>11.555555555555555</v>
      </c>
      <c r="G164">
        <f>AVERAGE('PARITY Errors'!G164, 'Pattern_Matching Errors'!G164, 'Reversal Errors'!G164, 'Stack Errors'!G164, 'Vending_Machine Errors'!G164, 'Vending_Machine_Sum Errors'!G164, 'MazeComplete Errors'!G164, 'MazeSolve Errors'!G164, 'Hamiltonian Errors'!G164)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AVERAGE('PARITY Errors'!D165, 'Pattern_Matching Errors'!D165, 'Reversal Errors'!D165, 'Stack Errors'!D165, 'Vending_Machine Errors'!D165, 'Vending_Machine_Sum Errors'!D165, 'MazeComplete Errors'!D165, 'MazeSolve Errors'!D165, 'Hamiltonian Errors'!D165)</f>
        <v>10.266666666666667</v>
      </c>
      <c r="E165">
        <f>AVERAGE('PARITY Errors'!E165, 'Pattern_Matching Errors'!E165, 'Reversal Errors'!E165, 'Stack Errors'!E165, 'Vending_Machine Errors'!E165, 'Vending_Machine_Sum Errors'!E165, 'MazeComplete Errors'!E165, 'MazeSolve Errors'!E165, 'Hamiltonian Errors'!E165)</f>
        <v>0</v>
      </c>
      <c r="F165">
        <f>AVERAGE('PARITY Errors'!F165, 'Pattern_Matching Errors'!F165, 'Reversal Errors'!F165, 'Stack Errors'!F165, 'Vending_Machine Errors'!F165, 'Vending_Machine_Sum Errors'!F165, 'MazeComplete Errors'!F165, 'MazeSolve Errors'!F165, 'Hamiltonian Errors'!F165)</f>
        <v>10</v>
      </c>
      <c r="G165">
        <f>AVERAGE('PARITY Errors'!G165, 'Pattern_Matching Errors'!G165, 'Reversal Errors'!G165, 'Stack Errors'!G165, 'Vending_Machine Errors'!G165, 'Vending_Machine_Sum Errors'!G165, 'MazeComplete Errors'!G165, 'MazeSolve Errors'!G165, 'Hamiltonian Errors'!G165)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AVERAGE('PARITY Errors'!D166, 'Pattern_Matching Errors'!D166, 'Reversal Errors'!D166, 'Stack Errors'!D166, 'Vending_Machine Errors'!D166, 'Vending_Machine_Sum Errors'!D166, 'MazeComplete Errors'!D166, 'MazeSolve Errors'!D166, 'Hamiltonian Errors'!D166)</f>
        <v>10.022222222222222</v>
      </c>
      <c r="E166">
        <f>AVERAGE('PARITY Errors'!E166, 'Pattern_Matching Errors'!E166, 'Reversal Errors'!E166, 'Stack Errors'!E166, 'Vending_Machine Errors'!E166, 'Vending_Machine_Sum Errors'!E166, 'MazeComplete Errors'!E166, 'MazeSolve Errors'!E166, 'Hamiltonian Errors'!E166)</f>
        <v>0</v>
      </c>
      <c r="F166">
        <f>AVERAGE('PARITY Errors'!F166, 'Pattern_Matching Errors'!F166, 'Reversal Errors'!F166, 'Stack Errors'!F166, 'Vending_Machine Errors'!F166, 'Vending_Machine_Sum Errors'!F166, 'MazeComplete Errors'!F166, 'MazeSolve Errors'!F166, 'Hamiltonian Errors'!F166)</f>
        <v>13.944444444444446</v>
      </c>
      <c r="G166">
        <f>AVERAGE('PARITY Errors'!G166, 'Pattern_Matching Errors'!G166, 'Reversal Errors'!G166, 'Stack Errors'!G166, 'Vending_Machine Errors'!G166, 'Vending_Machine_Sum Errors'!G166, 'MazeComplete Errors'!G166, 'MazeSolve Errors'!G166, 'Hamiltonian Errors'!G166)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AVERAGE('PARITY Errors'!D167, 'Pattern_Matching Errors'!D167, 'Reversal Errors'!D167, 'Stack Errors'!D167, 'Vending_Machine Errors'!D167, 'Vending_Machine_Sum Errors'!D167, 'MazeComplete Errors'!D167, 'MazeSolve Errors'!D167, 'Hamiltonian Errors'!D167)</f>
        <v>10.211111111111109</v>
      </c>
      <c r="E167">
        <f>AVERAGE('PARITY Errors'!E167, 'Pattern_Matching Errors'!E167, 'Reversal Errors'!E167, 'Stack Errors'!E167, 'Vending_Machine Errors'!E167, 'Vending_Machine_Sum Errors'!E167, 'MazeComplete Errors'!E167, 'MazeSolve Errors'!E167, 'Hamiltonian Errors'!E167)</f>
        <v>0</v>
      </c>
      <c r="F167">
        <f>AVERAGE('PARITY Errors'!F167, 'Pattern_Matching Errors'!F167, 'Reversal Errors'!F167, 'Stack Errors'!F167, 'Vending_Machine Errors'!F167, 'Vending_Machine_Sum Errors'!F167, 'MazeComplete Errors'!F167, 'MazeSolve Errors'!F167, 'Hamiltonian Errors'!F167)</f>
        <v>13.111111111111111</v>
      </c>
      <c r="G167">
        <f>AVERAGE('PARITY Errors'!G167, 'Pattern_Matching Errors'!G167, 'Reversal Errors'!G167, 'Stack Errors'!G167, 'Vending_Machine Errors'!G167, 'Vending_Machine_Sum Errors'!G167, 'MazeComplete Errors'!G167, 'MazeSolve Errors'!G167, 'Hamiltonian Errors'!G167)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AVERAGE('PARITY Errors'!D168, 'Pattern_Matching Errors'!D168, 'Reversal Errors'!D168, 'Stack Errors'!D168, 'Vending_Machine Errors'!D168, 'Vending_Machine_Sum Errors'!D168, 'MazeComplete Errors'!D168, 'MazeSolve Errors'!D168, 'Hamiltonian Errors'!D168)</f>
        <v>8.2999999999999989</v>
      </c>
      <c r="E168">
        <f>AVERAGE('PARITY Errors'!E168, 'Pattern_Matching Errors'!E168, 'Reversal Errors'!E168, 'Stack Errors'!E168, 'Vending_Machine Errors'!E168, 'Vending_Machine_Sum Errors'!E168, 'MazeComplete Errors'!E168, 'MazeSolve Errors'!E168, 'Hamiltonian Errors'!E168)</f>
        <v>0</v>
      </c>
      <c r="F168">
        <f>AVERAGE('PARITY Errors'!F168, 'Pattern_Matching Errors'!F168, 'Reversal Errors'!F168, 'Stack Errors'!F168, 'Vending_Machine Errors'!F168, 'Vending_Machine_Sum Errors'!F168, 'MazeComplete Errors'!F168, 'MazeSolve Errors'!F168, 'Hamiltonian Errors'!F168)</f>
        <v>5.9111111111111114</v>
      </c>
      <c r="G168">
        <f>AVERAGE('PARITY Errors'!G168, 'Pattern_Matching Errors'!G168, 'Reversal Errors'!G168, 'Stack Errors'!G168, 'Vending_Machine Errors'!G168, 'Vending_Machine_Sum Errors'!G168, 'MazeComplete Errors'!G168, 'MazeSolve Errors'!G168, 'Hamiltonian Errors'!G168)</f>
        <v>11.2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AVERAGE('PARITY Errors'!D169, 'Pattern_Matching Errors'!D169, 'Reversal Errors'!D169, 'Stack Errors'!D169, 'Vending_Machine Errors'!D169, 'Vending_Machine_Sum Errors'!D169, 'MazeComplete Errors'!D169, 'MazeSolve Errors'!D169, 'Hamiltonian Errors'!D169)</f>
        <v>7.7555555555555555</v>
      </c>
      <c r="E169">
        <f>AVERAGE('PARITY Errors'!E169, 'Pattern_Matching Errors'!E169, 'Reversal Errors'!E169, 'Stack Errors'!E169, 'Vending_Machine Errors'!E169, 'Vending_Machine_Sum Errors'!E169, 'MazeComplete Errors'!E169, 'MazeSolve Errors'!E169, 'Hamiltonian Errors'!E169)</f>
        <v>0</v>
      </c>
      <c r="F169">
        <f>AVERAGE('PARITY Errors'!F169, 'Pattern_Matching Errors'!F169, 'Reversal Errors'!F169, 'Stack Errors'!F169, 'Vending_Machine Errors'!F169, 'Vending_Machine_Sum Errors'!F169, 'MazeComplete Errors'!F169, 'MazeSolve Errors'!F169, 'Hamiltonian Errors'!F169)</f>
        <v>6.7333333333333334</v>
      </c>
      <c r="G169">
        <f>AVERAGE('PARITY Errors'!G169, 'Pattern_Matching Errors'!G169, 'Reversal Errors'!G169, 'Stack Errors'!G169, 'Vending_Machine Errors'!G169, 'Vending_Machine_Sum Errors'!G169, 'MazeComplete Errors'!G169, 'MazeSolve Errors'!G169, 'Hamiltonian Errors'!G169)</f>
        <v>11.2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AVERAGE('PARITY Errors'!D170, 'Pattern_Matching Errors'!D170, 'Reversal Errors'!D170, 'Stack Errors'!D170, 'Vending_Machine Errors'!D170, 'Vending_Machine_Sum Errors'!D170, 'MazeComplete Errors'!D170, 'MazeSolve Errors'!D170, 'Hamiltonian Errors'!D170)</f>
        <v>8.9222222222222225</v>
      </c>
      <c r="E170">
        <f>AVERAGE('PARITY Errors'!E170, 'Pattern_Matching Errors'!E170, 'Reversal Errors'!E170, 'Stack Errors'!E170, 'Vending_Machine Errors'!E170, 'Vending_Machine_Sum Errors'!E170, 'MazeComplete Errors'!E170, 'MazeSolve Errors'!E170, 'Hamiltonian Errors'!E170)</f>
        <v>0</v>
      </c>
      <c r="F170">
        <f>AVERAGE('PARITY Errors'!F170, 'Pattern_Matching Errors'!F170, 'Reversal Errors'!F170, 'Stack Errors'!F170, 'Vending_Machine Errors'!F170, 'Vending_Machine_Sum Errors'!F170, 'MazeComplete Errors'!F170, 'MazeSolve Errors'!F170, 'Hamiltonian Errors'!F170)</f>
        <v>7.1999999999999993</v>
      </c>
      <c r="G170">
        <f>AVERAGE('PARITY Errors'!G170, 'Pattern_Matching Errors'!G170, 'Reversal Errors'!G170, 'Stack Errors'!G170, 'Vending_Machine Errors'!G170, 'Vending_Machine_Sum Errors'!G170, 'MazeComplete Errors'!G170, 'MazeSolve Errors'!G170, 'Hamiltonian Errors'!G170)</f>
        <v>11.211111111111112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AVERAGE('PARITY Errors'!D171, 'Pattern_Matching Errors'!D171, 'Reversal Errors'!D171, 'Stack Errors'!D171, 'Vending_Machine Errors'!D171, 'Vending_Machine_Sum Errors'!D171, 'MazeComplete Errors'!D171, 'MazeSolve Errors'!D171, 'Hamiltonian Errors'!D171)</f>
        <v>9.3000000000000007</v>
      </c>
      <c r="E171">
        <f>AVERAGE('PARITY Errors'!E171, 'Pattern_Matching Errors'!E171, 'Reversal Errors'!E171, 'Stack Errors'!E171, 'Vending_Machine Errors'!E171, 'Vending_Machine_Sum Errors'!E171, 'MazeComplete Errors'!E171, 'MazeSolve Errors'!E171, 'Hamiltonian Errors'!E171)</f>
        <v>0</v>
      </c>
      <c r="F171">
        <f>AVERAGE('PARITY Errors'!F171, 'Pattern_Matching Errors'!F171, 'Reversal Errors'!F171, 'Stack Errors'!F171, 'Vending_Machine Errors'!F171, 'Vending_Machine_Sum Errors'!F171, 'MazeComplete Errors'!F171, 'MazeSolve Errors'!F171, 'Hamiltonian Errors'!F171)</f>
        <v>6.4111111111111114</v>
      </c>
      <c r="G171">
        <f>AVERAGE('PARITY Errors'!G171, 'Pattern_Matching Errors'!G171, 'Reversal Errors'!G171, 'Stack Errors'!G171, 'Vending_Machine Errors'!G171, 'Vending_Machine_Sum Errors'!G171, 'MazeComplete Errors'!G171, 'MazeSolve Errors'!G171, 'Hamiltonian Errors'!G171)</f>
        <v>11.166666666666666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AVERAGE('PARITY Errors'!D172, 'Pattern_Matching Errors'!D172, 'Reversal Errors'!D172, 'Stack Errors'!D172, 'Vending_Machine Errors'!D172, 'Vending_Machine_Sum Errors'!D172, 'MazeComplete Errors'!D172, 'MazeSolve Errors'!D172, 'Hamiltonian Errors'!D172)</f>
        <v>10.7</v>
      </c>
      <c r="E172">
        <f>AVERAGE('PARITY Errors'!E172, 'Pattern_Matching Errors'!E172, 'Reversal Errors'!E172, 'Stack Errors'!E172, 'Vending_Machine Errors'!E172, 'Vending_Machine_Sum Errors'!E172, 'MazeComplete Errors'!E172, 'MazeSolve Errors'!E172, 'Hamiltonian Errors'!E172)</f>
        <v>0</v>
      </c>
      <c r="F172">
        <f>AVERAGE('PARITY Errors'!F172, 'Pattern_Matching Errors'!F172, 'Reversal Errors'!F172, 'Stack Errors'!F172, 'Vending_Machine Errors'!F172, 'Vending_Machine_Sum Errors'!F172, 'MazeComplete Errors'!F172, 'MazeSolve Errors'!F172, 'Hamiltonian Errors'!F172)</f>
        <v>5.4444444444444446</v>
      </c>
      <c r="G172">
        <f>AVERAGE('PARITY Errors'!G172, 'Pattern_Matching Errors'!G172, 'Reversal Errors'!G172, 'Stack Errors'!G172, 'Vending_Machine Errors'!G172, 'Vending_Machine_Sum Errors'!G172, 'MazeComplete Errors'!G172, 'MazeSolve Errors'!G172, 'Hamiltonian Errors'!G172)</f>
        <v>11.111111111111111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AVERAGE('PARITY Errors'!D173, 'Pattern_Matching Errors'!D173, 'Reversal Errors'!D173, 'Stack Errors'!D173, 'Vending_Machine Errors'!D173, 'Vending_Machine_Sum Errors'!D173, 'MazeComplete Errors'!D173, 'MazeSolve Errors'!D173, 'Hamiltonian Errors'!D173)</f>
        <v>7.0666666666666664</v>
      </c>
      <c r="E173">
        <f>AVERAGE('PARITY Errors'!E173, 'Pattern_Matching Errors'!E173, 'Reversal Errors'!E173, 'Stack Errors'!E173, 'Vending_Machine Errors'!E173, 'Vending_Machine_Sum Errors'!E173, 'MazeComplete Errors'!E173, 'MazeSolve Errors'!E173, 'Hamiltonian Errors'!E173)</f>
        <v>0</v>
      </c>
      <c r="F173">
        <f>AVERAGE('PARITY Errors'!F173, 'Pattern_Matching Errors'!F173, 'Reversal Errors'!F173, 'Stack Errors'!F173, 'Vending_Machine Errors'!F173, 'Vending_Machine_Sum Errors'!F173, 'MazeComplete Errors'!F173, 'MazeSolve Errors'!F173, 'Hamiltonian Errors'!F173)</f>
        <v>2.0999999999999996</v>
      </c>
      <c r="G173">
        <f>AVERAGE('PARITY Errors'!G173, 'Pattern_Matching Errors'!G173, 'Reversal Errors'!G173, 'Stack Errors'!G173, 'Vending_Machine Errors'!G173, 'Vending_Machine_Sum Errors'!G173, 'MazeComplete Errors'!G173, 'MazeSolve Errors'!G173, 'Hamiltonian Errors'!G173)</f>
        <v>11.244444444444445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AVERAGE('PARITY Errors'!D174, 'Pattern_Matching Errors'!D174, 'Reversal Errors'!D174, 'Stack Errors'!D174, 'Vending_Machine Errors'!D174, 'Vending_Machine_Sum Errors'!D174, 'MazeComplete Errors'!D174, 'MazeSolve Errors'!D174, 'Hamiltonian Errors'!D174)</f>
        <v>9.0555555555555536</v>
      </c>
      <c r="E174">
        <f>AVERAGE('PARITY Errors'!E174, 'Pattern_Matching Errors'!E174, 'Reversal Errors'!E174, 'Stack Errors'!E174, 'Vending_Machine Errors'!E174, 'Vending_Machine_Sum Errors'!E174, 'MazeComplete Errors'!E174, 'MazeSolve Errors'!E174, 'Hamiltonian Errors'!E174)</f>
        <v>0</v>
      </c>
      <c r="F174">
        <f>AVERAGE('PARITY Errors'!F174, 'Pattern_Matching Errors'!F174, 'Reversal Errors'!F174, 'Stack Errors'!F174, 'Vending_Machine Errors'!F174, 'Vending_Machine_Sum Errors'!F174, 'MazeComplete Errors'!F174, 'MazeSolve Errors'!F174, 'Hamiltonian Errors'!F174)</f>
        <v>1.7111111111111112</v>
      </c>
      <c r="G174">
        <f>AVERAGE('PARITY Errors'!G174, 'Pattern_Matching Errors'!G174, 'Reversal Errors'!G174, 'Stack Errors'!G174, 'Vending_Machine Errors'!G174, 'Vending_Machine_Sum Errors'!G174, 'MazeComplete Errors'!G174, 'MazeSolve Errors'!G174, 'Hamiltonian Errors'!G174)</f>
        <v>11.211111111111112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AVERAGE('PARITY Errors'!D175, 'Pattern_Matching Errors'!D175, 'Reversal Errors'!D175, 'Stack Errors'!D175, 'Vending_Machine Errors'!D175, 'Vending_Machine_Sum Errors'!D175, 'MazeComplete Errors'!D175, 'MazeSolve Errors'!D175, 'Hamiltonian Errors'!D175)</f>
        <v>9.6222222222222218</v>
      </c>
      <c r="E175">
        <f>AVERAGE('PARITY Errors'!E175, 'Pattern_Matching Errors'!E175, 'Reversal Errors'!E175, 'Stack Errors'!E175, 'Vending_Machine Errors'!E175, 'Vending_Machine_Sum Errors'!E175, 'MazeComplete Errors'!E175, 'MazeSolve Errors'!E175, 'Hamiltonian Errors'!E175)</f>
        <v>0</v>
      </c>
      <c r="F175">
        <f>AVERAGE('PARITY Errors'!F175, 'Pattern_Matching Errors'!F175, 'Reversal Errors'!F175, 'Stack Errors'!F175, 'Vending_Machine Errors'!F175, 'Vending_Machine_Sum Errors'!F175, 'MazeComplete Errors'!F175, 'MazeSolve Errors'!F175, 'Hamiltonian Errors'!F175)</f>
        <v>1.7444444444444445</v>
      </c>
      <c r="G175">
        <f>AVERAGE('PARITY Errors'!G175, 'Pattern_Matching Errors'!G175, 'Reversal Errors'!G175, 'Stack Errors'!G175, 'Vending_Machine Errors'!G175, 'Vending_Machine_Sum Errors'!G175, 'MazeComplete Errors'!G175, 'MazeSolve Errors'!G175, 'Hamiltonian Errors'!G175)</f>
        <v>11.211111111111112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AVERAGE('PARITY Errors'!D176, 'Pattern_Matching Errors'!D176, 'Reversal Errors'!D176, 'Stack Errors'!D176, 'Vending_Machine Errors'!D176, 'Vending_Machine_Sum Errors'!D176, 'MazeComplete Errors'!D176, 'MazeSolve Errors'!D176, 'Hamiltonian Errors'!D176)</f>
        <v>10.388888888888889</v>
      </c>
      <c r="E176">
        <f>AVERAGE('PARITY Errors'!E176, 'Pattern_Matching Errors'!E176, 'Reversal Errors'!E176, 'Stack Errors'!E176, 'Vending_Machine Errors'!E176, 'Vending_Machine_Sum Errors'!E176, 'MazeComplete Errors'!E176, 'MazeSolve Errors'!E176, 'Hamiltonian Errors'!E176)</f>
        <v>0</v>
      </c>
      <c r="F176">
        <f>AVERAGE('PARITY Errors'!F176, 'Pattern_Matching Errors'!F176, 'Reversal Errors'!F176, 'Stack Errors'!F176, 'Vending_Machine Errors'!F176, 'Vending_Machine_Sum Errors'!F176, 'MazeComplete Errors'!F176, 'MazeSolve Errors'!F176, 'Hamiltonian Errors'!F176)</f>
        <v>1.6777777777777778</v>
      </c>
      <c r="G176">
        <f>AVERAGE('PARITY Errors'!G176, 'Pattern_Matching Errors'!G176, 'Reversal Errors'!G176, 'Stack Errors'!G176, 'Vending_Machine Errors'!G176, 'Vending_Machine_Sum Errors'!G176, 'MazeComplete Errors'!G176, 'MazeSolve Errors'!G176, 'Hamiltonian Errors'!G176)</f>
        <v>11.166666666666666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AVERAGE('PARITY Errors'!D177, 'Pattern_Matching Errors'!D177, 'Reversal Errors'!D177, 'Stack Errors'!D177, 'Vending_Machine Errors'!D177, 'Vending_Machine_Sum Errors'!D177, 'MazeComplete Errors'!D177, 'MazeSolve Errors'!D177, 'Hamiltonian Errors'!D177)</f>
        <v>11.722222222222221</v>
      </c>
      <c r="E177">
        <f>AVERAGE('PARITY Errors'!E177, 'Pattern_Matching Errors'!E177, 'Reversal Errors'!E177, 'Stack Errors'!E177, 'Vending_Machine Errors'!E177, 'Vending_Machine_Sum Errors'!E177, 'MazeComplete Errors'!E177, 'MazeSolve Errors'!E177, 'Hamiltonian Errors'!E177)</f>
        <v>0</v>
      </c>
      <c r="F177">
        <f>AVERAGE('PARITY Errors'!F177, 'Pattern_Matching Errors'!F177, 'Reversal Errors'!F177, 'Stack Errors'!F177, 'Vending_Machine Errors'!F177, 'Vending_Machine_Sum Errors'!F177, 'MazeComplete Errors'!F177, 'MazeSolve Errors'!F177, 'Hamiltonian Errors'!F177)</f>
        <v>1.3888888888888888</v>
      </c>
      <c r="G177">
        <f>AVERAGE('PARITY Errors'!G177, 'Pattern_Matching Errors'!G177, 'Reversal Errors'!G177, 'Stack Errors'!G177, 'Vending_Machine Errors'!G177, 'Vending_Machine_Sum Errors'!G177, 'MazeComplete Errors'!G177, 'MazeSolve Errors'!G177, 'Hamiltonian Errors'!G177)</f>
        <v>11.222222222222221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AVERAGE('PARITY Errors'!D184, 'Pattern_Matching Errors'!D184, 'Reversal Errors'!D184, 'Stack Errors'!D184, 'Vending_Machine Errors'!D184, 'Vending_Machine_Sum Errors'!D184, 'MazeComplete Errors'!D184, 'MazeSolve Errors'!D184, 'Hamiltonian Errors'!D184)</f>
        <v>33.055555555555557</v>
      </c>
      <c r="E184">
        <f>AVERAGE('PARITY Errors'!E184, 'Pattern_Matching Errors'!E184, 'Reversal Errors'!E184, 'Stack Errors'!E184, 'Vending_Machine Errors'!E184, 'Vending_Machine_Sum Errors'!E184, 'MazeComplete Errors'!E184, 'MazeSolve Errors'!E184, 'Hamiltonian Errors'!E184)</f>
        <v>13.855555555555554</v>
      </c>
      <c r="F184">
        <f>AVERAGE('PARITY Errors'!F184, 'Pattern_Matching Errors'!F184, 'Reversal Errors'!F184, 'Stack Errors'!F184, 'Vending_Machine Errors'!F184, 'Vending_Machine_Sum Errors'!F184, 'MazeComplete Errors'!F184, 'MazeSolve Errors'!F184, 'Hamiltonian Errors'!F184)</f>
        <v>11.822222222222223</v>
      </c>
      <c r="G184">
        <f>AVERAGE('PARITY Errors'!G184, 'Pattern_Matching Errors'!G184, 'Reversal Errors'!G184, 'Stack Errors'!G184, 'Vending_Machine Errors'!G184, 'Vending_Machine_Sum Errors'!G184, 'MazeComplete Errors'!G184, 'MazeSolve Errors'!G184, 'Hamiltonian Errors'!G184)</f>
        <v>83.555555555555543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AVERAGE('PARITY Errors'!D185, 'Pattern_Matching Errors'!D185, 'Reversal Errors'!D185, 'Stack Errors'!D185, 'Vending_Machine Errors'!D185, 'Vending_Machine_Sum Errors'!D185, 'MazeComplete Errors'!D185, 'MazeSolve Errors'!D185, 'Hamiltonian Errors'!D185)</f>
        <v>33.977777777777781</v>
      </c>
      <c r="E185">
        <f>AVERAGE('PARITY Errors'!E185, 'Pattern_Matching Errors'!E185, 'Reversal Errors'!E185, 'Stack Errors'!E185, 'Vending_Machine Errors'!E185, 'Vending_Machine_Sum Errors'!E185, 'MazeComplete Errors'!E185, 'MazeSolve Errors'!E185, 'Hamiltonian Errors'!E185)</f>
        <v>14.388888888888889</v>
      </c>
      <c r="F185">
        <f>AVERAGE('PARITY Errors'!F185, 'Pattern_Matching Errors'!F185, 'Reversal Errors'!F185, 'Stack Errors'!F185, 'Vending_Machine Errors'!F185, 'Vending_Machine_Sum Errors'!F185, 'MazeComplete Errors'!F185, 'MazeSolve Errors'!F185, 'Hamiltonian Errors'!F185)</f>
        <v>12.78888888888889</v>
      </c>
      <c r="G185">
        <f>AVERAGE('PARITY Errors'!G185, 'Pattern_Matching Errors'!G185, 'Reversal Errors'!G185, 'Stack Errors'!G185, 'Vending_Machine Errors'!G185, 'Vending_Machine_Sum Errors'!G185, 'MazeComplete Errors'!G185, 'MazeSolve Errors'!G185, 'Hamiltonian Errors'!G185)</f>
        <v>83.088888888888903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AVERAGE('PARITY Errors'!D186, 'Pattern_Matching Errors'!D186, 'Reversal Errors'!D186, 'Stack Errors'!D186, 'Vending_Machine Errors'!D186, 'Vending_Machine_Sum Errors'!D186, 'MazeComplete Errors'!D186, 'MazeSolve Errors'!D186, 'Hamiltonian Errors'!D186)</f>
        <v>34.994444444444447</v>
      </c>
      <c r="E186">
        <f>AVERAGE('PARITY Errors'!E186, 'Pattern_Matching Errors'!E186, 'Reversal Errors'!E186, 'Stack Errors'!E186, 'Vending_Machine Errors'!E186, 'Vending_Machine_Sum Errors'!E186, 'MazeComplete Errors'!E186, 'MazeSolve Errors'!E186, 'Hamiltonian Errors'!E186)</f>
        <v>14.944444444444445</v>
      </c>
      <c r="F186">
        <f>AVERAGE('PARITY Errors'!F186, 'Pattern_Matching Errors'!F186, 'Reversal Errors'!F186, 'Stack Errors'!F186, 'Vending_Machine Errors'!F186, 'Vending_Machine_Sum Errors'!F186, 'MazeComplete Errors'!F186, 'MazeSolve Errors'!F186, 'Hamiltonian Errors'!F186)</f>
        <v>12.322222222222223</v>
      </c>
      <c r="G186">
        <f>AVERAGE('PARITY Errors'!G186, 'Pattern_Matching Errors'!G186, 'Reversal Errors'!G186, 'Stack Errors'!G186, 'Vending_Machine Errors'!G186, 'Vending_Machine_Sum Errors'!G186, 'MazeComplete Errors'!G186, 'MazeSolve Errors'!G186, 'Hamiltonian Errors'!G186)</f>
        <v>83.144444444444446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AVERAGE('PARITY Errors'!D187, 'Pattern_Matching Errors'!D187, 'Reversal Errors'!D187, 'Stack Errors'!D187, 'Vending_Machine Errors'!D187, 'Vending_Machine_Sum Errors'!D187, 'MazeComplete Errors'!D187, 'MazeSolve Errors'!D187, 'Hamiltonian Errors'!D187)</f>
        <v>34.766666666666666</v>
      </c>
      <c r="E187">
        <f>AVERAGE('PARITY Errors'!E187, 'Pattern_Matching Errors'!E187, 'Reversal Errors'!E187, 'Stack Errors'!E187, 'Vending_Machine Errors'!E187, 'Vending_Machine_Sum Errors'!E187, 'MazeComplete Errors'!E187, 'MazeSolve Errors'!E187, 'Hamiltonian Errors'!E187)</f>
        <v>15.333333333333334</v>
      </c>
      <c r="F187">
        <f>AVERAGE('PARITY Errors'!F187, 'Pattern_Matching Errors'!F187, 'Reversal Errors'!F187, 'Stack Errors'!F187, 'Vending_Machine Errors'!F187, 'Vending_Machine_Sum Errors'!F187, 'MazeComplete Errors'!F187, 'MazeSolve Errors'!F187, 'Hamiltonian Errors'!F187)</f>
        <v>13.555555555555555</v>
      </c>
      <c r="G187">
        <f>AVERAGE('PARITY Errors'!G187, 'Pattern_Matching Errors'!G187, 'Reversal Errors'!G187, 'Stack Errors'!G187, 'Vending_Machine Errors'!G187, 'Vending_Machine_Sum Errors'!G187, 'MazeComplete Errors'!G187, 'MazeSolve Errors'!G187, 'Hamiltonian Errors'!G187)</f>
        <v>82.955555555555563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AVERAGE('PARITY Errors'!D188, 'Pattern_Matching Errors'!D188, 'Reversal Errors'!D188, 'Stack Errors'!D188, 'Vending_Machine Errors'!D188, 'Vending_Machine_Sum Errors'!D188, 'MazeComplete Errors'!D188, 'MazeSolve Errors'!D188, 'Hamiltonian Errors'!D188)</f>
        <v>36.56666666666667</v>
      </c>
      <c r="E188">
        <f>AVERAGE('PARITY Errors'!E188, 'Pattern_Matching Errors'!E188, 'Reversal Errors'!E188, 'Stack Errors'!E188, 'Vending_Machine Errors'!E188, 'Vending_Machine_Sum Errors'!E188, 'MazeComplete Errors'!E188, 'MazeSolve Errors'!E188, 'Hamiltonian Errors'!E188)</f>
        <v>15.366666666666667</v>
      </c>
      <c r="F188">
        <f>AVERAGE('PARITY Errors'!F188, 'Pattern_Matching Errors'!F188, 'Reversal Errors'!F188, 'Stack Errors'!F188, 'Vending_Machine Errors'!F188, 'Vending_Machine_Sum Errors'!F188, 'MazeComplete Errors'!F188, 'MazeSolve Errors'!F188, 'Hamiltonian Errors'!F188)</f>
        <v>14.011111111111111</v>
      </c>
      <c r="G188">
        <f>AVERAGE('PARITY Errors'!G188, 'Pattern_Matching Errors'!G188, 'Reversal Errors'!G188, 'Stack Errors'!G188, 'Vending_Machine Errors'!G188, 'Vending_Machine_Sum Errors'!G188, 'MazeComplete Errors'!G188, 'MazeSolve Errors'!G188, 'Hamiltonian Errors'!G188)</f>
        <v>82.866666666666674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AVERAGE('PARITY Errors'!D189, 'Pattern_Matching Errors'!D189, 'Reversal Errors'!D189, 'Stack Errors'!D189, 'Vending_Machine Errors'!D189, 'Vending_Machine_Sum Errors'!D189, 'MazeComplete Errors'!D189, 'MazeSolve Errors'!D189, 'Hamiltonian Errors'!D189)</f>
        <v>25.888888888888889</v>
      </c>
      <c r="E189">
        <f>AVERAGE('PARITY Errors'!E189, 'Pattern_Matching Errors'!E189, 'Reversal Errors'!E189, 'Stack Errors'!E189, 'Vending_Machine Errors'!E189, 'Vending_Machine_Sum Errors'!E189, 'MazeComplete Errors'!E189, 'MazeSolve Errors'!E189, 'Hamiltonian Errors'!E189)</f>
        <v>8.18888888888889</v>
      </c>
      <c r="F189">
        <f>AVERAGE('PARITY Errors'!F189, 'Pattern_Matching Errors'!F189, 'Reversal Errors'!F189, 'Stack Errors'!F189, 'Vending_Machine Errors'!F189, 'Vending_Machine_Sum Errors'!F189, 'MazeComplete Errors'!F189, 'MazeSolve Errors'!F189, 'Hamiltonian Errors'!F189)</f>
        <v>13.577777777777778</v>
      </c>
      <c r="G189">
        <f>AVERAGE('PARITY Errors'!G189, 'Pattern_Matching Errors'!G189, 'Reversal Errors'!G189, 'Stack Errors'!G189, 'Vending_Machine Errors'!G189, 'Vending_Machine_Sum Errors'!G189, 'MazeComplete Errors'!G189, 'MazeSolve Errors'!G189, 'Hamiltonian Errors'!G189)</f>
        <v>19.722222222222221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AVERAGE('PARITY Errors'!D190, 'Pattern_Matching Errors'!D190, 'Reversal Errors'!D190, 'Stack Errors'!D190, 'Vending_Machine Errors'!D190, 'Vending_Machine_Sum Errors'!D190, 'MazeComplete Errors'!D190, 'MazeSolve Errors'!D190, 'Hamiltonian Errors'!D190)</f>
        <v>26.562222222222221</v>
      </c>
      <c r="E190">
        <f>AVERAGE('PARITY Errors'!E190, 'Pattern_Matching Errors'!E190, 'Reversal Errors'!E190, 'Stack Errors'!E190, 'Vending_Machine Errors'!E190, 'Vending_Machine_Sum Errors'!E190, 'MazeComplete Errors'!E190, 'MazeSolve Errors'!E190, 'Hamiltonian Errors'!E190)</f>
        <v>10.67</v>
      </c>
      <c r="F190">
        <f>AVERAGE('PARITY Errors'!F190, 'Pattern_Matching Errors'!F190, 'Reversal Errors'!F190, 'Stack Errors'!F190, 'Vending_Machine Errors'!F190, 'Vending_Machine_Sum Errors'!F190, 'MazeComplete Errors'!F190, 'MazeSolve Errors'!F190, 'Hamiltonian Errors'!F190)</f>
        <v>16.333333333333332</v>
      </c>
      <c r="G190">
        <f>AVERAGE('PARITY Errors'!G190, 'Pattern_Matching Errors'!G190, 'Reversal Errors'!G190, 'Stack Errors'!G190, 'Vending_Machine Errors'!G190, 'Vending_Machine_Sum Errors'!G190, 'MazeComplete Errors'!G190, 'MazeSolve Errors'!G190, 'Hamiltonian Errors'!G190)</f>
        <v>21.988888888888887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AVERAGE('PARITY Errors'!D191, 'Pattern_Matching Errors'!D191, 'Reversal Errors'!D191, 'Stack Errors'!D191, 'Vending_Machine Errors'!D191, 'Vending_Machine_Sum Errors'!D191, 'MazeComplete Errors'!D191, 'MazeSolve Errors'!D191, 'Hamiltonian Errors'!D191)</f>
        <v>26.955555555555559</v>
      </c>
      <c r="E191">
        <f>AVERAGE('PARITY Errors'!E191, 'Pattern_Matching Errors'!E191, 'Reversal Errors'!E191, 'Stack Errors'!E191, 'Vending_Machine Errors'!E191, 'Vending_Machine_Sum Errors'!E191, 'MazeComplete Errors'!E191, 'MazeSolve Errors'!E191, 'Hamiltonian Errors'!E191)</f>
        <v>12.100000000000001</v>
      </c>
      <c r="F191">
        <f>AVERAGE('PARITY Errors'!F191, 'Pattern_Matching Errors'!F191, 'Reversal Errors'!F191, 'Stack Errors'!F191, 'Vending_Machine Errors'!F191, 'Vending_Machine_Sum Errors'!F191, 'MazeComplete Errors'!F191, 'MazeSolve Errors'!F191, 'Hamiltonian Errors'!F191)</f>
        <v>17.477777777777778</v>
      </c>
      <c r="G191">
        <f>AVERAGE('PARITY Errors'!G191, 'Pattern_Matching Errors'!G191, 'Reversal Errors'!G191, 'Stack Errors'!G191, 'Vending_Machine Errors'!G191, 'Vending_Machine_Sum Errors'!G191, 'MazeComplete Errors'!G191, 'MazeSolve Errors'!G191, 'Hamiltonian Errors'!G191)</f>
        <v>22.899999999999995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AVERAGE('PARITY Errors'!D192, 'Pattern_Matching Errors'!D192, 'Reversal Errors'!D192, 'Stack Errors'!D192, 'Vending_Machine Errors'!D192, 'Vending_Machine_Sum Errors'!D192, 'MazeComplete Errors'!D192, 'MazeSolve Errors'!D192, 'Hamiltonian Errors'!D192)</f>
        <v>27.255555555555556</v>
      </c>
      <c r="E192">
        <f>AVERAGE('PARITY Errors'!E192, 'Pattern_Matching Errors'!E192, 'Reversal Errors'!E192, 'Stack Errors'!E192, 'Vending_Machine Errors'!E192, 'Vending_Machine_Sum Errors'!E192, 'MazeComplete Errors'!E192, 'MazeSolve Errors'!E192, 'Hamiltonian Errors'!E192)</f>
        <v>14.344444444444443</v>
      </c>
      <c r="F192">
        <f>AVERAGE('PARITY Errors'!F192, 'Pattern_Matching Errors'!F192, 'Reversal Errors'!F192, 'Stack Errors'!F192, 'Vending_Machine Errors'!F192, 'Vending_Machine_Sum Errors'!F192, 'MazeComplete Errors'!F192, 'MazeSolve Errors'!F192, 'Hamiltonian Errors'!F192)</f>
        <v>18.611111111111111</v>
      </c>
      <c r="G192">
        <f>AVERAGE('PARITY Errors'!G192, 'Pattern_Matching Errors'!G192, 'Reversal Errors'!G192, 'Stack Errors'!G192, 'Vending_Machine Errors'!G192, 'Vending_Machine_Sum Errors'!G192, 'MazeComplete Errors'!G192, 'MazeSolve Errors'!G192, 'Hamiltonian Errors'!G192)</f>
        <v>24.599999999999998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AVERAGE('PARITY Errors'!D193, 'Pattern_Matching Errors'!D193, 'Reversal Errors'!D193, 'Stack Errors'!D193, 'Vending_Machine Errors'!D193, 'Vending_Machine_Sum Errors'!D193, 'MazeComplete Errors'!D193, 'MazeSolve Errors'!D193, 'Hamiltonian Errors'!D193)</f>
        <v>26.964444444444446</v>
      </c>
      <c r="E193">
        <f>AVERAGE('PARITY Errors'!E193, 'Pattern_Matching Errors'!E193, 'Reversal Errors'!E193, 'Stack Errors'!E193, 'Vending_Machine Errors'!E193, 'Vending_Machine_Sum Errors'!E193, 'MazeComplete Errors'!E193, 'MazeSolve Errors'!E193, 'Hamiltonian Errors'!E193)</f>
        <v>15.933333333333334</v>
      </c>
      <c r="F193">
        <f>AVERAGE('PARITY Errors'!F193, 'Pattern_Matching Errors'!F193, 'Reversal Errors'!F193, 'Stack Errors'!F193, 'Vending_Machine Errors'!F193, 'Vending_Machine_Sum Errors'!F193, 'MazeComplete Errors'!F193, 'MazeSolve Errors'!F193, 'Hamiltonian Errors'!F193)</f>
        <v>21</v>
      </c>
      <c r="G193">
        <f>AVERAGE('PARITY Errors'!G193, 'Pattern_Matching Errors'!G193, 'Reversal Errors'!G193, 'Stack Errors'!G193, 'Vending_Machine Errors'!G193, 'Vending_Machine_Sum Errors'!G193, 'MazeComplete Errors'!G193, 'MazeSolve Errors'!G193, 'Hamiltonian Errors'!G193)</f>
        <v>27.077777777777776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AVERAGE('PARITY Errors'!D194, 'Pattern_Matching Errors'!D194, 'Reversal Errors'!D194, 'Stack Errors'!D194, 'Vending_Machine Errors'!D194, 'Vending_Machine_Sum Errors'!D194, 'MazeComplete Errors'!D194, 'MazeSolve Errors'!D194, 'Hamiltonian Errors'!D194)</f>
        <v>27.277777777777779</v>
      </c>
      <c r="E194">
        <f>AVERAGE('PARITY Errors'!E194, 'Pattern_Matching Errors'!E194, 'Reversal Errors'!E194, 'Stack Errors'!E194, 'Vending_Machine Errors'!E194, 'Vending_Machine_Sum Errors'!E194, 'MazeComplete Errors'!E194, 'MazeSolve Errors'!E194, 'Hamiltonian Errors'!E194)</f>
        <v>8.7777777777777786</v>
      </c>
      <c r="F194">
        <f>AVERAGE('PARITY Errors'!F194, 'Pattern_Matching Errors'!F194, 'Reversal Errors'!F194, 'Stack Errors'!F194, 'Vending_Machine Errors'!F194, 'Vending_Machine_Sum Errors'!F194, 'MazeComplete Errors'!F194, 'MazeSolve Errors'!F194, 'Hamiltonian Errors'!F194)</f>
        <v>13.4</v>
      </c>
      <c r="G194">
        <f>AVERAGE('PARITY Errors'!G194, 'Pattern_Matching Errors'!G194, 'Reversal Errors'!G194, 'Stack Errors'!G194, 'Vending_Machine Errors'!G194, 'Vending_Machine_Sum Errors'!G194, 'MazeComplete Errors'!G194, 'MazeSolve Errors'!G194, 'Hamiltonian Errors'!G194)</f>
        <v>20.62222222222222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AVERAGE('PARITY Errors'!D195, 'Pattern_Matching Errors'!D195, 'Reversal Errors'!D195, 'Stack Errors'!D195, 'Vending_Machine Errors'!D195, 'Vending_Machine_Sum Errors'!D195, 'MazeComplete Errors'!D195, 'MazeSolve Errors'!D195, 'Hamiltonian Errors'!D195)</f>
        <v>22.18888888888889</v>
      </c>
      <c r="E195">
        <f>AVERAGE('PARITY Errors'!E195, 'Pattern_Matching Errors'!E195, 'Reversal Errors'!E195, 'Stack Errors'!E195, 'Vending_Machine Errors'!E195, 'Vending_Machine_Sum Errors'!E195, 'MazeComplete Errors'!E195, 'MazeSolve Errors'!E195, 'Hamiltonian Errors'!E195)</f>
        <v>11.922222222222222</v>
      </c>
      <c r="F195">
        <f>AVERAGE('PARITY Errors'!F195, 'Pattern_Matching Errors'!F195, 'Reversal Errors'!F195, 'Stack Errors'!F195, 'Vending_Machine Errors'!F195, 'Vending_Machine_Sum Errors'!F195, 'MazeComplete Errors'!F195, 'MazeSolve Errors'!F195, 'Hamiltonian Errors'!F195)</f>
        <v>14.922222222222221</v>
      </c>
      <c r="G195">
        <f>AVERAGE('PARITY Errors'!G195, 'Pattern_Matching Errors'!G195, 'Reversal Errors'!G195, 'Stack Errors'!G195, 'Vending_Machine Errors'!G195, 'Vending_Machine_Sum Errors'!G195, 'MazeComplete Errors'!G195, 'MazeSolve Errors'!G195, 'Hamiltonian Errors'!G195)</f>
        <v>24.477777777777778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AVERAGE('PARITY Errors'!D196, 'Pattern_Matching Errors'!D196, 'Reversal Errors'!D196, 'Stack Errors'!D196, 'Vending_Machine Errors'!D196, 'Vending_Machine_Sum Errors'!D196, 'MazeComplete Errors'!D196, 'MazeSolve Errors'!D196, 'Hamiltonian Errors'!D196)</f>
        <v>21.68333333333333</v>
      </c>
      <c r="E196">
        <f>AVERAGE('PARITY Errors'!E196, 'Pattern_Matching Errors'!E196, 'Reversal Errors'!E196, 'Stack Errors'!E196, 'Vending_Machine Errors'!E196, 'Vending_Machine_Sum Errors'!E196, 'MazeComplete Errors'!E196, 'MazeSolve Errors'!E196, 'Hamiltonian Errors'!E196)</f>
        <v>13.7</v>
      </c>
      <c r="F196">
        <f>AVERAGE('PARITY Errors'!F196, 'Pattern_Matching Errors'!F196, 'Reversal Errors'!F196, 'Stack Errors'!F196, 'Vending_Machine Errors'!F196, 'Vending_Machine_Sum Errors'!F196, 'MazeComplete Errors'!F196, 'MazeSolve Errors'!F196, 'Hamiltonian Errors'!F196)</f>
        <v>15.033333333333335</v>
      </c>
      <c r="G196">
        <f>AVERAGE('PARITY Errors'!G196, 'Pattern_Matching Errors'!G196, 'Reversal Errors'!G196, 'Stack Errors'!G196, 'Vending_Machine Errors'!G196, 'Vending_Machine_Sum Errors'!G196, 'MazeComplete Errors'!G196, 'MazeSolve Errors'!G196, 'Hamiltonian Errors'!G196)</f>
        <v>25.511111111111109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AVERAGE('PARITY Errors'!D197, 'Pattern_Matching Errors'!D197, 'Reversal Errors'!D197, 'Stack Errors'!D197, 'Vending_Machine Errors'!D197, 'Vending_Machine_Sum Errors'!D197, 'MazeComplete Errors'!D197, 'MazeSolve Errors'!D197, 'Hamiltonian Errors'!D197)</f>
        <v>23.033333333333335</v>
      </c>
      <c r="E197">
        <f>AVERAGE('PARITY Errors'!E197, 'Pattern_Matching Errors'!E197, 'Reversal Errors'!E197, 'Stack Errors'!E197, 'Vending_Machine Errors'!E197, 'Vending_Machine_Sum Errors'!E197, 'MazeComplete Errors'!E197, 'MazeSolve Errors'!E197, 'Hamiltonian Errors'!E197)</f>
        <v>16.066666666666666</v>
      </c>
      <c r="F197">
        <f>AVERAGE('PARITY Errors'!F197, 'Pattern_Matching Errors'!F197, 'Reversal Errors'!F197, 'Stack Errors'!F197, 'Vending_Machine Errors'!F197, 'Vending_Machine_Sum Errors'!F197, 'MazeComplete Errors'!F197, 'MazeSolve Errors'!F197, 'Hamiltonian Errors'!F197)</f>
        <v>16.488888888888891</v>
      </c>
      <c r="G197">
        <f>AVERAGE('PARITY Errors'!G197, 'Pattern_Matching Errors'!G197, 'Reversal Errors'!G197, 'Stack Errors'!G197, 'Vending_Machine Errors'!G197, 'Vending_Machine_Sum Errors'!G197, 'MazeComplete Errors'!G197, 'MazeSolve Errors'!G197, 'Hamiltonian Errors'!G197)</f>
        <v>27.799999999999997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AVERAGE('PARITY Errors'!D198, 'Pattern_Matching Errors'!D198, 'Reversal Errors'!D198, 'Stack Errors'!D198, 'Vending_Machine Errors'!D198, 'Vending_Machine_Sum Errors'!D198, 'MazeComplete Errors'!D198, 'MazeSolve Errors'!D198, 'Hamiltonian Errors'!D198)</f>
        <v>22.755555555555556</v>
      </c>
      <c r="E198">
        <f>AVERAGE('PARITY Errors'!E198, 'Pattern_Matching Errors'!E198, 'Reversal Errors'!E198, 'Stack Errors'!E198, 'Vending_Machine Errors'!E198, 'Vending_Machine_Sum Errors'!E198, 'MazeComplete Errors'!E198, 'MazeSolve Errors'!E198, 'Hamiltonian Errors'!E198)</f>
        <v>18.088888888888889</v>
      </c>
      <c r="F198">
        <f>AVERAGE('PARITY Errors'!F198, 'Pattern_Matching Errors'!F198, 'Reversal Errors'!F198, 'Stack Errors'!F198, 'Vending_Machine Errors'!F198, 'Vending_Machine_Sum Errors'!F198, 'MazeComplete Errors'!F198, 'MazeSolve Errors'!F198, 'Hamiltonian Errors'!F198)</f>
        <v>19.68888888888889</v>
      </c>
      <c r="G198">
        <f>AVERAGE('PARITY Errors'!G198, 'Pattern_Matching Errors'!G198, 'Reversal Errors'!G198, 'Stack Errors'!G198, 'Vending_Machine Errors'!G198, 'Vending_Machine_Sum Errors'!G198, 'MazeComplete Errors'!G198, 'MazeSolve Errors'!G198, 'Hamiltonian Errors'!G198)</f>
        <v>29.633333333333333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AVERAGE('PARITY Errors'!D199, 'Pattern_Matching Errors'!D199, 'Reversal Errors'!D199, 'Stack Errors'!D199, 'Vending_Machine Errors'!D199, 'Vending_Machine_Sum Errors'!D199, 'MazeComplete Errors'!D199, 'MazeSolve Errors'!D199, 'Hamiltonian Errors'!D199)</f>
        <v>24.933333333333334</v>
      </c>
      <c r="E199">
        <f>AVERAGE('PARITY Errors'!E199, 'Pattern_Matching Errors'!E199, 'Reversal Errors'!E199, 'Stack Errors'!E199, 'Vending_Machine Errors'!E199, 'Vending_Machine_Sum Errors'!E199, 'MazeComplete Errors'!E199, 'MazeSolve Errors'!E199, 'Hamiltonian Errors'!E199)</f>
        <v>10.011111111111113</v>
      </c>
      <c r="F199">
        <f>AVERAGE('PARITY Errors'!F199, 'Pattern_Matching Errors'!F199, 'Reversal Errors'!F199, 'Stack Errors'!F199, 'Vending_Machine Errors'!F199, 'Vending_Machine_Sum Errors'!F199, 'MazeComplete Errors'!F199, 'MazeSolve Errors'!F199, 'Hamiltonian Errors'!F199)</f>
        <v>16.62222222222222</v>
      </c>
      <c r="G199">
        <f>AVERAGE('PARITY Errors'!G199, 'Pattern_Matching Errors'!G199, 'Reversal Errors'!G199, 'Stack Errors'!G199, 'Vending_Machine Errors'!G199, 'Vending_Machine_Sum Errors'!G199, 'MazeComplete Errors'!G199, 'MazeSolve Errors'!G199, 'Hamiltonian Errors'!G199)</f>
        <v>38.377777777777773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AVERAGE('PARITY Errors'!D200, 'Pattern_Matching Errors'!D200, 'Reversal Errors'!D200, 'Stack Errors'!D200, 'Vending_Machine Errors'!D200, 'Vending_Machine_Sum Errors'!D200, 'MazeComplete Errors'!D200, 'MazeSolve Errors'!D200, 'Hamiltonian Errors'!D200)</f>
        <v>17.688888888888886</v>
      </c>
      <c r="E200">
        <f>AVERAGE('PARITY Errors'!E200, 'Pattern_Matching Errors'!E200, 'Reversal Errors'!E200, 'Stack Errors'!E200, 'Vending_Machine Errors'!E200, 'Vending_Machine_Sum Errors'!E200, 'MazeComplete Errors'!E200, 'MazeSolve Errors'!E200, 'Hamiltonian Errors'!E200)</f>
        <v>13.277777777777779</v>
      </c>
      <c r="F200">
        <f>AVERAGE('PARITY Errors'!F200, 'Pattern_Matching Errors'!F200, 'Reversal Errors'!F200, 'Stack Errors'!F200, 'Vending_Machine Errors'!F200, 'Vending_Machine_Sum Errors'!F200, 'MazeComplete Errors'!F200, 'MazeSolve Errors'!F200, 'Hamiltonian Errors'!F200)</f>
        <v>17.566666666666666</v>
      </c>
      <c r="G200">
        <f>AVERAGE('PARITY Errors'!G200, 'Pattern_Matching Errors'!G200, 'Reversal Errors'!G200, 'Stack Errors'!G200, 'Vending_Machine Errors'!G200, 'Vending_Machine_Sum Errors'!G200, 'MazeComplete Errors'!G200, 'MazeSolve Errors'!G200, 'Hamiltonian Errors'!G200)</f>
        <v>41.900000000000006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AVERAGE('PARITY Errors'!D201, 'Pattern_Matching Errors'!D201, 'Reversal Errors'!D201, 'Stack Errors'!D201, 'Vending_Machine Errors'!D201, 'Vending_Machine_Sum Errors'!D201, 'MazeComplete Errors'!D201, 'MazeSolve Errors'!D201, 'Hamiltonian Errors'!D201)</f>
        <v>18.977777777777778</v>
      </c>
      <c r="E201">
        <f>AVERAGE('PARITY Errors'!E201, 'Pattern_Matching Errors'!E201, 'Reversal Errors'!E201, 'Stack Errors'!E201, 'Vending_Machine Errors'!E201, 'Vending_Machine_Sum Errors'!E201, 'MazeComplete Errors'!E201, 'MazeSolve Errors'!E201, 'Hamiltonian Errors'!E201)</f>
        <v>14.722222222222221</v>
      </c>
      <c r="F201">
        <f>AVERAGE('PARITY Errors'!F201, 'Pattern_Matching Errors'!F201, 'Reversal Errors'!F201, 'Stack Errors'!F201, 'Vending_Machine Errors'!F201, 'Vending_Machine_Sum Errors'!F201, 'MazeComplete Errors'!F201, 'MazeSolve Errors'!F201, 'Hamiltonian Errors'!F201)</f>
        <v>18.155555555555551</v>
      </c>
      <c r="G201">
        <f>AVERAGE('PARITY Errors'!G201, 'Pattern_Matching Errors'!G201, 'Reversal Errors'!G201, 'Stack Errors'!G201, 'Vending_Machine Errors'!G201, 'Vending_Machine_Sum Errors'!G201, 'MazeComplete Errors'!G201, 'MazeSolve Errors'!G201, 'Hamiltonian Errors'!G201)</f>
        <v>42.5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AVERAGE('PARITY Errors'!D202, 'Pattern_Matching Errors'!D202, 'Reversal Errors'!D202, 'Stack Errors'!D202, 'Vending_Machine Errors'!D202, 'Vending_Machine_Sum Errors'!D202, 'MazeComplete Errors'!D202, 'MazeSolve Errors'!D202, 'Hamiltonian Errors'!D202)</f>
        <v>21.344444444444445</v>
      </c>
      <c r="E202">
        <f>AVERAGE('PARITY Errors'!E202, 'Pattern_Matching Errors'!E202, 'Reversal Errors'!E202, 'Stack Errors'!E202, 'Vending_Machine Errors'!E202, 'Vending_Machine_Sum Errors'!E202, 'MazeComplete Errors'!E202, 'MazeSolve Errors'!E202, 'Hamiltonian Errors'!E202)</f>
        <v>17.866666666666667</v>
      </c>
      <c r="F202">
        <f>AVERAGE('PARITY Errors'!F202, 'Pattern_Matching Errors'!F202, 'Reversal Errors'!F202, 'Stack Errors'!F202, 'Vending_Machine Errors'!F202, 'Vending_Machine_Sum Errors'!F202, 'MazeComplete Errors'!F202, 'MazeSolve Errors'!F202, 'Hamiltonian Errors'!F202)</f>
        <v>19.733333333333334</v>
      </c>
      <c r="G202">
        <f>AVERAGE('PARITY Errors'!G202, 'Pattern_Matching Errors'!G202, 'Reversal Errors'!G202, 'Stack Errors'!G202, 'Vending_Machine Errors'!G202, 'Vending_Machine_Sum Errors'!G202, 'MazeComplete Errors'!G202, 'MazeSolve Errors'!G202, 'Hamiltonian Errors'!G202)</f>
        <v>44.400000000000006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AVERAGE('PARITY Errors'!D203, 'Pattern_Matching Errors'!D203, 'Reversal Errors'!D203, 'Stack Errors'!D203, 'Vending_Machine Errors'!D203, 'Vending_Machine_Sum Errors'!D203, 'MazeComplete Errors'!D203, 'MazeSolve Errors'!D203, 'Hamiltonian Errors'!D203)</f>
        <v>24.200000000000003</v>
      </c>
      <c r="E203">
        <f>AVERAGE('PARITY Errors'!E203, 'Pattern_Matching Errors'!E203, 'Reversal Errors'!E203, 'Stack Errors'!E203, 'Vending_Machine Errors'!E203, 'Vending_Machine_Sum Errors'!E203, 'MazeComplete Errors'!E203, 'MazeSolve Errors'!E203, 'Hamiltonian Errors'!E203)</f>
        <v>20.844444444444445</v>
      </c>
      <c r="F203">
        <f>AVERAGE('PARITY Errors'!F203, 'Pattern_Matching Errors'!F203, 'Reversal Errors'!F203, 'Stack Errors'!F203, 'Vending_Machine Errors'!F203, 'Vending_Machine_Sum Errors'!F203, 'MazeComplete Errors'!F203, 'MazeSolve Errors'!F203, 'Hamiltonian Errors'!F203)</f>
        <v>21.644444444444446</v>
      </c>
      <c r="G203">
        <f>AVERAGE('PARITY Errors'!G203, 'Pattern_Matching Errors'!G203, 'Reversal Errors'!G203, 'Stack Errors'!G203, 'Vending_Machine Errors'!G203, 'Vending_Machine_Sum Errors'!G203, 'MazeComplete Errors'!G203, 'MazeSolve Errors'!G203, 'Hamiltonian Errors'!G203)</f>
        <v>46.133333333333333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AVERAGE('PARITY Errors'!D204, 'Pattern_Matching Errors'!D204, 'Reversal Errors'!D204, 'Stack Errors'!D204, 'Vending_Machine Errors'!D204, 'Vending_Machine_Sum Errors'!D204, 'MazeComplete Errors'!D204, 'MazeSolve Errors'!D204, 'Hamiltonian Errors'!D204)</f>
        <v>32.200000000000003</v>
      </c>
      <c r="E204">
        <f>AVERAGE('PARITY Errors'!E204, 'Pattern_Matching Errors'!E204, 'Reversal Errors'!E204, 'Stack Errors'!E204, 'Vending_Machine Errors'!E204, 'Vending_Machine_Sum Errors'!E204, 'MazeComplete Errors'!E204, 'MazeSolve Errors'!E204, 'Hamiltonian Errors'!E204)</f>
        <v>19.977777777777778</v>
      </c>
      <c r="F204">
        <f>AVERAGE('PARITY Errors'!F204, 'Pattern_Matching Errors'!F204, 'Reversal Errors'!F204, 'Stack Errors'!F204, 'Vending_Machine Errors'!F204, 'Vending_Machine_Sum Errors'!F204, 'MazeComplete Errors'!F204, 'MazeSolve Errors'!F204, 'Hamiltonian Errors'!F204)</f>
        <v>25.477777777777774</v>
      </c>
      <c r="G204">
        <f>AVERAGE('PARITY Errors'!G204, 'Pattern_Matching Errors'!G204, 'Reversal Errors'!G204, 'Stack Errors'!G204, 'Vending_Machine Errors'!G204, 'Vending_Machine_Sum Errors'!G204, 'MazeComplete Errors'!G204, 'MazeSolve Errors'!G204, 'Hamiltonian Errors'!G204)</f>
        <v>69.400000000000006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AVERAGE('PARITY Errors'!D205, 'Pattern_Matching Errors'!D205, 'Reversal Errors'!D205, 'Stack Errors'!D205, 'Vending_Machine Errors'!D205, 'Vending_Machine_Sum Errors'!D205, 'MazeComplete Errors'!D205, 'MazeSolve Errors'!D205, 'Hamiltonian Errors'!D205)</f>
        <v>27.177777777777781</v>
      </c>
      <c r="E205">
        <f>AVERAGE('PARITY Errors'!E205, 'Pattern_Matching Errors'!E205, 'Reversal Errors'!E205, 'Stack Errors'!E205, 'Vending_Machine Errors'!E205, 'Vending_Machine_Sum Errors'!E205, 'MazeComplete Errors'!E205, 'MazeSolve Errors'!E205, 'Hamiltonian Errors'!E205)</f>
        <v>23.211111111111112</v>
      </c>
      <c r="F205">
        <f>AVERAGE('PARITY Errors'!F205, 'Pattern_Matching Errors'!F205, 'Reversal Errors'!F205, 'Stack Errors'!F205, 'Vending_Machine Errors'!F205, 'Vending_Machine_Sum Errors'!F205, 'MazeComplete Errors'!F205, 'MazeSolve Errors'!F205, 'Hamiltonian Errors'!F205)</f>
        <v>27.033333333333335</v>
      </c>
      <c r="G205">
        <f>AVERAGE('PARITY Errors'!G205, 'Pattern_Matching Errors'!G205, 'Reversal Errors'!G205, 'Stack Errors'!G205, 'Vending_Machine Errors'!G205, 'Vending_Machine_Sum Errors'!G205, 'MazeComplete Errors'!G205, 'MazeSolve Errors'!G205, 'Hamiltonian Errors'!G205)</f>
        <v>71.066666666666663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AVERAGE('PARITY Errors'!D206, 'Pattern_Matching Errors'!D206, 'Reversal Errors'!D206, 'Stack Errors'!D206, 'Vending_Machine Errors'!D206, 'Vending_Machine_Sum Errors'!D206, 'MazeComplete Errors'!D206, 'MazeSolve Errors'!D206, 'Hamiltonian Errors'!D206)</f>
        <v>28.077777777777776</v>
      </c>
      <c r="E206">
        <f>AVERAGE('PARITY Errors'!E206, 'Pattern_Matching Errors'!E206, 'Reversal Errors'!E206, 'Stack Errors'!E206, 'Vending_Machine Errors'!E206, 'Vending_Machine_Sum Errors'!E206, 'MazeComplete Errors'!E206, 'MazeSolve Errors'!E206, 'Hamiltonian Errors'!E206)</f>
        <v>24.955555555555556</v>
      </c>
      <c r="F206">
        <f>AVERAGE('PARITY Errors'!F206, 'Pattern_Matching Errors'!F206, 'Reversal Errors'!F206, 'Stack Errors'!F206, 'Vending_Machine Errors'!F206, 'Vending_Machine_Sum Errors'!F206, 'MazeComplete Errors'!F206, 'MazeSolve Errors'!F206, 'Hamiltonian Errors'!F206)</f>
        <v>28.033333333333335</v>
      </c>
      <c r="G206">
        <f>AVERAGE('PARITY Errors'!G206, 'Pattern_Matching Errors'!G206, 'Reversal Errors'!G206, 'Stack Errors'!G206, 'Vending_Machine Errors'!G206, 'Vending_Machine_Sum Errors'!G206, 'MazeComplete Errors'!G206, 'MazeSolve Errors'!G206, 'Hamiltonian Errors'!G206)</f>
        <v>72.244444444444454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AVERAGE('PARITY Errors'!D207, 'Pattern_Matching Errors'!D207, 'Reversal Errors'!D207, 'Stack Errors'!D207, 'Vending_Machine Errors'!D207, 'Vending_Machine_Sum Errors'!D207, 'MazeComplete Errors'!D207, 'MazeSolve Errors'!D207, 'Hamiltonian Errors'!D207)</f>
        <v>30.5</v>
      </c>
      <c r="E207">
        <f>AVERAGE('PARITY Errors'!E207, 'Pattern_Matching Errors'!E207, 'Reversal Errors'!E207, 'Stack Errors'!E207, 'Vending_Machine Errors'!E207, 'Vending_Machine_Sum Errors'!E207, 'MazeComplete Errors'!E207, 'MazeSolve Errors'!E207, 'Hamiltonian Errors'!E207)</f>
        <v>28.211111111111109</v>
      </c>
      <c r="F207">
        <f>AVERAGE('PARITY Errors'!F207, 'Pattern_Matching Errors'!F207, 'Reversal Errors'!F207, 'Stack Errors'!F207, 'Vending_Machine Errors'!F207, 'Vending_Machine_Sum Errors'!F207, 'MazeComplete Errors'!F207, 'MazeSolve Errors'!F207, 'Hamiltonian Errors'!F207)</f>
        <v>30.12222222222222</v>
      </c>
      <c r="G207">
        <f>AVERAGE('PARITY Errors'!G207, 'Pattern_Matching Errors'!G207, 'Reversal Errors'!G207, 'Stack Errors'!G207, 'Vending_Machine Errors'!G207, 'Vending_Machine_Sum Errors'!G207, 'MazeComplete Errors'!G207, 'MazeSolve Errors'!G207, 'Hamiltonian Errors'!G207)</f>
        <v>73.100000000000009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AVERAGE('PARITY Errors'!D208, 'Pattern_Matching Errors'!D208, 'Reversal Errors'!D208, 'Stack Errors'!D208, 'Vending_Machine Errors'!D208, 'Vending_Machine_Sum Errors'!D208, 'MazeComplete Errors'!D208, 'MazeSolve Errors'!D208, 'Hamiltonian Errors'!D208)</f>
        <v>32.122222222222227</v>
      </c>
      <c r="E208">
        <f>AVERAGE('PARITY Errors'!E208, 'Pattern_Matching Errors'!E208, 'Reversal Errors'!E208, 'Stack Errors'!E208, 'Vending_Machine Errors'!E208, 'Vending_Machine_Sum Errors'!E208, 'MazeComplete Errors'!E208, 'MazeSolve Errors'!E208, 'Hamiltonian Errors'!E208)</f>
        <v>31.511111111111113</v>
      </c>
      <c r="F208">
        <f>AVERAGE('PARITY Errors'!F208, 'Pattern_Matching Errors'!F208, 'Reversal Errors'!F208, 'Stack Errors'!F208, 'Vending_Machine Errors'!F208, 'Vending_Machine_Sum Errors'!F208, 'MazeComplete Errors'!F208, 'MazeSolve Errors'!F208, 'Hamiltonian Errors'!F208)</f>
        <v>33.322222222222223</v>
      </c>
      <c r="G208">
        <f>AVERAGE('PARITY Errors'!G208, 'Pattern_Matching Errors'!G208, 'Reversal Errors'!G208, 'Stack Errors'!G208, 'Vending_Machine Errors'!G208, 'Vending_Machine_Sum Errors'!G208, 'MazeComplete Errors'!G208, 'MazeSolve Errors'!G208, 'Hamiltonian Errors'!G208)</f>
        <v>74.933333333333337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AVERAGE('PARITY Errors'!D209, 'Pattern_Matching Errors'!D209, 'Reversal Errors'!D209, 'Stack Errors'!D209, 'Vending_Machine Errors'!D209, 'Vending_Machine_Sum Errors'!D209, 'MazeComplete Errors'!D209, 'MazeSolve Errors'!D209, 'Hamiltonian Errors'!D209)</f>
        <v>33.288888888888891</v>
      </c>
      <c r="E209">
        <f>AVERAGE('PARITY Errors'!E209, 'Pattern_Matching Errors'!E209, 'Reversal Errors'!E209, 'Stack Errors'!E209, 'Vending_Machine Errors'!E209, 'Vending_Machine_Sum Errors'!E209, 'MazeComplete Errors'!E209, 'MazeSolve Errors'!E209, 'Hamiltonian Errors'!E209)</f>
        <v>28.666666666666668</v>
      </c>
      <c r="F209">
        <f>AVERAGE('PARITY Errors'!F209, 'Pattern_Matching Errors'!F209, 'Reversal Errors'!F209, 'Stack Errors'!F209, 'Vending_Machine Errors'!F209, 'Vending_Machine_Sum Errors'!F209, 'MazeComplete Errors'!F209, 'MazeSolve Errors'!F209, 'Hamiltonian Errors'!F209)</f>
        <v>32.822222222222223</v>
      </c>
      <c r="G209">
        <f>AVERAGE('PARITY Errors'!G209, 'Pattern_Matching Errors'!G209, 'Reversal Errors'!G209, 'Stack Errors'!G209, 'Vending_Machine Errors'!G209, 'Vending_Machine_Sum Errors'!G209, 'MazeComplete Errors'!G209, 'MazeSolve Errors'!G209, 'Hamiltonian Errors'!G209)</f>
        <v>88.888888888888886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AVERAGE('PARITY Errors'!D210, 'Pattern_Matching Errors'!D210, 'Reversal Errors'!D210, 'Stack Errors'!D210, 'Vending_Machine Errors'!D210, 'Vending_Machine_Sum Errors'!D210, 'MazeComplete Errors'!D210, 'MazeSolve Errors'!D210, 'Hamiltonian Errors'!D210)</f>
        <v>32.633333333333333</v>
      </c>
      <c r="E210">
        <f>AVERAGE('PARITY Errors'!E210, 'Pattern_Matching Errors'!E210, 'Reversal Errors'!E210, 'Stack Errors'!E210, 'Vending_Machine Errors'!E210, 'Vending_Machine_Sum Errors'!E210, 'MazeComplete Errors'!E210, 'MazeSolve Errors'!E210, 'Hamiltonian Errors'!E210)</f>
        <v>31.034444444444446</v>
      </c>
      <c r="F210">
        <f>AVERAGE('PARITY Errors'!F210, 'Pattern_Matching Errors'!F210, 'Reversal Errors'!F210, 'Stack Errors'!F210, 'Vending_Machine Errors'!F210, 'Vending_Machine_Sum Errors'!F210, 'MazeComplete Errors'!F210, 'MazeSolve Errors'!F210, 'Hamiltonian Errors'!F210)</f>
        <v>34.477777777777781</v>
      </c>
      <c r="G210">
        <f>AVERAGE('PARITY Errors'!G210, 'Pattern_Matching Errors'!G210, 'Reversal Errors'!G210, 'Stack Errors'!G210, 'Vending_Machine Errors'!G210, 'Vending_Machine_Sum Errors'!G210, 'MazeComplete Errors'!G210, 'MazeSolve Errors'!G210, 'Hamiltonian Errors'!G210)</f>
        <v>88.888888888888886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AVERAGE('PARITY Errors'!D211, 'Pattern_Matching Errors'!D211, 'Reversal Errors'!D211, 'Stack Errors'!D211, 'Vending_Machine Errors'!D211, 'Vending_Machine_Sum Errors'!D211, 'MazeComplete Errors'!D211, 'MazeSolve Errors'!D211, 'Hamiltonian Errors'!D211)</f>
        <v>33.93333333333333</v>
      </c>
      <c r="E211">
        <f>AVERAGE('PARITY Errors'!E211, 'Pattern_Matching Errors'!E211, 'Reversal Errors'!E211, 'Stack Errors'!E211, 'Vending_Machine Errors'!E211, 'Vending_Machine_Sum Errors'!E211, 'MazeComplete Errors'!E211, 'MazeSolve Errors'!E211, 'Hamiltonian Errors'!E211)</f>
        <v>32.833333333333336</v>
      </c>
      <c r="F211">
        <f>AVERAGE('PARITY Errors'!F211, 'Pattern_Matching Errors'!F211, 'Reversal Errors'!F211, 'Stack Errors'!F211, 'Vending_Machine Errors'!F211, 'Vending_Machine_Sum Errors'!F211, 'MazeComplete Errors'!F211, 'MazeSolve Errors'!F211, 'Hamiltonian Errors'!F211)</f>
        <v>35</v>
      </c>
      <c r="G211">
        <f>AVERAGE('PARITY Errors'!G211, 'Pattern_Matching Errors'!G211, 'Reversal Errors'!G211, 'Stack Errors'!G211, 'Vending_Machine Errors'!G211, 'Vending_Machine_Sum Errors'!G211, 'MazeComplete Errors'!G211, 'MazeSolve Errors'!G211, 'Hamiltonian Errors'!G211)</f>
        <v>88.888888888888886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AVERAGE('PARITY Errors'!D212, 'Pattern_Matching Errors'!D212, 'Reversal Errors'!D212, 'Stack Errors'!D212, 'Vending_Machine Errors'!D212, 'Vending_Machine_Sum Errors'!D212, 'MazeComplete Errors'!D212, 'MazeSolve Errors'!D212, 'Hamiltonian Errors'!D212)</f>
        <v>35.377777777777773</v>
      </c>
      <c r="E212">
        <f>AVERAGE('PARITY Errors'!E212, 'Pattern_Matching Errors'!E212, 'Reversal Errors'!E212, 'Stack Errors'!E212, 'Vending_Machine Errors'!E212, 'Vending_Machine_Sum Errors'!E212, 'MazeComplete Errors'!E212, 'MazeSolve Errors'!E212, 'Hamiltonian Errors'!E212)</f>
        <v>35.93333333333333</v>
      </c>
      <c r="F212">
        <f>AVERAGE('PARITY Errors'!F212, 'Pattern_Matching Errors'!F212, 'Reversal Errors'!F212, 'Stack Errors'!F212, 'Vending_Machine Errors'!F212, 'Vending_Machine_Sum Errors'!F212, 'MazeComplete Errors'!F212, 'MazeSolve Errors'!F212, 'Hamiltonian Errors'!F212)</f>
        <v>37.111111111111114</v>
      </c>
      <c r="G212">
        <f>AVERAGE('PARITY Errors'!G212, 'Pattern_Matching Errors'!G212, 'Reversal Errors'!G212, 'Stack Errors'!G212, 'Vending_Machine Errors'!G212, 'Vending_Machine_Sum Errors'!G212, 'MazeComplete Errors'!G212, 'MazeSolve Errors'!G212, 'Hamiltonian Errors'!G212)</f>
        <v>88.888888888888886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AVERAGE('PARITY Errors'!D213, 'Pattern_Matching Errors'!D213, 'Reversal Errors'!D213, 'Stack Errors'!D213, 'Vending_Machine Errors'!D213, 'Vending_Machine_Sum Errors'!D213, 'MazeComplete Errors'!D213, 'MazeSolve Errors'!D213, 'Hamiltonian Errors'!D213)</f>
        <v>37.702222222222218</v>
      </c>
      <c r="E213">
        <f>AVERAGE('PARITY Errors'!E213, 'Pattern_Matching Errors'!E213, 'Reversal Errors'!E213, 'Stack Errors'!E213, 'Vending_Machine Errors'!E213, 'Vending_Machine_Sum Errors'!E213, 'MazeComplete Errors'!E213, 'MazeSolve Errors'!E213, 'Hamiltonian Errors'!E213)</f>
        <v>39.233333333333334</v>
      </c>
      <c r="F213">
        <f>AVERAGE('PARITY Errors'!F213, 'Pattern_Matching Errors'!F213, 'Reversal Errors'!F213, 'Stack Errors'!F213, 'Vending_Machine Errors'!F213, 'Vending_Machine_Sum Errors'!F213, 'MazeComplete Errors'!F213, 'MazeSolve Errors'!F213, 'Hamiltonian Errors'!F213)</f>
        <v>39.799999999999997</v>
      </c>
      <c r="G213">
        <f>AVERAGE('PARITY Errors'!G213, 'Pattern_Matching Errors'!G213, 'Reversal Errors'!G213, 'Stack Errors'!G213, 'Vending_Machine Errors'!G213, 'Vending_Machine_Sum Errors'!G213, 'MazeComplete Errors'!G213, 'MazeSolve Errors'!G213, 'Hamiltonian Errors'!G213)</f>
        <v>88.888888888888886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AVERAGE('PARITY Errors'!D220, 'Pattern_Matching Errors'!D220, 'Reversal Errors'!D220, 'Stack Errors'!D220, 'Vending_Machine Errors'!D220, 'Vending_Machine_Sum Errors'!D220, 'MazeComplete Errors'!D220, 'MazeSolve Errors'!D220, 'Hamiltonian Errors'!D220)</f>
        <v>66.255555555555546</v>
      </c>
      <c r="E220">
        <f>AVERAGE('PARITY Errors'!E220, 'Pattern_Matching Errors'!E220, 'Reversal Errors'!E220, 'Stack Errors'!E220, 'Vending_Machine Errors'!E220, 'Vending_Machine_Sum Errors'!E220, 'MazeComplete Errors'!E220, 'MazeSolve Errors'!E220, 'Hamiltonian Errors'!E220)</f>
        <v>73.633333333333326</v>
      </c>
      <c r="F220">
        <f>AVERAGE('PARITY Errors'!F220, 'Pattern_Matching Errors'!F220, 'Reversal Errors'!F220, 'Stack Errors'!F220, 'Vending_Machine Errors'!F220, 'Vending_Machine_Sum Errors'!F220, 'MazeComplete Errors'!F220, 'MazeSolve Errors'!F220, 'Hamiltonian Errors'!F220)</f>
        <v>58.744444444444447</v>
      </c>
      <c r="G220">
        <f>AVERAGE('PARITY Errors'!G220, 'Pattern_Matching Errors'!G220, 'Reversal Errors'!G220, 'Stack Errors'!G220, 'Vending_Machine Errors'!G220, 'Vending_Machine_Sum Errors'!G220, 'MazeComplete Errors'!G220, 'MazeSolve Errors'!G220, 'Hamiltonian Errors'!G220)</f>
        <v>69.244444444444454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AVERAGE('PARITY Errors'!D221, 'Pattern_Matching Errors'!D221, 'Reversal Errors'!D221, 'Stack Errors'!D221, 'Vending_Machine Errors'!D221, 'Vending_Machine_Sum Errors'!D221, 'MazeComplete Errors'!D221, 'MazeSolve Errors'!D221, 'Hamiltonian Errors'!D221)</f>
        <v>59.947777777777787</v>
      </c>
      <c r="E221">
        <f>AVERAGE('PARITY Errors'!E221, 'Pattern_Matching Errors'!E221, 'Reversal Errors'!E221, 'Stack Errors'!E221, 'Vending_Machine Errors'!E221, 'Vending_Machine_Sum Errors'!E221, 'MazeComplete Errors'!E221, 'MazeSolve Errors'!E221, 'Hamiltonian Errors'!E221)</f>
        <v>72.933333333333337</v>
      </c>
      <c r="F221">
        <f>AVERAGE('PARITY Errors'!F221, 'Pattern_Matching Errors'!F221, 'Reversal Errors'!F221, 'Stack Errors'!F221, 'Vending_Machine Errors'!F221, 'Vending_Machine_Sum Errors'!F221, 'MazeComplete Errors'!F221, 'MazeSolve Errors'!F221, 'Hamiltonian Errors'!F221)</f>
        <v>57.622222222222227</v>
      </c>
      <c r="G221">
        <f>AVERAGE('PARITY Errors'!G221, 'Pattern_Matching Errors'!G221, 'Reversal Errors'!G221, 'Stack Errors'!G221, 'Vending_Machine Errors'!G221, 'Vending_Machine_Sum Errors'!G221, 'MazeComplete Errors'!G221, 'MazeSolve Errors'!G221, 'Hamiltonian Errors'!G221)</f>
        <v>70.76666666666668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AVERAGE('PARITY Errors'!D222, 'Pattern_Matching Errors'!D222, 'Reversal Errors'!D222, 'Stack Errors'!D222, 'Vending_Machine Errors'!D222, 'Vending_Machine_Sum Errors'!D222, 'MazeComplete Errors'!D222, 'MazeSolve Errors'!D222, 'Hamiltonian Errors'!D222)</f>
        <v>56.2</v>
      </c>
      <c r="E222">
        <f>AVERAGE('PARITY Errors'!E222, 'Pattern_Matching Errors'!E222, 'Reversal Errors'!E222, 'Stack Errors'!E222, 'Vending_Machine Errors'!E222, 'Vending_Machine_Sum Errors'!E222, 'MazeComplete Errors'!E222, 'MazeSolve Errors'!E222, 'Hamiltonian Errors'!E222)</f>
        <v>72.322222222222223</v>
      </c>
      <c r="F222">
        <f>AVERAGE('PARITY Errors'!F222, 'Pattern_Matching Errors'!F222, 'Reversal Errors'!F222, 'Stack Errors'!F222, 'Vending_Machine Errors'!F222, 'Vending_Machine_Sum Errors'!F222, 'MazeComplete Errors'!F222, 'MazeSolve Errors'!F222, 'Hamiltonian Errors'!F222)</f>
        <v>58.63333333333334</v>
      </c>
      <c r="G222">
        <f>AVERAGE('PARITY Errors'!G222, 'Pattern_Matching Errors'!G222, 'Reversal Errors'!G222, 'Stack Errors'!G222, 'Vending_Machine Errors'!G222, 'Vending_Machine_Sum Errors'!G222, 'MazeComplete Errors'!G222, 'MazeSolve Errors'!G222, 'Hamiltonian Errors'!G222)</f>
        <v>71.300000000000011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AVERAGE('PARITY Errors'!D223, 'Pattern_Matching Errors'!D223, 'Reversal Errors'!D223, 'Stack Errors'!D223, 'Vending_Machine Errors'!D223, 'Vending_Machine_Sum Errors'!D223, 'MazeComplete Errors'!D223, 'MazeSolve Errors'!D223, 'Hamiltonian Errors'!D223)</f>
        <v>62.06666666666667</v>
      </c>
      <c r="E223">
        <f>AVERAGE('PARITY Errors'!E223, 'Pattern_Matching Errors'!E223, 'Reversal Errors'!E223, 'Stack Errors'!E223, 'Vending_Machine Errors'!E223, 'Vending_Machine_Sum Errors'!E223, 'MazeComplete Errors'!E223, 'MazeSolve Errors'!E223, 'Hamiltonian Errors'!E223)</f>
        <v>71.633333333333326</v>
      </c>
      <c r="F223">
        <f>AVERAGE('PARITY Errors'!F223, 'Pattern_Matching Errors'!F223, 'Reversal Errors'!F223, 'Stack Errors'!F223, 'Vending_Machine Errors'!F223, 'Vending_Machine_Sum Errors'!F223, 'MazeComplete Errors'!F223, 'MazeSolve Errors'!F223, 'Hamiltonian Errors'!F223)</f>
        <v>58.033333333333331</v>
      </c>
      <c r="G223">
        <f>AVERAGE('PARITY Errors'!G223, 'Pattern_Matching Errors'!G223, 'Reversal Errors'!G223, 'Stack Errors'!G223, 'Vending_Machine Errors'!G223, 'Vending_Machine_Sum Errors'!G223, 'MazeComplete Errors'!G223, 'MazeSolve Errors'!G223, 'Hamiltonian Errors'!G223)</f>
        <v>71.800000000000011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AVERAGE('PARITY Errors'!D224, 'Pattern_Matching Errors'!D224, 'Reversal Errors'!D224, 'Stack Errors'!D224, 'Vending_Machine Errors'!D224, 'Vending_Machine_Sum Errors'!D224, 'MazeComplete Errors'!D224, 'MazeSolve Errors'!D224, 'Hamiltonian Errors'!D224)</f>
        <v>65.78</v>
      </c>
      <c r="E224">
        <f>AVERAGE('PARITY Errors'!E224, 'Pattern_Matching Errors'!E224, 'Reversal Errors'!E224, 'Stack Errors'!E224, 'Vending_Machine Errors'!E224, 'Vending_Machine_Sum Errors'!E224, 'MazeComplete Errors'!E224, 'MazeSolve Errors'!E224, 'Hamiltonian Errors'!E224)</f>
        <v>69.944444444444443</v>
      </c>
      <c r="F224">
        <f>AVERAGE('PARITY Errors'!F224, 'Pattern_Matching Errors'!F224, 'Reversal Errors'!F224, 'Stack Errors'!F224, 'Vending_Machine Errors'!F224, 'Vending_Machine_Sum Errors'!F224, 'MazeComplete Errors'!F224, 'MazeSolve Errors'!F224, 'Hamiltonian Errors'!F224)</f>
        <v>57.355555555555561</v>
      </c>
      <c r="G224">
        <f>AVERAGE('PARITY Errors'!G224, 'Pattern_Matching Errors'!G224, 'Reversal Errors'!G224, 'Stack Errors'!G224, 'Vending_Machine Errors'!G224, 'Vending_Machine_Sum Errors'!G224, 'MazeComplete Errors'!G224, 'MazeSolve Errors'!G224, 'Hamiltonian Errors'!G224)</f>
        <v>72.977777777777789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AVERAGE('PARITY Errors'!D225, 'Pattern_Matching Errors'!D225, 'Reversal Errors'!D225, 'Stack Errors'!D225, 'Vending_Machine Errors'!D225, 'Vending_Machine_Sum Errors'!D225, 'MazeComplete Errors'!D225, 'MazeSolve Errors'!D225, 'Hamiltonian Errors'!D225)</f>
        <v>72.02</v>
      </c>
      <c r="E225">
        <f>AVERAGE('PARITY Errors'!E225, 'Pattern_Matching Errors'!E225, 'Reversal Errors'!E225, 'Stack Errors'!E225, 'Vending_Machine Errors'!E225, 'Vending_Machine_Sum Errors'!E225, 'MazeComplete Errors'!E225, 'MazeSolve Errors'!E225, 'Hamiltonian Errors'!E225)</f>
        <v>53.055555555555557</v>
      </c>
      <c r="F225">
        <f>AVERAGE('PARITY Errors'!F225, 'Pattern_Matching Errors'!F225, 'Reversal Errors'!F225, 'Stack Errors'!F225, 'Vending_Machine Errors'!F225, 'Vending_Machine_Sum Errors'!F225, 'MazeComplete Errors'!F225, 'MazeSolve Errors'!F225, 'Hamiltonian Errors'!F225)</f>
        <v>35.20000000000001</v>
      </c>
      <c r="G225">
        <f>AVERAGE('PARITY Errors'!G225, 'Pattern_Matching Errors'!G225, 'Reversal Errors'!G225, 'Stack Errors'!G225, 'Vending_Machine Errors'!G225, 'Vending_Machine_Sum Errors'!G225, 'MazeComplete Errors'!G225, 'MazeSolve Errors'!G225, 'Hamiltonian Errors'!G225)</f>
        <v>38.6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AVERAGE('PARITY Errors'!D226, 'Pattern_Matching Errors'!D226, 'Reversal Errors'!D226, 'Stack Errors'!D226, 'Vending_Machine Errors'!D226, 'Vending_Machine_Sum Errors'!D226, 'MazeComplete Errors'!D226, 'MazeSolve Errors'!D226, 'Hamiltonian Errors'!D226)</f>
        <v>64.111111111111114</v>
      </c>
      <c r="E226">
        <f>AVERAGE('PARITY Errors'!E226, 'Pattern_Matching Errors'!E226, 'Reversal Errors'!E226, 'Stack Errors'!E226, 'Vending_Machine Errors'!E226, 'Vending_Machine_Sum Errors'!E226, 'MazeComplete Errors'!E226, 'MazeSolve Errors'!E226, 'Hamiltonian Errors'!E226)</f>
        <v>54.31111111111111</v>
      </c>
      <c r="F226">
        <f>AVERAGE('PARITY Errors'!F226, 'Pattern_Matching Errors'!F226, 'Reversal Errors'!F226, 'Stack Errors'!F226, 'Vending_Machine Errors'!F226, 'Vending_Machine_Sum Errors'!F226, 'MazeComplete Errors'!F226, 'MazeSolve Errors'!F226, 'Hamiltonian Errors'!F226)</f>
        <v>37.095555555555556</v>
      </c>
      <c r="G226">
        <f>AVERAGE('PARITY Errors'!G226, 'Pattern_Matching Errors'!G226, 'Reversal Errors'!G226, 'Stack Errors'!G226, 'Vending_Machine Errors'!G226, 'Vending_Machine_Sum Errors'!G226, 'MazeComplete Errors'!G226, 'MazeSolve Errors'!G226, 'Hamiltonian Errors'!G226)</f>
        <v>38.877777777777773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AVERAGE('PARITY Errors'!D227, 'Pattern_Matching Errors'!D227, 'Reversal Errors'!D227, 'Stack Errors'!D227, 'Vending_Machine Errors'!D227, 'Vending_Machine_Sum Errors'!D227, 'MazeComplete Errors'!D227, 'MazeSolve Errors'!D227, 'Hamiltonian Errors'!D227)</f>
        <v>64.553333333333327</v>
      </c>
      <c r="E227">
        <f>AVERAGE('PARITY Errors'!E227, 'Pattern_Matching Errors'!E227, 'Reversal Errors'!E227, 'Stack Errors'!E227, 'Vending_Machine Errors'!E227, 'Vending_Machine_Sum Errors'!E227, 'MazeComplete Errors'!E227, 'MazeSolve Errors'!E227, 'Hamiltonian Errors'!E227)</f>
        <v>54.833333333333336</v>
      </c>
      <c r="F227">
        <f>AVERAGE('PARITY Errors'!F227, 'Pattern_Matching Errors'!F227, 'Reversal Errors'!F227, 'Stack Errors'!F227, 'Vending_Machine Errors'!F227, 'Vending_Machine_Sum Errors'!F227, 'MazeComplete Errors'!F227, 'MazeSolve Errors'!F227, 'Hamiltonian Errors'!F227)</f>
        <v>37.533333333333331</v>
      </c>
      <c r="G227">
        <f>AVERAGE('PARITY Errors'!G227, 'Pattern_Matching Errors'!G227, 'Reversal Errors'!G227, 'Stack Errors'!G227, 'Vending_Machine Errors'!G227, 'Vending_Machine_Sum Errors'!G227, 'MazeComplete Errors'!G227, 'MazeSolve Errors'!G227, 'Hamiltonian Errors'!G227)</f>
        <v>39.122222222222227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AVERAGE('PARITY Errors'!D228, 'Pattern_Matching Errors'!D228, 'Reversal Errors'!D228, 'Stack Errors'!D228, 'Vending_Machine Errors'!D228, 'Vending_Machine_Sum Errors'!D228, 'MazeComplete Errors'!D228, 'MazeSolve Errors'!D228, 'Hamiltonian Errors'!D228)</f>
        <v>65.01111111111112</v>
      </c>
      <c r="E228">
        <f>AVERAGE('PARITY Errors'!E228, 'Pattern_Matching Errors'!E228, 'Reversal Errors'!E228, 'Stack Errors'!E228, 'Vending_Machine Errors'!E228, 'Vending_Machine_Sum Errors'!E228, 'MazeComplete Errors'!E228, 'MazeSolve Errors'!E228, 'Hamiltonian Errors'!E228)</f>
        <v>55.077777777777776</v>
      </c>
      <c r="F228">
        <f>AVERAGE('PARITY Errors'!F228, 'Pattern_Matching Errors'!F228, 'Reversal Errors'!F228, 'Stack Errors'!F228, 'Vending_Machine Errors'!F228, 'Vending_Machine_Sum Errors'!F228, 'MazeComplete Errors'!F228, 'MazeSolve Errors'!F228, 'Hamiltonian Errors'!F228)</f>
        <v>36.81111111111111</v>
      </c>
      <c r="G228">
        <f>AVERAGE('PARITY Errors'!G228, 'Pattern_Matching Errors'!G228, 'Reversal Errors'!G228, 'Stack Errors'!G228, 'Vending_Machine Errors'!G228, 'Vending_Machine_Sum Errors'!G228, 'MazeComplete Errors'!G228, 'MazeSolve Errors'!G228, 'Hamiltonian Errors'!G228)</f>
        <v>39.777777777777793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AVERAGE('PARITY Errors'!D229, 'Pattern_Matching Errors'!D229, 'Reversal Errors'!D229, 'Stack Errors'!D229, 'Vending_Machine Errors'!D229, 'Vending_Machine_Sum Errors'!D229, 'MazeComplete Errors'!D229, 'MazeSolve Errors'!D229, 'Hamiltonian Errors'!D229)</f>
        <v>65.974444444444444</v>
      </c>
      <c r="E229">
        <f>AVERAGE('PARITY Errors'!E229, 'Pattern_Matching Errors'!E229, 'Reversal Errors'!E229, 'Stack Errors'!E229, 'Vending_Machine Errors'!E229, 'Vending_Machine_Sum Errors'!E229, 'MazeComplete Errors'!E229, 'MazeSolve Errors'!E229, 'Hamiltonian Errors'!E229)</f>
        <v>55.822222222222223</v>
      </c>
      <c r="F229">
        <f>AVERAGE('PARITY Errors'!F229, 'Pattern_Matching Errors'!F229, 'Reversal Errors'!F229, 'Stack Errors'!F229, 'Vending_Machine Errors'!F229, 'Vending_Machine_Sum Errors'!F229, 'MazeComplete Errors'!F229, 'MazeSolve Errors'!F229, 'Hamiltonian Errors'!F229)</f>
        <v>39.099999999999994</v>
      </c>
      <c r="G229">
        <f>AVERAGE('PARITY Errors'!G229, 'Pattern_Matching Errors'!G229, 'Reversal Errors'!G229, 'Stack Errors'!G229, 'Vending_Machine Errors'!G229, 'Vending_Machine_Sum Errors'!G229, 'MazeComplete Errors'!G229, 'MazeSolve Errors'!G229, 'Hamiltonian Errors'!G229)</f>
        <v>39.333333333333343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AVERAGE('PARITY Errors'!D230, 'Pattern_Matching Errors'!D230, 'Reversal Errors'!D230, 'Stack Errors'!D230, 'Vending_Machine Errors'!D230, 'Vending_Machine_Sum Errors'!D230, 'MazeComplete Errors'!D230, 'MazeSolve Errors'!D230, 'Hamiltonian Errors'!D230)</f>
        <v>70.951111111111103</v>
      </c>
      <c r="E230">
        <f>AVERAGE('PARITY Errors'!E230, 'Pattern_Matching Errors'!E230, 'Reversal Errors'!E230, 'Stack Errors'!E230, 'Vending_Machine Errors'!E230, 'Vending_Machine_Sum Errors'!E230, 'MazeComplete Errors'!E230, 'MazeSolve Errors'!E230, 'Hamiltonian Errors'!E230)</f>
        <v>45.911111111111119</v>
      </c>
      <c r="F230">
        <f>AVERAGE('PARITY Errors'!F230, 'Pattern_Matching Errors'!F230, 'Reversal Errors'!F230, 'Stack Errors'!F230, 'Vending_Machine Errors'!F230, 'Vending_Machine_Sum Errors'!F230, 'MazeComplete Errors'!F230, 'MazeSolve Errors'!F230, 'Hamiltonian Errors'!F230)</f>
        <v>39.011111111111106</v>
      </c>
      <c r="G230">
        <f>AVERAGE('PARITY Errors'!G230, 'Pattern_Matching Errors'!G230, 'Reversal Errors'!G230, 'Stack Errors'!G230, 'Vending_Machine Errors'!G230, 'Vending_Machine_Sum Errors'!G230, 'MazeComplete Errors'!G230, 'MazeSolve Errors'!G230, 'Hamiltonian Errors'!G230)</f>
        <v>53.266666666666666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AVERAGE('PARITY Errors'!D231, 'Pattern_Matching Errors'!D231, 'Reversal Errors'!D231, 'Stack Errors'!D231, 'Vending_Machine Errors'!D231, 'Vending_Machine_Sum Errors'!D231, 'MazeComplete Errors'!D231, 'MazeSolve Errors'!D231, 'Hamiltonian Errors'!D231)</f>
        <v>71.755555555555546</v>
      </c>
      <c r="E231">
        <f>AVERAGE('PARITY Errors'!E231, 'Pattern_Matching Errors'!E231, 'Reversal Errors'!E231, 'Stack Errors'!E231, 'Vending_Machine Errors'!E231, 'Vending_Machine_Sum Errors'!E231, 'MazeComplete Errors'!E231, 'MazeSolve Errors'!E231, 'Hamiltonian Errors'!E231)</f>
        <v>46.988888888888887</v>
      </c>
      <c r="F231">
        <f>AVERAGE('PARITY Errors'!F231, 'Pattern_Matching Errors'!F231, 'Reversal Errors'!F231, 'Stack Errors'!F231, 'Vending_Machine Errors'!F231, 'Vending_Machine_Sum Errors'!F231, 'MazeComplete Errors'!F231, 'MazeSolve Errors'!F231, 'Hamiltonian Errors'!F231)</f>
        <v>40.466666666666669</v>
      </c>
      <c r="G231">
        <f>AVERAGE('PARITY Errors'!G231, 'Pattern_Matching Errors'!G231, 'Reversal Errors'!G231, 'Stack Errors'!G231, 'Vending_Machine Errors'!G231, 'Vending_Machine_Sum Errors'!G231, 'MazeComplete Errors'!G231, 'MazeSolve Errors'!G231, 'Hamiltonian Errors'!G231)</f>
        <v>53.822222222222223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AVERAGE('PARITY Errors'!D232, 'Pattern_Matching Errors'!D232, 'Reversal Errors'!D232, 'Stack Errors'!D232, 'Vending_Machine Errors'!D232, 'Vending_Machine_Sum Errors'!D232, 'MazeComplete Errors'!D232, 'MazeSolve Errors'!D232, 'Hamiltonian Errors'!D232)</f>
        <v>72.765555555555551</v>
      </c>
      <c r="E232">
        <f>AVERAGE('PARITY Errors'!E232, 'Pattern_Matching Errors'!E232, 'Reversal Errors'!E232, 'Stack Errors'!E232, 'Vending_Machine Errors'!E232, 'Vending_Machine_Sum Errors'!E232, 'MazeComplete Errors'!E232, 'MazeSolve Errors'!E232, 'Hamiltonian Errors'!E232)</f>
        <v>46.544444444444444</v>
      </c>
      <c r="F232">
        <f>AVERAGE('PARITY Errors'!F232, 'Pattern_Matching Errors'!F232, 'Reversal Errors'!F232, 'Stack Errors'!F232, 'Vending_Machine Errors'!F232, 'Vending_Machine_Sum Errors'!F232, 'MazeComplete Errors'!F232, 'MazeSolve Errors'!F232, 'Hamiltonian Errors'!F232)</f>
        <v>40.666666666666664</v>
      </c>
      <c r="G232">
        <f>AVERAGE('PARITY Errors'!G232, 'Pattern_Matching Errors'!G232, 'Reversal Errors'!G232, 'Stack Errors'!G232, 'Vending_Machine Errors'!G232, 'Vending_Machine_Sum Errors'!G232, 'MazeComplete Errors'!G232, 'MazeSolve Errors'!G232, 'Hamiltonian Errors'!G232)</f>
        <v>53.933333333333337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AVERAGE('PARITY Errors'!D233, 'Pattern_Matching Errors'!D233, 'Reversal Errors'!D233, 'Stack Errors'!D233, 'Vending_Machine Errors'!D233, 'Vending_Machine_Sum Errors'!D233, 'MazeComplete Errors'!D233, 'MazeSolve Errors'!D233, 'Hamiltonian Errors'!D233)</f>
        <v>73.502222222222215</v>
      </c>
      <c r="E233">
        <f>AVERAGE('PARITY Errors'!E233, 'Pattern_Matching Errors'!E233, 'Reversal Errors'!E233, 'Stack Errors'!E233, 'Vending_Machine Errors'!E233, 'Vending_Machine_Sum Errors'!E233, 'MazeComplete Errors'!E233, 'MazeSolve Errors'!E233, 'Hamiltonian Errors'!E233)</f>
        <v>47.422222222222224</v>
      </c>
      <c r="F233">
        <f>AVERAGE('PARITY Errors'!F233, 'Pattern_Matching Errors'!F233, 'Reversal Errors'!F233, 'Stack Errors'!F233, 'Vending_Machine Errors'!F233, 'Vending_Machine_Sum Errors'!F233, 'MazeComplete Errors'!F233, 'MazeSolve Errors'!F233, 'Hamiltonian Errors'!F233)</f>
        <v>41.144444444444439</v>
      </c>
      <c r="G233">
        <f>AVERAGE('PARITY Errors'!G233, 'Pattern_Matching Errors'!G233, 'Reversal Errors'!G233, 'Stack Errors'!G233, 'Vending_Machine Errors'!G233, 'Vending_Machine_Sum Errors'!G233, 'MazeComplete Errors'!G233, 'MazeSolve Errors'!G233, 'Hamiltonian Errors'!G233)</f>
        <v>54.655555555555551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AVERAGE('PARITY Errors'!D234, 'Pattern_Matching Errors'!D234, 'Reversal Errors'!D234, 'Stack Errors'!D234, 'Vending_Machine Errors'!D234, 'Vending_Machine_Sum Errors'!D234, 'MazeComplete Errors'!D234, 'MazeSolve Errors'!D234, 'Hamiltonian Errors'!D234)</f>
        <v>73.888888888888886</v>
      </c>
      <c r="E234">
        <f>AVERAGE('PARITY Errors'!E234, 'Pattern_Matching Errors'!E234, 'Reversal Errors'!E234, 'Stack Errors'!E234, 'Vending_Machine Errors'!E234, 'Vending_Machine_Sum Errors'!E234, 'MazeComplete Errors'!E234, 'MazeSolve Errors'!E234, 'Hamiltonian Errors'!E234)</f>
        <v>48.5</v>
      </c>
      <c r="F234">
        <f>AVERAGE('PARITY Errors'!F234, 'Pattern_Matching Errors'!F234, 'Reversal Errors'!F234, 'Stack Errors'!F234, 'Vending_Machine Errors'!F234, 'Vending_Machine_Sum Errors'!F234, 'MazeComplete Errors'!F234, 'MazeSolve Errors'!F234, 'Hamiltonian Errors'!F234)</f>
        <v>41.455555555555549</v>
      </c>
      <c r="G234">
        <f>AVERAGE('PARITY Errors'!G234, 'Pattern_Matching Errors'!G234, 'Reversal Errors'!G234, 'Stack Errors'!G234, 'Vending_Machine Errors'!G234, 'Vending_Machine_Sum Errors'!G234, 'MazeComplete Errors'!G234, 'MazeSolve Errors'!G234, 'Hamiltonian Errors'!G234)</f>
        <v>55.111111111111114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AVERAGE('PARITY Errors'!D235, 'Pattern_Matching Errors'!D235, 'Reversal Errors'!D235, 'Stack Errors'!D235, 'Vending_Machine Errors'!D235, 'Vending_Machine_Sum Errors'!D235, 'MazeComplete Errors'!D235, 'MazeSolve Errors'!D235, 'Hamiltonian Errors'!D235)</f>
        <v>71.022222222222226</v>
      </c>
      <c r="E235">
        <f>AVERAGE('PARITY Errors'!E235, 'Pattern_Matching Errors'!E235, 'Reversal Errors'!E235, 'Stack Errors'!E235, 'Vending_Machine Errors'!E235, 'Vending_Machine_Sum Errors'!E235, 'MazeComplete Errors'!E235, 'MazeSolve Errors'!E235, 'Hamiltonian Errors'!E235)</f>
        <v>35.700000000000003</v>
      </c>
      <c r="F235">
        <f>AVERAGE('PARITY Errors'!F235, 'Pattern_Matching Errors'!F235, 'Reversal Errors'!F235, 'Stack Errors'!F235, 'Vending_Machine Errors'!F235, 'Vending_Machine_Sum Errors'!F235, 'MazeComplete Errors'!F235, 'MazeSolve Errors'!F235, 'Hamiltonian Errors'!F235)</f>
        <v>43.044444444444451</v>
      </c>
      <c r="G235">
        <f>AVERAGE('PARITY Errors'!G235, 'Pattern_Matching Errors'!G235, 'Reversal Errors'!G235, 'Stack Errors'!G235, 'Vending_Machine Errors'!G235, 'Vending_Machine_Sum Errors'!G235, 'MazeComplete Errors'!G235, 'MazeSolve Errors'!G235, 'Hamiltonian Errors'!G235)</f>
        <v>67.688888888888897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AVERAGE('PARITY Errors'!D236, 'Pattern_Matching Errors'!D236, 'Reversal Errors'!D236, 'Stack Errors'!D236, 'Vending_Machine Errors'!D236, 'Vending_Machine_Sum Errors'!D236, 'MazeComplete Errors'!D236, 'MazeSolve Errors'!D236, 'Hamiltonian Errors'!D236)</f>
        <v>71.836666666666659</v>
      </c>
      <c r="E236">
        <f>AVERAGE('PARITY Errors'!E236, 'Pattern_Matching Errors'!E236, 'Reversal Errors'!E236, 'Stack Errors'!E236, 'Vending_Machine Errors'!E236, 'Vending_Machine_Sum Errors'!E236, 'MazeComplete Errors'!E236, 'MazeSolve Errors'!E236, 'Hamiltonian Errors'!E236)</f>
        <v>38.411111111111111</v>
      </c>
      <c r="F236">
        <f>AVERAGE('PARITY Errors'!F236, 'Pattern_Matching Errors'!F236, 'Reversal Errors'!F236, 'Stack Errors'!F236, 'Vending_Machine Errors'!F236, 'Vending_Machine_Sum Errors'!F236, 'MazeComplete Errors'!F236, 'MazeSolve Errors'!F236, 'Hamiltonian Errors'!F236)</f>
        <v>42.13333333333334</v>
      </c>
      <c r="G236">
        <f>AVERAGE('PARITY Errors'!G236, 'Pattern_Matching Errors'!G236, 'Reversal Errors'!G236, 'Stack Errors'!G236, 'Vending_Machine Errors'!G236, 'Vending_Machine_Sum Errors'!G236, 'MazeComplete Errors'!G236, 'MazeSolve Errors'!G236, 'Hamiltonian Errors'!G236)</f>
        <v>67.411111111111111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AVERAGE('PARITY Errors'!D237, 'Pattern_Matching Errors'!D237, 'Reversal Errors'!D237, 'Stack Errors'!D237, 'Vending_Machine Errors'!D237, 'Vending_Machine_Sum Errors'!D237, 'MazeComplete Errors'!D237, 'MazeSolve Errors'!D237, 'Hamiltonian Errors'!D237)</f>
        <v>72.944444444444443</v>
      </c>
      <c r="E237">
        <f>AVERAGE('PARITY Errors'!E237, 'Pattern_Matching Errors'!E237, 'Reversal Errors'!E237, 'Stack Errors'!E237, 'Vending_Machine Errors'!E237, 'Vending_Machine_Sum Errors'!E237, 'MazeComplete Errors'!E237, 'MazeSolve Errors'!E237, 'Hamiltonian Errors'!E237)</f>
        <v>39.251111111111115</v>
      </c>
      <c r="F237">
        <f>AVERAGE('PARITY Errors'!F237, 'Pattern_Matching Errors'!F237, 'Reversal Errors'!F237, 'Stack Errors'!F237, 'Vending_Machine Errors'!F237, 'Vending_Machine_Sum Errors'!F237, 'MazeComplete Errors'!F237, 'MazeSolve Errors'!F237, 'Hamiltonian Errors'!F237)</f>
        <v>42.933333333333337</v>
      </c>
      <c r="G237">
        <f>AVERAGE('PARITY Errors'!G237, 'Pattern_Matching Errors'!G237, 'Reversal Errors'!G237, 'Stack Errors'!G237, 'Vending_Machine Errors'!G237, 'Vending_Machine_Sum Errors'!G237, 'MazeComplete Errors'!G237, 'MazeSolve Errors'!G237, 'Hamiltonian Errors'!G237)</f>
        <v>67.622222222222206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AVERAGE('PARITY Errors'!D238, 'Pattern_Matching Errors'!D238, 'Reversal Errors'!D238, 'Stack Errors'!D238, 'Vending_Machine Errors'!D238, 'Vending_Machine_Sum Errors'!D238, 'MazeComplete Errors'!D238, 'MazeSolve Errors'!D238, 'Hamiltonian Errors'!D238)</f>
        <v>73.866666666666674</v>
      </c>
      <c r="E238">
        <f>AVERAGE('PARITY Errors'!E238, 'Pattern_Matching Errors'!E238, 'Reversal Errors'!E238, 'Stack Errors'!E238, 'Vending_Machine Errors'!E238, 'Vending_Machine_Sum Errors'!E238, 'MazeComplete Errors'!E238, 'MazeSolve Errors'!E238, 'Hamiltonian Errors'!E238)</f>
        <v>40.644444444444446</v>
      </c>
      <c r="F238">
        <f>AVERAGE('PARITY Errors'!F238, 'Pattern_Matching Errors'!F238, 'Reversal Errors'!F238, 'Stack Errors'!F238, 'Vending_Machine Errors'!F238, 'Vending_Machine_Sum Errors'!F238, 'MazeComplete Errors'!F238, 'MazeSolve Errors'!F238, 'Hamiltonian Errors'!F238)</f>
        <v>42.900000000000006</v>
      </c>
      <c r="G238">
        <f>AVERAGE('PARITY Errors'!G238, 'Pattern_Matching Errors'!G238, 'Reversal Errors'!G238, 'Stack Errors'!G238, 'Vending_Machine Errors'!G238, 'Vending_Machine_Sum Errors'!G238, 'MazeComplete Errors'!G238, 'MazeSolve Errors'!G238, 'Hamiltonian Errors'!G238)</f>
        <v>78.288888888888877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AVERAGE('PARITY Errors'!D239, 'Pattern_Matching Errors'!D239, 'Reversal Errors'!D239, 'Stack Errors'!D239, 'Vending_Machine Errors'!D239, 'Vending_Machine_Sum Errors'!D239, 'MazeComplete Errors'!D239, 'MazeSolve Errors'!D239, 'Hamiltonian Errors'!D239)</f>
        <v>75.388888888888886</v>
      </c>
      <c r="E239">
        <f>AVERAGE('PARITY Errors'!E239, 'Pattern_Matching Errors'!E239, 'Reversal Errors'!E239, 'Stack Errors'!E239, 'Vending_Machine Errors'!E239, 'Vending_Machine_Sum Errors'!E239, 'MazeComplete Errors'!E239, 'MazeSolve Errors'!E239, 'Hamiltonian Errors'!E239)</f>
        <v>41.688888888888897</v>
      </c>
      <c r="F239">
        <f>AVERAGE('PARITY Errors'!F239, 'Pattern_Matching Errors'!F239, 'Reversal Errors'!F239, 'Stack Errors'!F239, 'Vending_Machine Errors'!F239, 'Vending_Machine_Sum Errors'!F239, 'MazeComplete Errors'!F239, 'MazeSolve Errors'!F239, 'Hamiltonian Errors'!F239)</f>
        <v>43.144444444444439</v>
      </c>
      <c r="G239">
        <f>AVERAGE('PARITY Errors'!G239, 'Pattern_Matching Errors'!G239, 'Reversal Errors'!G239, 'Stack Errors'!G239, 'Vending_Machine Errors'!G239, 'Vending_Machine_Sum Errors'!G239, 'MazeComplete Errors'!G239, 'MazeSolve Errors'!G239, 'Hamiltonian Errors'!G239)</f>
        <v>78.333333333333329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AVERAGE('PARITY Errors'!D240, 'Pattern_Matching Errors'!D240, 'Reversal Errors'!D240, 'Stack Errors'!D240, 'Vending_Machine Errors'!D240, 'Vending_Machine_Sum Errors'!D240, 'MazeComplete Errors'!D240, 'MazeSolve Errors'!D240, 'Hamiltonian Errors'!D240)</f>
        <v>78.377777777777794</v>
      </c>
      <c r="E240">
        <f>AVERAGE('PARITY Errors'!E240, 'Pattern_Matching Errors'!E240, 'Reversal Errors'!E240, 'Stack Errors'!E240, 'Vending_Machine Errors'!E240, 'Vending_Machine_Sum Errors'!E240, 'MazeComplete Errors'!E240, 'MazeSolve Errors'!E240, 'Hamiltonian Errors'!E240)</f>
        <v>50.24666666666667</v>
      </c>
      <c r="F240">
        <f>AVERAGE('PARITY Errors'!F240, 'Pattern_Matching Errors'!F240, 'Reversal Errors'!F240, 'Stack Errors'!F240, 'Vending_Machine Errors'!F240, 'Vending_Machine_Sum Errors'!F240, 'MazeComplete Errors'!F240, 'MazeSolve Errors'!F240, 'Hamiltonian Errors'!F240)</f>
        <v>77.37777777777778</v>
      </c>
      <c r="G240">
        <f>AVERAGE('PARITY Errors'!G240, 'Pattern_Matching Errors'!G240, 'Reversal Errors'!G240, 'Stack Errors'!G240, 'Vending_Machine Errors'!G240, 'Vending_Machine_Sum Errors'!G240, 'MazeComplete Errors'!G240, 'MazeSolve Errors'!G240, 'Hamiltonian Errors'!G240)</f>
        <v>89.51111111111112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AVERAGE('PARITY Errors'!D241, 'Pattern_Matching Errors'!D241, 'Reversal Errors'!D241, 'Stack Errors'!D241, 'Vending_Machine Errors'!D241, 'Vending_Machine_Sum Errors'!D241, 'MazeComplete Errors'!D241, 'MazeSolve Errors'!D241, 'Hamiltonian Errors'!D241)</f>
        <v>78.055555555555557</v>
      </c>
      <c r="E241">
        <f>AVERAGE('PARITY Errors'!E241, 'Pattern_Matching Errors'!E241, 'Reversal Errors'!E241, 'Stack Errors'!E241, 'Vending_Machine Errors'!E241, 'Vending_Machine_Sum Errors'!E241, 'MazeComplete Errors'!E241, 'MazeSolve Errors'!E241, 'Hamiltonian Errors'!E241)</f>
        <v>53.711111111111116</v>
      </c>
      <c r="F241">
        <f>AVERAGE('PARITY Errors'!F241, 'Pattern_Matching Errors'!F241, 'Reversal Errors'!F241, 'Stack Errors'!F241, 'Vending_Machine Errors'!F241, 'Vending_Machine_Sum Errors'!F241, 'MazeComplete Errors'!F241, 'MazeSolve Errors'!F241, 'Hamiltonian Errors'!F241)</f>
        <v>77.177777777777763</v>
      </c>
      <c r="G241">
        <f>AVERAGE('PARITY Errors'!G241, 'Pattern_Matching Errors'!G241, 'Reversal Errors'!G241, 'Stack Errors'!G241, 'Vending_Machine Errors'!G241, 'Vending_Machine_Sum Errors'!G241, 'MazeComplete Errors'!G241, 'MazeSolve Errors'!G241, 'Hamiltonian Errors'!G241)</f>
        <v>89.522222222222226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AVERAGE('PARITY Errors'!D242, 'Pattern_Matching Errors'!D242, 'Reversal Errors'!D242, 'Stack Errors'!D242, 'Vending_Machine Errors'!D242, 'Vending_Machine_Sum Errors'!D242, 'MazeComplete Errors'!D242, 'MazeSolve Errors'!D242, 'Hamiltonian Errors'!D242)</f>
        <v>78.911111111111111</v>
      </c>
      <c r="E242">
        <f>AVERAGE('PARITY Errors'!E242, 'Pattern_Matching Errors'!E242, 'Reversal Errors'!E242, 'Stack Errors'!E242, 'Vending_Machine Errors'!E242, 'Vending_Machine_Sum Errors'!E242, 'MazeComplete Errors'!E242, 'MazeSolve Errors'!E242, 'Hamiltonian Errors'!E242)</f>
        <v>54.855555555555554</v>
      </c>
      <c r="F242">
        <f>AVERAGE('PARITY Errors'!F242, 'Pattern_Matching Errors'!F242, 'Reversal Errors'!F242, 'Stack Errors'!F242, 'Vending_Machine Errors'!F242, 'Vending_Machine_Sum Errors'!F242, 'MazeComplete Errors'!F242, 'MazeSolve Errors'!F242, 'Hamiltonian Errors'!F242)</f>
        <v>76.63333333333334</v>
      </c>
      <c r="G242">
        <f>AVERAGE('PARITY Errors'!G242, 'Pattern_Matching Errors'!G242, 'Reversal Errors'!G242, 'Stack Errors'!G242, 'Vending_Machine Errors'!G242, 'Vending_Machine_Sum Errors'!G242, 'MazeComplete Errors'!G242, 'MazeSolve Errors'!G242, 'Hamiltonian Errors'!G242)</f>
        <v>89.344444444444449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AVERAGE('PARITY Errors'!D243, 'Pattern_Matching Errors'!D243, 'Reversal Errors'!D243, 'Stack Errors'!D243, 'Vending_Machine Errors'!D243, 'Vending_Machine_Sum Errors'!D243, 'MazeComplete Errors'!D243, 'MazeSolve Errors'!D243, 'Hamiltonian Errors'!D243)</f>
        <v>78.865555555555545</v>
      </c>
      <c r="E243">
        <f>AVERAGE('PARITY Errors'!E243, 'Pattern_Matching Errors'!E243, 'Reversal Errors'!E243, 'Stack Errors'!E243, 'Vending_Machine Errors'!E243, 'Vending_Machine_Sum Errors'!E243, 'MazeComplete Errors'!E243, 'MazeSolve Errors'!E243, 'Hamiltonian Errors'!E243)</f>
        <v>56.028888888888886</v>
      </c>
      <c r="F243">
        <f>AVERAGE('PARITY Errors'!F243, 'Pattern_Matching Errors'!F243, 'Reversal Errors'!F243, 'Stack Errors'!F243, 'Vending_Machine Errors'!F243, 'Vending_Machine_Sum Errors'!F243, 'MazeComplete Errors'!F243, 'MazeSolve Errors'!F243, 'Hamiltonian Errors'!F243)</f>
        <v>76.51111111111112</v>
      </c>
      <c r="G243">
        <f>AVERAGE('PARITY Errors'!G243, 'Pattern_Matching Errors'!G243, 'Reversal Errors'!G243, 'Stack Errors'!G243, 'Vending_Machine Errors'!G243, 'Vending_Machine_Sum Errors'!G243, 'MazeComplete Errors'!G243, 'MazeSolve Errors'!G243, 'Hamiltonian Errors'!G243)</f>
        <v>89.533333333333331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AVERAGE('PARITY Errors'!D244, 'Pattern_Matching Errors'!D244, 'Reversal Errors'!D244, 'Stack Errors'!D244, 'Vending_Machine Errors'!D244, 'Vending_Machine_Sum Errors'!D244, 'MazeComplete Errors'!D244, 'MazeSolve Errors'!D244, 'Hamiltonian Errors'!D244)</f>
        <v>79.266666666666666</v>
      </c>
      <c r="E244">
        <f>AVERAGE('PARITY Errors'!E244, 'Pattern_Matching Errors'!E244, 'Reversal Errors'!E244, 'Stack Errors'!E244, 'Vending_Machine Errors'!E244, 'Vending_Machine_Sum Errors'!E244, 'MazeComplete Errors'!E244, 'MazeSolve Errors'!E244, 'Hamiltonian Errors'!E244)</f>
        <v>58.100000000000009</v>
      </c>
      <c r="F244">
        <f>AVERAGE('PARITY Errors'!F244, 'Pattern_Matching Errors'!F244, 'Reversal Errors'!F244, 'Stack Errors'!F244, 'Vending_Machine Errors'!F244, 'Vending_Machine_Sum Errors'!F244, 'MazeComplete Errors'!F244, 'MazeSolve Errors'!F244, 'Hamiltonian Errors'!F244)</f>
        <v>77.177777777777777</v>
      </c>
      <c r="G244">
        <f>AVERAGE('PARITY Errors'!G244, 'Pattern_Matching Errors'!G244, 'Reversal Errors'!G244, 'Stack Errors'!G244, 'Vending_Machine Errors'!G244, 'Vending_Machine_Sum Errors'!G244, 'MazeComplete Errors'!G244, 'MazeSolve Errors'!G244, 'Hamiltonian Errors'!G244)</f>
        <v>89.555555555555557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AVERAGE('PARITY Errors'!D245, 'Pattern_Matching Errors'!D245, 'Reversal Errors'!D245, 'Stack Errors'!D245, 'Vending_Machine Errors'!D245, 'Vending_Machine_Sum Errors'!D245, 'MazeComplete Errors'!D245, 'MazeSolve Errors'!D245, 'Hamiltonian Errors'!D245)</f>
        <v>86.444444444444443</v>
      </c>
      <c r="E245">
        <f>AVERAGE('PARITY Errors'!E245, 'Pattern_Matching Errors'!E245, 'Reversal Errors'!E245, 'Stack Errors'!E245, 'Vending_Machine Errors'!E245, 'Vending_Machine_Sum Errors'!E245, 'MazeComplete Errors'!E245, 'MazeSolve Errors'!E245, 'Hamiltonian Errors'!E245)</f>
        <v>80.466666666666654</v>
      </c>
      <c r="F245">
        <f>AVERAGE('PARITY Errors'!F245, 'Pattern_Matching Errors'!F245, 'Reversal Errors'!F245, 'Stack Errors'!F245, 'Vending_Machine Errors'!F245, 'Vending_Machine_Sum Errors'!F245, 'MazeComplete Errors'!F245, 'MazeSolve Errors'!F245, 'Hamiltonian Errors'!F245)</f>
        <v>90.322222222222223</v>
      </c>
      <c r="G245">
        <f>AVERAGE('PARITY Errors'!G245, 'Pattern_Matching Errors'!G245, 'Reversal Errors'!G245, 'Stack Errors'!G245, 'Vending_Machine Errors'!G245, 'Vending_Machine_Sum Errors'!G245, 'MazeComplete Errors'!G245, 'MazeSolve Errors'!G245, 'Hamiltonian Errors'!G245)</f>
        <v>100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AVERAGE('PARITY Errors'!D246, 'Pattern_Matching Errors'!D246, 'Reversal Errors'!D246, 'Stack Errors'!D246, 'Vending_Machine Errors'!D246, 'Vending_Machine_Sum Errors'!D246, 'MazeComplete Errors'!D246, 'MazeSolve Errors'!D246, 'Hamiltonian Errors'!D246)</f>
        <v>86.544444444444437</v>
      </c>
      <c r="E246">
        <f>AVERAGE('PARITY Errors'!E246, 'Pattern_Matching Errors'!E246, 'Reversal Errors'!E246, 'Stack Errors'!E246, 'Vending_Machine Errors'!E246, 'Vending_Machine_Sum Errors'!E246, 'MazeComplete Errors'!E246, 'MazeSolve Errors'!E246, 'Hamiltonian Errors'!E246)</f>
        <v>83.188888888888883</v>
      </c>
      <c r="F246">
        <f>AVERAGE('PARITY Errors'!F246, 'Pattern_Matching Errors'!F246, 'Reversal Errors'!F246, 'Stack Errors'!F246, 'Vending_Machine Errors'!F246, 'Vending_Machine_Sum Errors'!F246, 'MazeComplete Errors'!F246, 'MazeSolve Errors'!F246, 'Hamiltonian Errors'!F246)</f>
        <v>90.022222222222226</v>
      </c>
      <c r="G246">
        <f>AVERAGE('PARITY Errors'!G246, 'Pattern_Matching Errors'!G246, 'Reversal Errors'!G246, 'Stack Errors'!G246, 'Vending_Machine Errors'!G246, 'Vending_Machine_Sum Errors'!G246, 'MazeComplete Errors'!G246, 'MazeSolve Errors'!G246, 'Hamiltonian Errors'!G246)</f>
        <v>100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AVERAGE('PARITY Errors'!D247, 'Pattern_Matching Errors'!D247, 'Reversal Errors'!D247, 'Stack Errors'!D247, 'Vending_Machine Errors'!D247, 'Vending_Machine_Sum Errors'!D247, 'MazeComplete Errors'!D247, 'MazeSolve Errors'!D247, 'Hamiltonian Errors'!D247)</f>
        <v>87.244444444444454</v>
      </c>
      <c r="E247">
        <f>AVERAGE('PARITY Errors'!E247, 'Pattern_Matching Errors'!E247, 'Reversal Errors'!E247, 'Stack Errors'!E247, 'Vending_Machine Errors'!E247, 'Vending_Machine_Sum Errors'!E247, 'MazeComplete Errors'!E247, 'MazeSolve Errors'!E247, 'Hamiltonian Errors'!E247)</f>
        <v>84.088888888888889</v>
      </c>
      <c r="F247">
        <f>AVERAGE('PARITY Errors'!F247, 'Pattern_Matching Errors'!F247, 'Reversal Errors'!F247, 'Stack Errors'!F247, 'Vending_Machine Errors'!F247, 'Vending_Machine_Sum Errors'!F247, 'MazeComplete Errors'!F247, 'MazeSolve Errors'!F247, 'Hamiltonian Errors'!F247)</f>
        <v>90.055555555555557</v>
      </c>
      <c r="G247">
        <f>AVERAGE('PARITY Errors'!G247, 'Pattern_Matching Errors'!G247, 'Reversal Errors'!G247, 'Stack Errors'!G247, 'Vending_Machine Errors'!G247, 'Vending_Machine_Sum Errors'!G247, 'MazeComplete Errors'!G247, 'MazeSolve Errors'!G247, 'Hamiltonian Errors'!G247)</f>
        <v>100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AVERAGE('PARITY Errors'!D248, 'Pattern_Matching Errors'!D248, 'Reversal Errors'!D248, 'Stack Errors'!D248, 'Vending_Machine Errors'!D248, 'Vending_Machine_Sum Errors'!D248, 'MazeComplete Errors'!D248, 'MazeSolve Errors'!D248, 'Hamiltonian Errors'!D248)</f>
        <v>87.344444444444449</v>
      </c>
      <c r="E248">
        <f>AVERAGE('PARITY Errors'!E248, 'Pattern_Matching Errors'!E248, 'Reversal Errors'!E248, 'Stack Errors'!E248, 'Vending_Machine Errors'!E248, 'Vending_Machine_Sum Errors'!E248, 'MazeComplete Errors'!E248, 'MazeSolve Errors'!E248, 'Hamiltonian Errors'!E248)</f>
        <v>84.677777777777777</v>
      </c>
      <c r="F248">
        <f>AVERAGE('PARITY Errors'!F248, 'Pattern_Matching Errors'!F248, 'Reversal Errors'!F248, 'Stack Errors'!F248, 'Vending_Machine Errors'!F248, 'Vending_Machine_Sum Errors'!F248, 'MazeComplete Errors'!F248, 'MazeSolve Errors'!F248, 'Hamiltonian Errors'!F248)</f>
        <v>89.955555555555563</v>
      </c>
      <c r="G248">
        <f>AVERAGE('PARITY Errors'!G248, 'Pattern_Matching Errors'!G248, 'Reversal Errors'!G248, 'Stack Errors'!G248, 'Vending_Machine Errors'!G248, 'Vending_Machine_Sum Errors'!G248, 'MazeComplete Errors'!G248, 'MazeSolve Errors'!G248, 'Hamiltonian Errors'!G248)</f>
        <v>100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AVERAGE('PARITY Errors'!D249, 'Pattern_Matching Errors'!D249, 'Reversal Errors'!D249, 'Stack Errors'!D249, 'Vending_Machine Errors'!D249, 'Vending_Machine_Sum Errors'!D249, 'MazeComplete Errors'!D249, 'MazeSolve Errors'!D249, 'Hamiltonian Errors'!D249)</f>
        <v>87.566666666666663</v>
      </c>
      <c r="E249">
        <f>AVERAGE('PARITY Errors'!E249, 'Pattern_Matching Errors'!E249, 'Reversal Errors'!E249, 'Stack Errors'!E249, 'Vending_Machine Errors'!E249, 'Vending_Machine_Sum Errors'!E249, 'MazeComplete Errors'!E249, 'MazeSolve Errors'!E249, 'Hamiltonian Errors'!E249)</f>
        <v>85.833333333333329</v>
      </c>
      <c r="F249">
        <f>AVERAGE('PARITY Errors'!F249, 'Pattern_Matching Errors'!F249, 'Reversal Errors'!F249, 'Stack Errors'!F249, 'Vending_Machine Errors'!F249, 'Vending_Machine_Sum Errors'!F249, 'MazeComplete Errors'!F249, 'MazeSolve Errors'!F249, 'Hamiltonian Errors'!F249)</f>
        <v>90.1</v>
      </c>
      <c r="G249">
        <f>AVERAGE('PARITY Errors'!G249, 'Pattern_Matching Errors'!G249, 'Reversal Errors'!G249, 'Stack Errors'!G249, 'Vending_Machine Errors'!G249, 'Vending_Machine_Sum Errors'!G249, 'MazeComplete Errors'!G249, 'MazeSolve Errors'!G249, 'Hamiltonian Errors'!G249)</f>
        <v>100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49"/>
  <sheetViews>
    <sheetView workbookViewId="0"/>
  </sheetViews>
  <sheetFormatPr defaultRowHeight="14.75" x14ac:dyDescent="0.75"/>
  <sheetData>
    <row r="1" spans="1:8" x14ac:dyDescent="0.75">
      <c r="A1" s="1">
        <v>0</v>
      </c>
      <c r="B1" t="s">
        <v>13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IFERROR(SUM('PARITY Errors'!D4, 'Pattern_Matching Errors'!D4, 'Reversal Errors'!D4, 'Stack Errors'!D4, 'Vending_Machine Errors'!D4, 'Vending_Machine_Sum Errors'!D4, 'MazeComplete Errors'!D4, 'MazeSolve Errors'!D4, 'Hamiltonian Errors'!D4)/('Failure Counts Errors'!D1-'Failure Counts Errors'!D4),0)</f>
        <v>0</v>
      </c>
      <c r="E4">
        <f>IFERROR(SUM('PARITY Errors'!E4, 'Pattern_Matching Errors'!E4, 'Reversal Errors'!E4, 'Stack Errors'!E4, 'Vending_Machine Errors'!E4, 'Vending_Machine_Sum Errors'!E4, 'MazeComplete Errors'!E4, 'MazeSolve Errors'!E4, 'Hamiltonian Errors'!E4)/('Failure Counts Errors'!D1-'Failure Counts Errors'!E4),0)</f>
        <v>125.46666666666665</v>
      </c>
      <c r="F4">
        <f>IFERROR(SUM('PARITY Errors'!F4, 'Pattern_Matching Errors'!F4, 'Reversal Errors'!F4, 'Stack Errors'!F4, 'Vending_Machine Errors'!F4, 'Vending_Machine_Sum Errors'!F4, 'MazeComplete Errors'!F4, 'MazeSolve Errors'!F4, 'Hamiltonian Errors'!F4)/('Failure Counts Errors'!D1-'Failure Counts Errors'!F4),0)</f>
        <v>13.433333333333334</v>
      </c>
      <c r="G4">
        <f>IFERROR(SUM('PARITY Errors'!G4, 'Pattern_Matching Errors'!G4, 'Reversal Errors'!G4, 'Stack Errors'!G4, 'Vending_Machine Errors'!G4, 'Vending_Machine_Sum Errors'!G4, 'MazeComplete Errors'!G4, 'MazeSolve Errors'!G4, 'Hamiltonian Errors'!G4)/('Failure Counts Errors'!D1-'Failure Counts Errors'!G4),0)</f>
        <v>5.6888888888888891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IFERROR(SUM('PARITY Errors'!D5, 'Pattern_Matching Errors'!D5, 'Reversal Errors'!D5, 'Stack Errors'!D5, 'Vending_Machine Errors'!D5, 'Vending_Machine_Sum Errors'!D5, 'MazeComplete Errors'!D5, 'MazeSolve Errors'!D5, 'Hamiltonian Errors'!D5)/('Failure Counts Errors'!D1-'Failure Counts Errors'!D5),0)</f>
        <v>0</v>
      </c>
      <c r="E5">
        <f>IFERROR(SUM('PARITY Errors'!E5, 'Pattern_Matching Errors'!E5, 'Reversal Errors'!E5, 'Stack Errors'!E5, 'Vending_Machine Errors'!E5, 'Vending_Machine_Sum Errors'!E5, 'MazeComplete Errors'!E5, 'MazeSolve Errors'!E5, 'Hamiltonian Errors'!E5)/('Failure Counts Errors'!D1-'Failure Counts Errors'!E5),0)</f>
        <v>124.78333333333332</v>
      </c>
      <c r="F5">
        <f>IFERROR(SUM('PARITY Errors'!F5, 'Pattern_Matching Errors'!F5, 'Reversal Errors'!F5, 'Stack Errors'!F5, 'Vending_Machine Errors'!F5, 'Vending_Machine_Sum Errors'!F5, 'MazeComplete Errors'!F5, 'MazeSolve Errors'!F5, 'Hamiltonian Errors'!F5)/('Failure Counts Errors'!D1-'Failure Counts Errors'!F5),0)</f>
        <v>12.777777777777779</v>
      </c>
      <c r="G5">
        <f>IFERROR(SUM('PARITY Errors'!G5, 'Pattern_Matching Errors'!G5, 'Reversal Errors'!G5, 'Stack Errors'!G5, 'Vending_Machine Errors'!G5, 'Vending_Machine_Sum Errors'!G5, 'MazeComplete Errors'!G5, 'MazeSolve Errors'!G5, 'Hamiltonian Errors'!G5)/('Failure Counts Errors'!D1-'Failure Counts Errors'!G5),0)</f>
        <v>5.7333333333333334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IFERROR(SUM('PARITY Errors'!D6, 'Pattern_Matching Errors'!D6, 'Reversal Errors'!D6, 'Stack Errors'!D6, 'Vending_Machine Errors'!D6, 'Vending_Machine_Sum Errors'!D6, 'MazeComplete Errors'!D6, 'MazeSolve Errors'!D6, 'Hamiltonian Errors'!D6)/('Failure Counts Errors'!D1-'Failure Counts Errors'!D6),0)</f>
        <v>0</v>
      </c>
      <c r="E6">
        <f>IFERROR(SUM('PARITY Errors'!E6, 'Pattern_Matching Errors'!E6, 'Reversal Errors'!E6, 'Stack Errors'!E6, 'Vending_Machine Errors'!E6, 'Vending_Machine_Sum Errors'!E6, 'MazeComplete Errors'!E6, 'MazeSolve Errors'!E6, 'Hamiltonian Errors'!E6)/('Failure Counts Errors'!D1-'Failure Counts Errors'!E6),0)</f>
        <v>125.35000000000002</v>
      </c>
      <c r="F6">
        <f>IFERROR(SUM('PARITY Errors'!F6, 'Pattern_Matching Errors'!F6, 'Reversal Errors'!F6, 'Stack Errors'!F6, 'Vending_Machine Errors'!F6, 'Vending_Machine_Sum Errors'!F6, 'MazeComplete Errors'!F6, 'MazeSolve Errors'!F6, 'Hamiltonian Errors'!F6)/('Failure Counts Errors'!D1-'Failure Counts Errors'!F6),0)</f>
        <v>12.811111111111112</v>
      </c>
      <c r="G6">
        <f>IFERROR(SUM('PARITY Errors'!G6, 'Pattern_Matching Errors'!G6, 'Reversal Errors'!G6, 'Stack Errors'!G6, 'Vending_Machine Errors'!G6, 'Vending_Machine_Sum Errors'!G6, 'MazeComplete Errors'!G6, 'MazeSolve Errors'!G6, 'Hamiltonian Errors'!G6)/('Failure Counts Errors'!D1-'Failure Counts Errors'!G6),0)</f>
        <v>5.822222222222222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IFERROR(SUM('PARITY Errors'!D7, 'Pattern_Matching Errors'!D7, 'Reversal Errors'!D7, 'Stack Errors'!D7, 'Vending_Machine Errors'!D7, 'Vending_Machine_Sum Errors'!D7, 'MazeComplete Errors'!D7, 'MazeSolve Errors'!D7, 'Hamiltonian Errors'!D7)/('Failure Counts Errors'!D1-'Failure Counts Errors'!D7),0)</f>
        <v>0</v>
      </c>
      <c r="E7">
        <f>IFERROR(SUM('PARITY Errors'!E7, 'Pattern_Matching Errors'!E7, 'Reversal Errors'!E7, 'Stack Errors'!E7, 'Vending_Machine Errors'!E7, 'Vending_Machine_Sum Errors'!E7, 'MazeComplete Errors'!E7, 'MazeSolve Errors'!E7, 'Hamiltonian Errors'!E7)/('Failure Counts Errors'!D1-'Failure Counts Errors'!E7),0)</f>
        <v>150.95999999999998</v>
      </c>
      <c r="F7">
        <f>IFERROR(SUM('PARITY Errors'!F7, 'Pattern_Matching Errors'!F7, 'Reversal Errors'!F7, 'Stack Errors'!F7, 'Vending_Machine Errors'!F7, 'Vending_Machine_Sum Errors'!F7, 'MazeComplete Errors'!F7, 'MazeSolve Errors'!F7, 'Hamiltonian Errors'!F7)/('Failure Counts Errors'!D1-'Failure Counts Errors'!F7),0)</f>
        <v>12.211111111111112</v>
      </c>
      <c r="G7">
        <f>IFERROR(SUM('PARITY Errors'!G7, 'Pattern_Matching Errors'!G7, 'Reversal Errors'!G7, 'Stack Errors'!G7, 'Vending_Machine Errors'!G7, 'Vending_Machine_Sum Errors'!G7, 'MazeComplete Errors'!G7, 'MazeSolve Errors'!G7, 'Hamiltonian Errors'!G7)/('Failure Counts Errors'!D1-'Failure Counts Errors'!G7),0)</f>
        <v>5.7666666666666666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IFERROR(SUM('PARITY Errors'!D8, 'Pattern_Matching Errors'!D8, 'Reversal Errors'!D8, 'Stack Errors'!D8, 'Vending_Machine Errors'!D8, 'Vending_Machine_Sum Errors'!D8, 'MazeComplete Errors'!D8, 'MazeSolve Errors'!D8, 'Hamiltonian Errors'!D8)/('Failure Counts Errors'!D1-'Failure Counts Errors'!D8),0)</f>
        <v>0</v>
      </c>
      <c r="E8">
        <f>IFERROR(SUM('PARITY Errors'!E8, 'Pattern_Matching Errors'!E8, 'Reversal Errors'!E8, 'Stack Errors'!E8, 'Vending_Machine Errors'!E8, 'Vending_Machine_Sum Errors'!E8, 'MazeComplete Errors'!E8, 'MazeSolve Errors'!E8, 'Hamiltonian Errors'!E8)/('Failure Counts Errors'!D1-'Failure Counts Errors'!E8),0)</f>
        <v>153.34</v>
      </c>
      <c r="F8">
        <f>IFERROR(SUM('PARITY Errors'!F8, 'Pattern_Matching Errors'!F8, 'Reversal Errors'!F8, 'Stack Errors'!F8, 'Vending_Machine Errors'!F8, 'Vending_Machine_Sum Errors'!F8, 'MazeComplete Errors'!F8, 'MazeSolve Errors'!F8, 'Hamiltonian Errors'!F8)/('Failure Counts Errors'!D1-'Failure Counts Errors'!F8),0)</f>
        <v>12.833333333333334</v>
      </c>
      <c r="G8">
        <f>IFERROR(SUM('PARITY Errors'!G8, 'Pattern_Matching Errors'!G8, 'Reversal Errors'!G8, 'Stack Errors'!G8, 'Vending_Machine Errors'!G8, 'Vending_Machine_Sum Errors'!G8, 'MazeComplete Errors'!G8, 'MazeSolve Errors'!G8, 'Hamiltonian Errors'!G8)/('Failure Counts Errors'!D1-'Failure Counts Errors'!G8),0)</f>
        <v>5.9666666666666668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IFERROR(SUM('PARITY Errors'!D9, 'Pattern_Matching Errors'!D9, 'Reversal Errors'!D9, 'Stack Errors'!D9, 'Vending_Machine Errors'!D9, 'Vending_Machine_Sum Errors'!D9, 'MazeComplete Errors'!D9, 'MazeSolve Errors'!D9, 'Hamiltonian Errors'!D9)/('Failure Counts Errors'!D1-'Failure Counts Errors'!D9),0)</f>
        <v>266.76666666666671</v>
      </c>
      <c r="E9">
        <f>IFERROR(SUM('PARITY Errors'!E9, 'Pattern_Matching Errors'!E9, 'Reversal Errors'!E9, 'Stack Errors'!E9, 'Vending_Machine Errors'!E9, 'Vending_Machine_Sum Errors'!E9, 'MazeComplete Errors'!E9, 'MazeSolve Errors'!E9, 'Hamiltonian Errors'!E9)/('Failure Counts Errors'!D1-'Failure Counts Errors'!E9),0)</f>
        <v>62.18571428571429</v>
      </c>
      <c r="F9">
        <f>IFERROR(SUM('PARITY Errors'!F9, 'Pattern_Matching Errors'!F9, 'Reversal Errors'!F9, 'Stack Errors'!F9, 'Vending_Machine Errors'!F9, 'Vending_Machine_Sum Errors'!F9, 'MazeComplete Errors'!F9, 'MazeSolve Errors'!F9, 'Hamiltonian Errors'!F9)/('Failure Counts Errors'!D1-'Failure Counts Errors'!F9),0)</f>
        <v>8.5555555555555554</v>
      </c>
      <c r="G9">
        <f>IFERROR(SUM('PARITY Errors'!G9, 'Pattern_Matching Errors'!G9, 'Reversal Errors'!G9, 'Stack Errors'!G9, 'Vending_Machine Errors'!G9, 'Vending_Machine_Sum Errors'!G9, 'MazeComplete Errors'!G9, 'MazeSolve Errors'!G9, 'Hamiltonian Errors'!G9)/('Failure Counts Errors'!D1-'Failure Counts Errors'!G9),0)</f>
        <v>1.0444444444444445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IFERROR(SUM('PARITY Errors'!D10, 'Pattern_Matching Errors'!D10, 'Reversal Errors'!D10, 'Stack Errors'!D10, 'Vending_Machine Errors'!D10, 'Vending_Machine_Sum Errors'!D10, 'MazeComplete Errors'!D10, 'MazeSolve Errors'!D10, 'Hamiltonian Errors'!D10)/('Failure Counts Errors'!D1-'Failure Counts Errors'!D10),0)</f>
        <v>267.8</v>
      </c>
      <c r="E10">
        <f>IFERROR(SUM('PARITY Errors'!E10, 'Pattern_Matching Errors'!E10, 'Reversal Errors'!E10, 'Stack Errors'!E10, 'Vending_Machine Errors'!E10, 'Vending_Machine_Sum Errors'!E10, 'MazeComplete Errors'!E10, 'MazeSolve Errors'!E10, 'Hamiltonian Errors'!E10)/('Failure Counts Errors'!D1-'Failure Counts Errors'!E10),0)</f>
        <v>66.185714285714283</v>
      </c>
      <c r="F10">
        <f>IFERROR(SUM('PARITY Errors'!F10, 'Pattern_Matching Errors'!F10, 'Reversal Errors'!F10, 'Stack Errors'!F10, 'Vending_Machine Errors'!F10, 'Vending_Machine_Sum Errors'!F10, 'MazeComplete Errors'!F10, 'MazeSolve Errors'!F10, 'Hamiltonian Errors'!F10)/('Failure Counts Errors'!D1-'Failure Counts Errors'!F10),0)</f>
        <v>8.5777777777777775</v>
      </c>
      <c r="G10">
        <f>IFERROR(SUM('PARITY Errors'!G10, 'Pattern_Matching Errors'!G10, 'Reversal Errors'!G10, 'Stack Errors'!G10, 'Vending_Machine Errors'!G10, 'Vending_Machine_Sum Errors'!G10, 'MazeComplete Errors'!G10, 'MazeSolve Errors'!G10, 'Hamiltonian Errors'!G10)/('Failure Counts Errors'!D1-'Failure Counts Errors'!G10),0)</f>
        <v>0.71111111111111114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IFERROR(SUM('PARITY Errors'!D11, 'Pattern_Matching Errors'!D11, 'Reversal Errors'!D11, 'Stack Errors'!D11, 'Vending_Machine Errors'!D11, 'Vending_Machine_Sum Errors'!D11, 'MazeComplete Errors'!D11, 'MazeSolve Errors'!D11, 'Hamiltonian Errors'!D11)/('Failure Counts Errors'!D1-'Failure Counts Errors'!D11),0)</f>
        <v>273.33333333333331</v>
      </c>
      <c r="E11">
        <f>IFERROR(SUM('PARITY Errors'!E11, 'Pattern_Matching Errors'!E11, 'Reversal Errors'!E11, 'Stack Errors'!E11, 'Vending_Machine Errors'!E11, 'Vending_Machine_Sum Errors'!E11, 'MazeComplete Errors'!E11, 'MazeSolve Errors'!E11, 'Hamiltonian Errors'!E11)/('Failure Counts Errors'!D1-'Failure Counts Errors'!E11),0)</f>
        <v>69.171428571428564</v>
      </c>
      <c r="F11">
        <f>IFERROR(SUM('PARITY Errors'!F11, 'Pattern_Matching Errors'!F11, 'Reversal Errors'!F11, 'Stack Errors'!F11, 'Vending_Machine Errors'!F11, 'Vending_Machine_Sum Errors'!F11, 'MazeComplete Errors'!F11, 'MazeSolve Errors'!F11, 'Hamiltonian Errors'!F11)/('Failure Counts Errors'!D1-'Failure Counts Errors'!F11),0)</f>
        <v>9.2222222222222214</v>
      </c>
      <c r="G11">
        <f>IFERROR(SUM('PARITY Errors'!G11, 'Pattern_Matching Errors'!G11, 'Reversal Errors'!G11, 'Stack Errors'!G11, 'Vending_Machine Errors'!G11, 'Vending_Machine_Sum Errors'!G11, 'MazeComplete Errors'!G11, 'MazeSolve Errors'!G11, 'Hamiltonian Errors'!G11)/('Failure Counts Errors'!D1-'Failure Counts Errors'!G11),0)</f>
        <v>0.81111111111111112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IFERROR(SUM('PARITY Errors'!D12, 'Pattern_Matching Errors'!D12, 'Reversal Errors'!D12, 'Stack Errors'!D12, 'Vending_Machine Errors'!D12, 'Vending_Machine_Sum Errors'!D12, 'MazeComplete Errors'!D12, 'MazeSolve Errors'!D12, 'Hamiltonian Errors'!D12)/('Failure Counts Errors'!D1-'Failure Counts Errors'!D12),0)</f>
        <v>274.76666666666665</v>
      </c>
      <c r="E12">
        <f>IFERROR(SUM('PARITY Errors'!E12, 'Pattern_Matching Errors'!E12, 'Reversal Errors'!E12, 'Stack Errors'!E12, 'Vending_Machine Errors'!E12, 'Vending_Machine_Sum Errors'!E12, 'MazeComplete Errors'!E12, 'MazeSolve Errors'!E12, 'Hamiltonian Errors'!E12)/('Failure Counts Errors'!D1-'Failure Counts Errors'!E12),0)</f>
        <v>69.614285714285714</v>
      </c>
      <c r="F12">
        <f>IFERROR(SUM('PARITY Errors'!F12, 'Pattern_Matching Errors'!F12, 'Reversal Errors'!F12, 'Stack Errors'!F12, 'Vending_Machine Errors'!F12, 'Vending_Machine_Sum Errors'!F12, 'MazeComplete Errors'!F12, 'MazeSolve Errors'!F12, 'Hamiltonian Errors'!F12)/('Failure Counts Errors'!D1-'Failure Counts Errors'!F12),0)</f>
        <v>9.5</v>
      </c>
      <c r="G12">
        <f>IFERROR(SUM('PARITY Errors'!G12, 'Pattern_Matching Errors'!G12, 'Reversal Errors'!G12, 'Stack Errors'!G12, 'Vending_Machine Errors'!G12, 'Vending_Machine_Sum Errors'!G12, 'MazeComplete Errors'!G12, 'MazeSolve Errors'!G12, 'Hamiltonian Errors'!G12)/('Failure Counts Errors'!D1-'Failure Counts Errors'!G12),0)</f>
        <v>0.96666666666666656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IFERROR(SUM('PARITY Errors'!D13, 'Pattern_Matching Errors'!D13, 'Reversal Errors'!D13, 'Stack Errors'!D13, 'Vending_Machine Errors'!D13, 'Vending_Machine_Sum Errors'!D13, 'MazeComplete Errors'!D13, 'MazeSolve Errors'!D13, 'Hamiltonian Errors'!D13)/('Failure Counts Errors'!D1-'Failure Counts Errors'!D13),0)</f>
        <v>274.7</v>
      </c>
      <c r="E13">
        <f>IFERROR(SUM('PARITY Errors'!E13, 'Pattern_Matching Errors'!E13, 'Reversal Errors'!E13, 'Stack Errors'!E13, 'Vending_Machine Errors'!E13, 'Vending_Machine_Sum Errors'!E13, 'MazeComplete Errors'!E13, 'MazeSolve Errors'!E13, 'Hamiltonian Errors'!E13)/('Failure Counts Errors'!D1-'Failure Counts Errors'!E13),0)</f>
        <v>71.571428571428569</v>
      </c>
      <c r="F13">
        <f>IFERROR(SUM('PARITY Errors'!F13, 'Pattern_Matching Errors'!F13, 'Reversal Errors'!F13, 'Stack Errors'!F13, 'Vending_Machine Errors'!F13, 'Vending_Machine_Sum Errors'!F13, 'MazeComplete Errors'!F13, 'MazeSolve Errors'!F13, 'Hamiltonian Errors'!F13)/('Failure Counts Errors'!D1-'Failure Counts Errors'!F13),0)</f>
        <v>9.8000000000000007</v>
      </c>
      <c r="G13">
        <f>IFERROR(SUM('PARITY Errors'!G13, 'Pattern_Matching Errors'!G13, 'Reversal Errors'!G13, 'Stack Errors'!G13, 'Vending_Machine Errors'!G13, 'Vending_Machine_Sum Errors'!G13, 'MazeComplete Errors'!G13, 'MazeSolve Errors'!G13, 'Hamiltonian Errors'!G13)/('Failure Counts Errors'!D1-'Failure Counts Errors'!G13),0)</f>
        <v>0.94444444444444442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IFERROR(SUM('PARITY Errors'!D14, 'Pattern_Matching Errors'!D14, 'Reversal Errors'!D14, 'Stack Errors'!D14, 'Vending_Machine Errors'!D14, 'Vending_Machine_Sum Errors'!D14, 'MazeComplete Errors'!D14, 'MazeSolve Errors'!D14, 'Hamiltonian Errors'!D14)/('Failure Counts Errors'!D1-'Failure Counts Errors'!D14),0)</f>
        <v>135.66</v>
      </c>
      <c r="E14">
        <f>IFERROR(SUM('PARITY Errors'!E14, 'Pattern_Matching Errors'!E14, 'Reversal Errors'!E14, 'Stack Errors'!E14, 'Vending_Machine Errors'!E14, 'Vending_Machine_Sum Errors'!E14, 'MazeComplete Errors'!E14, 'MazeSolve Errors'!E14, 'Hamiltonian Errors'!E14)/('Failure Counts Errors'!D1-'Failure Counts Errors'!E14),0)</f>
        <v>20.599999999999998</v>
      </c>
      <c r="F14">
        <f>IFERROR(SUM('PARITY Errors'!F14, 'Pattern_Matching Errors'!F14, 'Reversal Errors'!F14, 'Stack Errors'!F14, 'Vending_Machine Errors'!F14, 'Vending_Machine_Sum Errors'!F14, 'MazeComplete Errors'!F14, 'MazeSolve Errors'!F14, 'Hamiltonian Errors'!F14)/('Failure Counts Errors'!D1-'Failure Counts Errors'!F14),0)</f>
        <v>9.81111111111111</v>
      </c>
      <c r="G14">
        <f>IFERROR(SUM('PARITY Errors'!G14, 'Pattern_Matching Errors'!G14, 'Reversal Errors'!G14, 'Stack Errors'!G14, 'Vending_Machine Errors'!G14, 'Vending_Machine_Sum Errors'!G14, 'MazeComplete Errors'!G14, 'MazeSolve Errors'!G14, 'Hamiltonian Errors'!G14)/('Failure Counts Errors'!D1-'Failure Counts Errors'!G14),0)</f>
        <v>3.3333333333333333E-2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IFERROR(SUM('PARITY Errors'!D15, 'Pattern_Matching Errors'!D15, 'Reversal Errors'!D15, 'Stack Errors'!D15, 'Vending_Machine Errors'!D15, 'Vending_Machine_Sum Errors'!D15, 'MazeComplete Errors'!D15, 'MazeSolve Errors'!D15, 'Hamiltonian Errors'!D15)/('Failure Counts Errors'!D1-'Failure Counts Errors'!D15),0)</f>
        <v>107.76666666666667</v>
      </c>
      <c r="E15">
        <f>IFERROR(SUM('PARITY Errors'!E15, 'Pattern_Matching Errors'!E15, 'Reversal Errors'!E15, 'Stack Errors'!E15, 'Vending_Machine Errors'!E15, 'Vending_Machine_Sum Errors'!E15, 'MazeComplete Errors'!E15, 'MazeSolve Errors'!E15, 'Hamiltonian Errors'!E15)/('Failure Counts Errors'!D1-'Failure Counts Errors'!E15),0)</f>
        <v>23</v>
      </c>
      <c r="F15">
        <f>IFERROR(SUM('PARITY Errors'!F15, 'Pattern_Matching Errors'!F15, 'Reversal Errors'!F15, 'Stack Errors'!F15, 'Vending_Machine Errors'!F15, 'Vending_Machine_Sum Errors'!F15, 'MazeComplete Errors'!F15, 'MazeSolve Errors'!F15, 'Hamiltonian Errors'!F15)/('Failure Counts Errors'!D1-'Failure Counts Errors'!F15),0)</f>
        <v>10.966666666666667</v>
      </c>
      <c r="G15">
        <f>IFERROR(SUM('PARITY Errors'!G15, 'Pattern_Matching Errors'!G15, 'Reversal Errors'!G15, 'Stack Errors'!G15, 'Vending_Machine Errors'!G15, 'Vending_Machine_Sum Errors'!G15, 'MazeComplete Errors'!G15, 'MazeSolve Errors'!G15, 'Hamiltonian Errors'!G15)/('Failure Counts Errors'!D1-'Failure Counts Errors'!G15),0)</f>
        <v>5.5555555555555552E-2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IFERROR(SUM('PARITY Errors'!D16, 'Pattern_Matching Errors'!D16, 'Reversal Errors'!D16, 'Stack Errors'!D16, 'Vending_Machine Errors'!D16, 'Vending_Machine_Sum Errors'!D16, 'MazeComplete Errors'!D16, 'MazeSolve Errors'!D16, 'Hamiltonian Errors'!D16)/('Failure Counts Errors'!D1-'Failure Counts Errors'!D16),0)</f>
        <v>133.54000000000002</v>
      </c>
      <c r="E16">
        <f>IFERROR(SUM('PARITY Errors'!E16, 'Pattern_Matching Errors'!E16, 'Reversal Errors'!E16, 'Stack Errors'!E16, 'Vending_Machine Errors'!E16, 'Vending_Machine_Sum Errors'!E16, 'MazeComplete Errors'!E16, 'MazeSolve Errors'!E16, 'Hamiltonian Errors'!E16)/('Failure Counts Errors'!D1-'Failure Counts Errors'!E16),0)</f>
        <v>24.200000000000003</v>
      </c>
      <c r="F16">
        <f>IFERROR(SUM('PARITY Errors'!F16, 'Pattern_Matching Errors'!F16, 'Reversal Errors'!F16, 'Stack Errors'!F16, 'Vending_Machine Errors'!F16, 'Vending_Machine_Sum Errors'!F16, 'MazeComplete Errors'!F16, 'MazeSolve Errors'!F16, 'Hamiltonian Errors'!F16)/('Failure Counts Errors'!D1-'Failure Counts Errors'!F16),0)</f>
        <v>11.988888888888889</v>
      </c>
      <c r="G16">
        <f>IFERROR(SUM('PARITY Errors'!G16, 'Pattern_Matching Errors'!G16, 'Reversal Errors'!G16, 'Stack Errors'!G16, 'Vending_Machine Errors'!G16, 'Vending_Machine_Sum Errors'!G16, 'MazeComplete Errors'!G16, 'MazeSolve Errors'!G16, 'Hamiltonian Errors'!G16)/('Failure Counts Errors'!D1-'Failure Counts Errors'!G16),0)</f>
        <v>3.3333333333333333E-2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IFERROR(SUM('PARITY Errors'!D17, 'Pattern_Matching Errors'!D17, 'Reversal Errors'!D17, 'Stack Errors'!D17, 'Vending_Machine Errors'!D17, 'Vending_Machine_Sum Errors'!D17, 'MazeComplete Errors'!D17, 'MazeSolve Errors'!D17, 'Hamiltonian Errors'!D17)/('Failure Counts Errors'!D1-'Failure Counts Errors'!D17),0)</f>
        <v>113.13333333333333</v>
      </c>
      <c r="E17">
        <f>IFERROR(SUM('PARITY Errors'!E17, 'Pattern_Matching Errors'!E17, 'Reversal Errors'!E17, 'Stack Errors'!E17, 'Vending_Machine Errors'!E17, 'Vending_Machine_Sum Errors'!E17, 'MazeComplete Errors'!E17, 'MazeSolve Errors'!E17, 'Hamiltonian Errors'!E17)/('Failure Counts Errors'!D1-'Failure Counts Errors'!E17),0)</f>
        <v>24.344444444444449</v>
      </c>
      <c r="F17">
        <f>IFERROR(SUM('PARITY Errors'!F17, 'Pattern_Matching Errors'!F17, 'Reversal Errors'!F17, 'Stack Errors'!F17, 'Vending_Machine Errors'!F17, 'Vending_Machine_Sum Errors'!F17, 'MazeComplete Errors'!F17, 'MazeSolve Errors'!F17, 'Hamiltonian Errors'!F17)/('Failure Counts Errors'!D1-'Failure Counts Errors'!F17),0)</f>
        <v>10.811111111111112</v>
      </c>
      <c r="G17">
        <f>IFERROR(SUM('PARITY Errors'!G17, 'Pattern_Matching Errors'!G17, 'Reversal Errors'!G17, 'Stack Errors'!G17, 'Vending_Machine Errors'!G17, 'Vending_Machine_Sum Errors'!G17, 'MazeComplete Errors'!G17, 'MazeSolve Errors'!G17, 'Hamiltonian Errors'!G17)/('Failure Counts Errors'!D1-'Failure Counts Errors'!G17),0)</f>
        <v>6.6666666666666666E-2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IFERROR(SUM('PARITY Errors'!D18, 'Pattern_Matching Errors'!D18, 'Reversal Errors'!D18, 'Stack Errors'!D18, 'Vending_Machine Errors'!D18, 'Vending_Machine_Sum Errors'!D18, 'MazeComplete Errors'!D18, 'MazeSolve Errors'!D18, 'Hamiltonian Errors'!D18)/('Failure Counts Errors'!D1-'Failure Counts Errors'!D18),0)</f>
        <v>116.2</v>
      </c>
      <c r="E18">
        <f>IFERROR(SUM('PARITY Errors'!E18, 'Pattern_Matching Errors'!E18, 'Reversal Errors'!E18, 'Stack Errors'!E18, 'Vending_Machine Errors'!E18, 'Vending_Machine_Sum Errors'!E18, 'MazeComplete Errors'!E18, 'MazeSolve Errors'!E18, 'Hamiltonian Errors'!E18)/('Failure Counts Errors'!D1-'Failure Counts Errors'!E18),0)</f>
        <v>25.533333333333331</v>
      </c>
      <c r="F18">
        <f>IFERROR(SUM('PARITY Errors'!F18, 'Pattern_Matching Errors'!F18, 'Reversal Errors'!F18, 'Stack Errors'!F18, 'Vending_Machine Errors'!F18, 'Vending_Machine_Sum Errors'!F18, 'MazeComplete Errors'!F18, 'MazeSolve Errors'!F18, 'Hamiltonian Errors'!F18)/('Failure Counts Errors'!D1-'Failure Counts Errors'!F18),0)</f>
        <v>11.888888888888889</v>
      </c>
      <c r="G18">
        <f>IFERROR(SUM('PARITY Errors'!G18, 'Pattern_Matching Errors'!G18, 'Reversal Errors'!G18, 'Stack Errors'!G18, 'Vending_Machine Errors'!G18, 'Vending_Machine_Sum Errors'!G18, 'MazeComplete Errors'!G18, 'MazeSolve Errors'!G18, 'Hamiltonian Errors'!G18)/('Failure Counts Errors'!D1-'Failure Counts Errors'!G18),0)</f>
        <v>1.1111111111111112E-2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IFERROR(SUM('PARITY Errors'!D19, 'Pattern_Matching Errors'!D19, 'Reversal Errors'!D19, 'Stack Errors'!D19, 'Vending_Machine Errors'!D19, 'Vending_Machine_Sum Errors'!D19, 'MazeComplete Errors'!D19, 'MazeSolve Errors'!D19, 'Hamiltonian Errors'!D19)/('Failure Counts Errors'!D1-'Failure Counts Errors'!D19),0)</f>
        <v>30.077777777777776</v>
      </c>
      <c r="E19">
        <f>IFERROR(SUM('PARITY Errors'!E19, 'Pattern_Matching Errors'!E19, 'Reversal Errors'!E19, 'Stack Errors'!E19, 'Vending_Machine Errors'!E19, 'Vending_Machine_Sum Errors'!E19, 'MazeComplete Errors'!E19, 'MazeSolve Errors'!E19, 'Hamiltonian Errors'!E19)/('Failure Counts Errors'!D1-'Failure Counts Errors'!E19),0)</f>
        <v>0.48888888888888893</v>
      </c>
      <c r="F19">
        <f>IFERROR(SUM('PARITY Errors'!F19, 'Pattern_Matching Errors'!F19, 'Reversal Errors'!F19, 'Stack Errors'!F19, 'Vending_Machine Errors'!F19, 'Vending_Machine_Sum Errors'!F19, 'MazeComplete Errors'!F19, 'MazeSolve Errors'!F19, 'Hamiltonian Errors'!F19)/('Failure Counts Errors'!D1-'Failure Counts Errors'!F19),0)</f>
        <v>11.766666666666667</v>
      </c>
      <c r="G19">
        <f>IFERROR(SUM('PARITY Errors'!G19, 'Pattern_Matching Errors'!G19, 'Reversal Errors'!G19, 'Stack Errors'!G19, 'Vending_Machine Errors'!G19, 'Vending_Machine_Sum Errors'!G19, 'MazeComplete Errors'!G19, 'MazeSolve Errors'!G19, 'Hamiltonian Errors'!G19)/('Failure Counts Errors'!D1-'Failure Counts Errors'!G19),0)</f>
        <v>1.9888888888888887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IFERROR(SUM('PARITY Errors'!D20, 'Pattern_Matching Errors'!D20, 'Reversal Errors'!D20, 'Stack Errors'!D20, 'Vending_Machine Errors'!D20, 'Vending_Machine_Sum Errors'!D20, 'MazeComplete Errors'!D20, 'MazeSolve Errors'!D20, 'Hamiltonian Errors'!D20)/('Failure Counts Errors'!D1-'Failure Counts Errors'!D20),0)</f>
        <v>27.133333333333333</v>
      </c>
      <c r="E20">
        <f>IFERROR(SUM('PARITY Errors'!E20, 'Pattern_Matching Errors'!E20, 'Reversal Errors'!E20, 'Stack Errors'!E20, 'Vending_Machine Errors'!E20, 'Vending_Machine_Sum Errors'!E20, 'MazeComplete Errors'!E20, 'MazeSolve Errors'!E20, 'Hamiltonian Errors'!E20)/('Failure Counts Errors'!D1-'Failure Counts Errors'!E20),0)</f>
        <v>1.3555555555555556</v>
      </c>
      <c r="F20">
        <f>IFERROR(SUM('PARITY Errors'!F20, 'Pattern_Matching Errors'!F20, 'Reversal Errors'!F20, 'Stack Errors'!F20, 'Vending_Machine Errors'!F20, 'Vending_Machine_Sum Errors'!F20, 'MazeComplete Errors'!F20, 'MazeSolve Errors'!F20, 'Hamiltonian Errors'!F20)/('Failure Counts Errors'!D1-'Failure Counts Errors'!F20),0)</f>
        <v>13.988888888888889</v>
      </c>
      <c r="G20">
        <f>IFERROR(SUM('PARITY Errors'!G20, 'Pattern_Matching Errors'!G20, 'Reversal Errors'!G20, 'Stack Errors'!G20, 'Vending_Machine Errors'!G20, 'Vending_Machine_Sum Errors'!G20, 'MazeComplete Errors'!G20, 'MazeSolve Errors'!G20, 'Hamiltonian Errors'!G20)/('Failure Counts Errors'!D1-'Failure Counts Errors'!G20),0)</f>
        <v>2.1111111111111112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IFERROR(SUM('PARITY Errors'!D21, 'Pattern_Matching Errors'!D21, 'Reversal Errors'!D21, 'Stack Errors'!D21, 'Vending_Machine Errors'!D21, 'Vending_Machine_Sum Errors'!D21, 'MazeComplete Errors'!D21, 'MazeSolve Errors'!D21, 'Hamiltonian Errors'!D21)/('Failure Counts Errors'!D1-'Failure Counts Errors'!D21),0)</f>
        <v>28.644444444444446</v>
      </c>
      <c r="E21">
        <f>IFERROR(SUM('PARITY Errors'!E21, 'Pattern_Matching Errors'!E21, 'Reversal Errors'!E21, 'Stack Errors'!E21, 'Vending_Machine Errors'!E21, 'Vending_Machine_Sum Errors'!E21, 'MazeComplete Errors'!E21, 'MazeSolve Errors'!E21, 'Hamiltonian Errors'!E21)/('Failure Counts Errors'!D1-'Failure Counts Errors'!E21),0)</f>
        <v>1.3777777777777778</v>
      </c>
      <c r="F21">
        <f>IFERROR(SUM('PARITY Errors'!F21, 'Pattern_Matching Errors'!F21, 'Reversal Errors'!F21, 'Stack Errors'!F21, 'Vending_Machine Errors'!F21, 'Vending_Machine_Sum Errors'!F21, 'MazeComplete Errors'!F21, 'MazeSolve Errors'!F21, 'Hamiltonian Errors'!F21)/('Failure Counts Errors'!D1-'Failure Counts Errors'!F21),0)</f>
        <v>14.177777777777777</v>
      </c>
      <c r="G21">
        <f>IFERROR(SUM('PARITY Errors'!G21, 'Pattern_Matching Errors'!G21, 'Reversal Errors'!G21, 'Stack Errors'!G21, 'Vending_Machine Errors'!G21, 'Vending_Machine_Sum Errors'!G21, 'MazeComplete Errors'!G21, 'MazeSolve Errors'!G21, 'Hamiltonian Errors'!G21)/('Failure Counts Errors'!D1-'Failure Counts Errors'!G21),0)</f>
        <v>1.9444444444444444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IFERROR(SUM('PARITY Errors'!D22, 'Pattern_Matching Errors'!D22, 'Reversal Errors'!D22, 'Stack Errors'!D22, 'Vending_Machine Errors'!D22, 'Vending_Machine_Sum Errors'!D22, 'MazeComplete Errors'!D22, 'MazeSolve Errors'!D22, 'Hamiltonian Errors'!D22)/('Failure Counts Errors'!D1-'Failure Counts Errors'!D22),0)</f>
        <v>29.725555555555559</v>
      </c>
      <c r="E22">
        <f>IFERROR(SUM('PARITY Errors'!E22, 'Pattern_Matching Errors'!E22, 'Reversal Errors'!E22, 'Stack Errors'!E22, 'Vending_Machine Errors'!E22, 'Vending_Machine_Sum Errors'!E22, 'MazeComplete Errors'!E22, 'MazeSolve Errors'!E22, 'Hamiltonian Errors'!E22)/('Failure Counts Errors'!D1-'Failure Counts Errors'!E22),0)</f>
        <v>1.3333333333333333</v>
      </c>
      <c r="F22">
        <f>IFERROR(SUM('PARITY Errors'!F22, 'Pattern_Matching Errors'!F22, 'Reversal Errors'!F22, 'Stack Errors'!F22, 'Vending_Machine Errors'!F22, 'Vending_Machine_Sum Errors'!F22, 'MazeComplete Errors'!F22, 'MazeSolve Errors'!F22, 'Hamiltonian Errors'!F22)/('Failure Counts Errors'!D1-'Failure Counts Errors'!F22),0)</f>
        <v>14.022222222222222</v>
      </c>
      <c r="G22">
        <f>IFERROR(SUM('PARITY Errors'!G22, 'Pattern_Matching Errors'!G22, 'Reversal Errors'!G22, 'Stack Errors'!G22, 'Vending_Machine Errors'!G22, 'Vending_Machine_Sum Errors'!G22, 'MazeComplete Errors'!G22, 'MazeSolve Errors'!G22, 'Hamiltonian Errors'!G22)/('Failure Counts Errors'!D1-'Failure Counts Errors'!G22),0)</f>
        <v>2.0555555555555554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IFERROR(SUM('PARITY Errors'!D23, 'Pattern_Matching Errors'!D23, 'Reversal Errors'!D23, 'Stack Errors'!D23, 'Vending_Machine Errors'!D23, 'Vending_Machine_Sum Errors'!D23, 'MazeComplete Errors'!D23, 'MazeSolve Errors'!D23, 'Hamiltonian Errors'!D23)/('Failure Counts Errors'!D1-'Failure Counts Errors'!D23),0)</f>
        <v>32.288888888888891</v>
      </c>
      <c r="E23">
        <f>IFERROR(SUM('PARITY Errors'!E23, 'Pattern_Matching Errors'!E23, 'Reversal Errors'!E23, 'Stack Errors'!E23, 'Vending_Machine Errors'!E23, 'Vending_Machine_Sum Errors'!E23, 'MazeComplete Errors'!E23, 'MazeSolve Errors'!E23, 'Hamiltonian Errors'!E23)/('Failure Counts Errors'!D1-'Failure Counts Errors'!E23),0)</f>
        <v>2.1666666666666665</v>
      </c>
      <c r="F23">
        <f>IFERROR(SUM('PARITY Errors'!F23, 'Pattern_Matching Errors'!F23, 'Reversal Errors'!F23, 'Stack Errors'!F23, 'Vending_Machine Errors'!F23, 'Vending_Machine_Sum Errors'!F23, 'MazeComplete Errors'!F23, 'MazeSolve Errors'!F23, 'Hamiltonian Errors'!F23)/('Failure Counts Errors'!D1-'Failure Counts Errors'!F23),0)</f>
        <v>14.422222222222224</v>
      </c>
      <c r="G23">
        <f>IFERROR(SUM('PARITY Errors'!G23, 'Pattern_Matching Errors'!G23, 'Reversal Errors'!G23, 'Stack Errors'!G23, 'Vending_Machine Errors'!G23, 'Vending_Machine_Sum Errors'!G23, 'MazeComplete Errors'!G23, 'MazeSolve Errors'!G23, 'Hamiltonian Errors'!G23)/('Failure Counts Errors'!D1-'Failure Counts Errors'!G23),0)</f>
        <v>2.2222222222222223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IFERROR(SUM('PARITY Errors'!D24, 'Pattern_Matching Errors'!D24, 'Reversal Errors'!D24, 'Stack Errors'!D24, 'Vending_Machine Errors'!D24, 'Vending_Machine_Sum Errors'!D24, 'MazeComplete Errors'!D24, 'MazeSolve Errors'!D24, 'Hamiltonian Errors'!D24)/('Failure Counts Errors'!D1-'Failure Counts Errors'!D24),0)</f>
        <v>16.466666666666665</v>
      </c>
      <c r="E24">
        <f>IFERROR(SUM('PARITY Errors'!E24, 'Pattern_Matching Errors'!E24, 'Reversal Errors'!E24, 'Stack Errors'!E24, 'Vending_Machine Errors'!E24, 'Vending_Machine_Sum Errors'!E24, 'MazeComplete Errors'!E24, 'MazeSolve Errors'!E24, 'Hamiltonian Errors'!E24)/('Failure Counts Errors'!D1-'Failure Counts Errors'!E24),0)</f>
        <v>0.25555555555555559</v>
      </c>
      <c r="F24">
        <f>IFERROR(SUM('PARITY Errors'!F24, 'Pattern_Matching Errors'!F24, 'Reversal Errors'!F24, 'Stack Errors'!F24, 'Vending_Machine Errors'!F24, 'Vending_Machine_Sum Errors'!F24, 'MazeComplete Errors'!F24, 'MazeSolve Errors'!F24, 'Hamiltonian Errors'!F24)/('Failure Counts Errors'!D1-'Failure Counts Errors'!F24),0)</f>
        <v>10.111111111111111</v>
      </c>
      <c r="G24">
        <f>IFERROR(SUM('PARITY Errors'!G24, 'Pattern_Matching Errors'!G24, 'Reversal Errors'!G24, 'Stack Errors'!G24, 'Vending_Machine Errors'!G24, 'Vending_Machine_Sum Errors'!G24, 'MazeComplete Errors'!G24, 'MazeSolve Errors'!G24, 'Hamiltonian Errors'!G24)/('Failure Counts Errors'!D1-'Failure Counts Errors'!G24),0)</f>
        <v>13.0875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IFERROR(SUM('PARITY Errors'!D25, 'Pattern_Matching Errors'!D25, 'Reversal Errors'!D25, 'Stack Errors'!D25, 'Vending_Machine Errors'!D25, 'Vending_Machine_Sum Errors'!D25, 'MazeComplete Errors'!D25, 'MazeSolve Errors'!D25, 'Hamiltonian Errors'!D25)/('Failure Counts Errors'!D1-'Failure Counts Errors'!D25),0)</f>
        <v>14.02222222222222</v>
      </c>
      <c r="E25">
        <f>IFERROR(SUM('PARITY Errors'!E25, 'Pattern_Matching Errors'!E25, 'Reversal Errors'!E25, 'Stack Errors'!E25, 'Vending_Machine Errors'!E25, 'Vending_Machine_Sum Errors'!E25, 'MazeComplete Errors'!E25, 'MazeSolve Errors'!E25, 'Hamiltonian Errors'!E25)/('Failure Counts Errors'!D1-'Failure Counts Errors'!E25),0)</f>
        <v>0.21111111111111114</v>
      </c>
      <c r="F25">
        <f>IFERROR(SUM('PARITY Errors'!F25, 'Pattern_Matching Errors'!F25, 'Reversal Errors'!F25, 'Stack Errors'!F25, 'Vending_Machine Errors'!F25, 'Vending_Machine_Sum Errors'!F25, 'MazeComplete Errors'!F25, 'MazeSolve Errors'!F25, 'Hamiltonian Errors'!F25)/('Failure Counts Errors'!D1-'Failure Counts Errors'!F25),0)</f>
        <v>10.3</v>
      </c>
      <c r="G25">
        <f>IFERROR(SUM('PARITY Errors'!G25, 'Pattern_Matching Errors'!G25, 'Reversal Errors'!G25, 'Stack Errors'!G25, 'Vending_Machine Errors'!G25, 'Vending_Machine_Sum Errors'!G25, 'MazeComplete Errors'!G25, 'MazeSolve Errors'!G25, 'Hamiltonian Errors'!G25)/('Failure Counts Errors'!D1-'Failure Counts Errors'!G25),0)</f>
        <v>13.4125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IFERROR(SUM('PARITY Errors'!D26, 'Pattern_Matching Errors'!D26, 'Reversal Errors'!D26, 'Stack Errors'!D26, 'Vending_Machine Errors'!D26, 'Vending_Machine_Sum Errors'!D26, 'MazeComplete Errors'!D26, 'MazeSolve Errors'!D26, 'Hamiltonian Errors'!D26)/('Failure Counts Errors'!D1-'Failure Counts Errors'!D26),0)</f>
        <v>14.388888888888889</v>
      </c>
      <c r="E26">
        <f>IFERROR(SUM('PARITY Errors'!E26, 'Pattern_Matching Errors'!E26, 'Reversal Errors'!E26, 'Stack Errors'!E26, 'Vending_Machine Errors'!E26, 'Vending_Machine_Sum Errors'!E26, 'MazeComplete Errors'!E26, 'MazeSolve Errors'!E26, 'Hamiltonian Errors'!E26)/('Failure Counts Errors'!D1-'Failure Counts Errors'!E26),0)</f>
        <v>0.28888888888888892</v>
      </c>
      <c r="F26">
        <f>IFERROR(SUM('PARITY Errors'!F26, 'Pattern_Matching Errors'!F26, 'Reversal Errors'!F26, 'Stack Errors'!F26, 'Vending_Machine Errors'!F26, 'Vending_Machine_Sum Errors'!F26, 'MazeComplete Errors'!F26, 'MazeSolve Errors'!F26, 'Hamiltonian Errors'!F26)/('Failure Counts Errors'!D1-'Failure Counts Errors'!F26),0)</f>
        <v>10.088888888888889</v>
      </c>
      <c r="G26">
        <f>IFERROR(SUM('PARITY Errors'!G26, 'Pattern_Matching Errors'!G26, 'Reversal Errors'!G26, 'Stack Errors'!G26, 'Vending_Machine Errors'!G26, 'Vending_Machine_Sum Errors'!G26, 'MazeComplete Errors'!G26, 'MazeSolve Errors'!G26, 'Hamiltonian Errors'!G26)/('Failure Counts Errors'!D1-'Failure Counts Errors'!G26),0)</f>
        <v>13.3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IFERROR(SUM('PARITY Errors'!D27, 'Pattern_Matching Errors'!D27, 'Reversal Errors'!D27, 'Stack Errors'!D27, 'Vending_Machine Errors'!D27, 'Vending_Machine_Sum Errors'!D27, 'MazeComplete Errors'!D27, 'MazeSolve Errors'!D27, 'Hamiltonian Errors'!D27)/('Failure Counts Errors'!D1-'Failure Counts Errors'!D27),0)</f>
        <v>14.544444444444443</v>
      </c>
      <c r="E27">
        <f>IFERROR(SUM('PARITY Errors'!E27, 'Pattern_Matching Errors'!E27, 'Reversal Errors'!E27, 'Stack Errors'!E27, 'Vending_Machine Errors'!E27, 'Vending_Machine_Sum Errors'!E27, 'MazeComplete Errors'!E27, 'MazeSolve Errors'!E27, 'Hamiltonian Errors'!E27)/('Failure Counts Errors'!D1-'Failure Counts Errors'!E27),0)</f>
        <v>0.46666666666666656</v>
      </c>
      <c r="F27">
        <f>IFERROR(SUM('PARITY Errors'!F27, 'Pattern_Matching Errors'!F27, 'Reversal Errors'!F27, 'Stack Errors'!F27, 'Vending_Machine Errors'!F27, 'Vending_Machine_Sum Errors'!F27, 'MazeComplete Errors'!F27, 'MazeSolve Errors'!F27, 'Hamiltonian Errors'!F27)/('Failure Counts Errors'!D1-'Failure Counts Errors'!F27),0)</f>
        <v>10.555555555555555</v>
      </c>
      <c r="G27">
        <f>IFERROR(SUM('PARITY Errors'!G27, 'Pattern_Matching Errors'!G27, 'Reversal Errors'!G27, 'Stack Errors'!G27, 'Vending_Machine Errors'!G27, 'Vending_Machine_Sum Errors'!G27, 'MazeComplete Errors'!G27, 'MazeSolve Errors'!G27, 'Hamiltonian Errors'!G27)/('Failure Counts Errors'!D1-'Failure Counts Errors'!G27),0)</f>
        <v>13.1875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IFERROR(SUM('PARITY Errors'!D28, 'Pattern_Matching Errors'!D28, 'Reversal Errors'!D28, 'Stack Errors'!D28, 'Vending_Machine Errors'!D28, 'Vending_Machine_Sum Errors'!D28, 'MazeComplete Errors'!D28, 'MazeSolve Errors'!D28, 'Hamiltonian Errors'!D28)/('Failure Counts Errors'!D1-'Failure Counts Errors'!D28),0)</f>
        <v>16.166666666666668</v>
      </c>
      <c r="E28">
        <f>IFERROR(SUM('PARITY Errors'!E28, 'Pattern_Matching Errors'!E28, 'Reversal Errors'!E28, 'Stack Errors'!E28, 'Vending_Machine Errors'!E28, 'Vending_Machine_Sum Errors'!E28, 'MazeComplete Errors'!E28, 'MazeSolve Errors'!E28, 'Hamiltonian Errors'!E28)/('Failure Counts Errors'!D1-'Failure Counts Errors'!E28),0)</f>
        <v>0.94444444444444442</v>
      </c>
      <c r="F28">
        <f>IFERROR(SUM('PARITY Errors'!F28, 'Pattern_Matching Errors'!F28, 'Reversal Errors'!F28, 'Stack Errors'!F28, 'Vending_Machine Errors'!F28, 'Vending_Machine_Sum Errors'!F28, 'MazeComplete Errors'!F28, 'MazeSolve Errors'!F28, 'Hamiltonian Errors'!F28)/('Failure Counts Errors'!D1-'Failure Counts Errors'!F28),0)</f>
        <v>9.8888888888888893</v>
      </c>
      <c r="G28">
        <f>IFERROR(SUM('PARITY Errors'!G28, 'Pattern_Matching Errors'!G28, 'Reversal Errors'!G28, 'Stack Errors'!G28, 'Vending_Machine Errors'!G28, 'Vending_Machine_Sum Errors'!G28, 'MazeComplete Errors'!G28, 'MazeSolve Errors'!G28, 'Hamiltonian Errors'!G28)/('Failure Counts Errors'!D1-'Failure Counts Errors'!G28),0)</f>
        <v>13.237500000000001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IFERROR(SUM('PARITY Errors'!D29, 'Pattern_Matching Errors'!D29, 'Reversal Errors'!D29, 'Stack Errors'!D29, 'Vending_Machine Errors'!D29, 'Vending_Machine_Sum Errors'!D29, 'MazeComplete Errors'!D29, 'MazeSolve Errors'!D29, 'Hamiltonian Errors'!D29)/('Failure Counts Errors'!D1-'Failure Counts Errors'!D29),0)</f>
        <v>13.866666666666667</v>
      </c>
      <c r="E29">
        <f>IFERROR(SUM('PARITY Errors'!E29, 'Pattern_Matching Errors'!E29, 'Reversal Errors'!E29, 'Stack Errors'!E29, 'Vending_Machine Errors'!E29, 'Vending_Machine_Sum Errors'!E29, 'MazeComplete Errors'!E29, 'MazeSolve Errors'!E29, 'Hamiltonian Errors'!E29)/('Failure Counts Errors'!D1-'Failure Counts Errors'!E29),0)</f>
        <v>2.2222222222222223E-2</v>
      </c>
      <c r="F29">
        <f>IFERROR(SUM('PARITY Errors'!F29, 'Pattern_Matching Errors'!F29, 'Reversal Errors'!F29, 'Stack Errors'!F29, 'Vending_Machine Errors'!F29, 'Vending_Machine_Sum Errors'!F29, 'MazeComplete Errors'!F29, 'MazeSolve Errors'!F29, 'Hamiltonian Errors'!F29)/('Failure Counts Errors'!D1-'Failure Counts Errors'!F29),0)</f>
        <v>5.4555555555555557</v>
      </c>
      <c r="G29">
        <f>IFERROR(SUM('PARITY Errors'!G29, 'Pattern_Matching Errors'!G29, 'Reversal Errors'!G29, 'Stack Errors'!G29, 'Vending_Machine Errors'!G29, 'Vending_Machine_Sum Errors'!G29, 'MazeComplete Errors'!G29, 'MazeSolve Errors'!G29, 'Hamiltonian Errors'!G29)/('Failure Counts Errors'!D1-'Failure Counts Errors'!G29),0)</f>
        <v>14.5375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IFERROR(SUM('PARITY Errors'!D30, 'Pattern_Matching Errors'!D30, 'Reversal Errors'!D30, 'Stack Errors'!D30, 'Vending_Machine Errors'!D30, 'Vending_Machine_Sum Errors'!D30, 'MazeComplete Errors'!D30, 'MazeSolve Errors'!D30, 'Hamiltonian Errors'!D30)/('Failure Counts Errors'!D1-'Failure Counts Errors'!D30),0)</f>
        <v>12.204444444444444</v>
      </c>
      <c r="E30">
        <f>IFERROR(SUM('PARITY Errors'!E30, 'Pattern_Matching Errors'!E30, 'Reversal Errors'!E30, 'Stack Errors'!E30, 'Vending_Machine Errors'!E30, 'Vending_Machine_Sum Errors'!E30, 'MazeComplete Errors'!E30, 'MazeSolve Errors'!E30, 'Hamiltonian Errors'!E30)/('Failure Counts Errors'!D1-'Failure Counts Errors'!E30),0)</f>
        <v>2.2222222222222223E-2</v>
      </c>
      <c r="F30">
        <f>IFERROR(SUM('PARITY Errors'!F30, 'Pattern_Matching Errors'!F30, 'Reversal Errors'!F30, 'Stack Errors'!F30, 'Vending_Machine Errors'!F30, 'Vending_Machine_Sum Errors'!F30, 'MazeComplete Errors'!F30, 'MazeSolve Errors'!F30, 'Hamiltonian Errors'!F30)/('Failure Counts Errors'!D1-'Failure Counts Errors'!F30),0)</f>
        <v>5.2888888888888888</v>
      </c>
      <c r="G30">
        <f>IFERROR(SUM('PARITY Errors'!G30, 'Pattern_Matching Errors'!G30, 'Reversal Errors'!G30, 'Stack Errors'!G30, 'Vending_Machine Errors'!G30, 'Vending_Machine_Sum Errors'!G30, 'MazeComplete Errors'!G30, 'MazeSolve Errors'!G30, 'Hamiltonian Errors'!G30)/('Failure Counts Errors'!D1-'Failure Counts Errors'!G30),0)</f>
        <v>14.425000000000001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IFERROR(SUM('PARITY Errors'!D31, 'Pattern_Matching Errors'!D31, 'Reversal Errors'!D31, 'Stack Errors'!D31, 'Vending_Machine Errors'!D31, 'Vending_Machine_Sum Errors'!D31, 'MazeComplete Errors'!D31, 'MazeSolve Errors'!D31, 'Hamiltonian Errors'!D31)/('Failure Counts Errors'!D1-'Failure Counts Errors'!D31),0)</f>
        <v>12.855555555555558</v>
      </c>
      <c r="E31">
        <f>IFERROR(SUM('PARITY Errors'!E31, 'Pattern_Matching Errors'!E31, 'Reversal Errors'!E31, 'Stack Errors'!E31, 'Vending_Machine Errors'!E31, 'Vending_Machine_Sum Errors'!E31, 'MazeComplete Errors'!E31, 'MazeSolve Errors'!E31, 'Hamiltonian Errors'!E31)/('Failure Counts Errors'!D1-'Failure Counts Errors'!E31),0)</f>
        <v>0.2</v>
      </c>
      <c r="F31">
        <f>IFERROR(SUM('PARITY Errors'!F31, 'Pattern_Matching Errors'!F31, 'Reversal Errors'!F31, 'Stack Errors'!F31, 'Vending_Machine Errors'!F31, 'Vending_Machine_Sum Errors'!F31, 'MazeComplete Errors'!F31, 'MazeSolve Errors'!F31, 'Hamiltonian Errors'!F31)/('Failure Counts Errors'!D1-'Failure Counts Errors'!F31),0)</f>
        <v>5.6888888888888891</v>
      </c>
      <c r="G31">
        <f>IFERROR(SUM('PARITY Errors'!G31, 'Pattern_Matching Errors'!G31, 'Reversal Errors'!G31, 'Stack Errors'!G31, 'Vending_Machine Errors'!G31, 'Vending_Machine_Sum Errors'!G31, 'MazeComplete Errors'!G31, 'MazeSolve Errors'!G31, 'Hamiltonian Errors'!G31)/('Failure Counts Errors'!D1-'Failure Counts Errors'!G31),0)</f>
        <v>14.4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IFERROR(SUM('PARITY Errors'!D32, 'Pattern_Matching Errors'!D32, 'Reversal Errors'!D32, 'Stack Errors'!D32, 'Vending_Machine Errors'!D32, 'Vending_Machine_Sum Errors'!D32, 'MazeComplete Errors'!D32, 'MazeSolve Errors'!D32, 'Hamiltonian Errors'!D32)/('Failure Counts Errors'!D1-'Failure Counts Errors'!D32),0)</f>
        <v>13.3</v>
      </c>
      <c r="E32">
        <f>IFERROR(SUM('PARITY Errors'!E32, 'Pattern_Matching Errors'!E32, 'Reversal Errors'!E32, 'Stack Errors'!E32, 'Vending_Machine Errors'!E32, 'Vending_Machine_Sum Errors'!E32, 'MazeComplete Errors'!E32, 'MazeSolve Errors'!E32, 'Hamiltonian Errors'!E32)/('Failure Counts Errors'!D1-'Failure Counts Errors'!E32),0)</f>
        <v>0.13333333333333336</v>
      </c>
      <c r="F32">
        <f>IFERROR(SUM('PARITY Errors'!F32, 'Pattern_Matching Errors'!F32, 'Reversal Errors'!F32, 'Stack Errors'!F32, 'Vending_Machine Errors'!F32, 'Vending_Machine_Sum Errors'!F32, 'MazeComplete Errors'!F32, 'MazeSolve Errors'!F32, 'Hamiltonian Errors'!F32)/('Failure Counts Errors'!D1-'Failure Counts Errors'!F32),0)</f>
        <v>5.822222222222222</v>
      </c>
      <c r="G32">
        <f>IFERROR(SUM('PARITY Errors'!G32, 'Pattern_Matching Errors'!G32, 'Reversal Errors'!G32, 'Stack Errors'!G32, 'Vending_Machine Errors'!G32, 'Vending_Machine_Sum Errors'!G32, 'MazeComplete Errors'!G32, 'MazeSolve Errors'!G32, 'Hamiltonian Errors'!G32)/('Failure Counts Errors'!D1-'Failure Counts Errors'!G32),0)</f>
        <v>14.75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IFERROR(SUM('PARITY Errors'!D33, 'Pattern_Matching Errors'!D33, 'Reversal Errors'!D33, 'Stack Errors'!D33, 'Vending_Machine Errors'!D33, 'Vending_Machine_Sum Errors'!D33, 'MazeComplete Errors'!D33, 'MazeSolve Errors'!D33, 'Hamiltonian Errors'!D33)/('Failure Counts Errors'!D1-'Failure Counts Errors'!D33),0)</f>
        <v>15.033333333333335</v>
      </c>
      <c r="E33">
        <f>IFERROR(SUM('PARITY Errors'!E33, 'Pattern_Matching Errors'!E33, 'Reversal Errors'!E33, 'Stack Errors'!E33, 'Vending_Machine Errors'!E33, 'Vending_Machine_Sum Errors'!E33, 'MazeComplete Errors'!E33, 'MazeSolve Errors'!E33, 'Hamiltonian Errors'!E33)/('Failure Counts Errors'!D1-'Failure Counts Errors'!E33),0)</f>
        <v>1.0111111111111111</v>
      </c>
      <c r="F33">
        <f>IFERROR(SUM('PARITY Errors'!F33, 'Pattern_Matching Errors'!F33, 'Reversal Errors'!F33, 'Stack Errors'!F33, 'Vending_Machine Errors'!F33, 'Vending_Machine_Sum Errors'!F33, 'MazeComplete Errors'!F33, 'MazeSolve Errors'!F33, 'Hamiltonian Errors'!F33)/('Failure Counts Errors'!D1-'Failure Counts Errors'!F33),0)</f>
        <v>5.4111111111111114</v>
      </c>
      <c r="G33">
        <f>IFERROR(SUM('PARITY Errors'!G33, 'Pattern_Matching Errors'!G33, 'Reversal Errors'!G33, 'Stack Errors'!G33, 'Vending_Machine Errors'!G33, 'Vending_Machine_Sum Errors'!G33, 'MazeComplete Errors'!G33, 'MazeSolve Errors'!G33, 'Hamiltonian Errors'!G33)/('Failure Counts Errors'!D1-'Failure Counts Errors'!G33),0)</f>
        <v>14.3375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IFERROR(SUM('PARITY Errors'!D40, 'Pattern_Matching Errors'!D40, 'Reversal Errors'!D40, 'Stack Errors'!D40, 'Vending_Machine Errors'!D40, 'Vending_Machine_Sum Errors'!D40, 'MazeComplete Errors'!D40, 'MazeSolve Errors'!D40, 'Hamiltonian Errors'!D40)/('Failure Counts Errors'!D1-'Failure Counts Errors'!D40),0)</f>
        <v>12.777777777777779</v>
      </c>
      <c r="E40">
        <f>IFERROR(SUM('PARITY Errors'!E40, 'Pattern_Matching Errors'!E40, 'Reversal Errors'!E40, 'Stack Errors'!E40, 'Vending_Machine Errors'!E40, 'Vending_Machine_Sum Errors'!E40, 'MazeComplete Errors'!E40, 'MazeSolve Errors'!E40, 'Hamiltonian Errors'!E40)/('Failure Counts Errors'!D1-'Failure Counts Errors'!E40),0)</f>
        <v>11.344444444444445</v>
      </c>
      <c r="F40">
        <f>IFERROR(SUM('PARITY Errors'!F40, 'Pattern_Matching Errors'!F40, 'Reversal Errors'!F40, 'Stack Errors'!F40, 'Vending_Machine Errors'!F40, 'Vending_Machine_Sum Errors'!F40, 'MazeComplete Errors'!F40, 'MazeSolve Errors'!F40, 'Hamiltonian Errors'!F40)/('Failure Counts Errors'!D1-'Failure Counts Errors'!F40),0)</f>
        <v>12.911111111111111</v>
      </c>
      <c r="G40">
        <f>IFERROR(SUM('PARITY Errors'!G40, 'Pattern_Matching Errors'!G40, 'Reversal Errors'!G40, 'Stack Errors'!G40, 'Vending_Machine Errors'!G40, 'Vending_Machine_Sum Errors'!G40, 'MazeComplete Errors'!G40, 'MazeSolve Errors'!G40, 'Hamiltonian Errors'!G40)/('Failure Counts Errors'!D1-'Failure Counts Errors'!G40),0)</f>
        <v>265.5333333333333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IFERROR(SUM('PARITY Errors'!D41, 'Pattern_Matching Errors'!D41, 'Reversal Errors'!D41, 'Stack Errors'!D41, 'Vending_Machine Errors'!D41, 'Vending_Machine_Sum Errors'!D41, 'MazeComplete Errors'!D41, 'MazeSolve Errors'!D41, 'Hamiltonian Errors'!D41)/('Failure Counts Errors'!D1-'Failure Counts Errors'!D41),0)</f>
        <v>12.722222222222221</v>
      </c>
      <c r="E41">
        <f>IFERROR(SUM('PARITY Errors'!E41, 'Pattern_Matching Errors'!E41, 'Reversal Errors'!E41, 'Stack Errors'!E41, 'Vending_Machine Errors'!E41, 'Vending_Machine_Sum Errors'!E41, 'MazeComplete Errors'!E41, 'MazeSolve Errors'!E41, 'Hamiltonian Errors'!E41)/('Failure Counts Errors'!D1-'Failure Counts Errors'!E41),0)</f>
        <v>11.422222222222222</v>
      </c>
      <c r="F41">
        <f>IFERROR(SUM('PARITY Errors'!F41, 'Pattern_Matching Errors'!F41, 'Reversal Errors'!F41, 'Stack Errors'!F41, 'Vending_Machine Errors'!F41, 'Vending_Machine_Sum Errors'!F41, 'MazeComplete Errors'!F41, 'MazeSolve Errors'!F41, 'Hamiltonian Errors'!F41)/('Failure Counts Errors'!D1-'Failure Counts Errors'!F41),0)</f>
        <v>13.711111111111114</v>
      </c>
      <c r="G41">
        <f>IFERROR(SUM('PARITY Errors'!G41, 'Pattern_Matching Errors'!G41, 'Reversal Errors'!G41, 'Stack Errors'!G41, 'Vending_Machine Errors'!G41, 'Vending_Machine_Sum Errors'!G41, 'MazeComplete Errors'!G41, 'MazeSolve Errors'!G41, 'Hamiltonian Errors'!G41)/('Failure Counts Errors'!D1-'Failure Counts Errors'!G41),0)</f>
        <v>264.5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IFERROR(SUM('PARITY Errors'!D42, 'Pattern_Matching Errors'!D42, 'Reversal Errors'!D42, 'Stack Errors'!D42, 'Vending_Machine Errors'!D42, 'Vending_Machine_Sum Errors'!D42, 'MazeComplete Errors'!D42, 'MazeSolve Errors'!D42, 'Hamiltonian Errors'!D42)/('Failure Counts Errors'!D1-'Failure Counts Errors'!D42),0)</f>
        <v>12.955555555555554</v>
      </c>
      <c r="E42">
        <f>IFERROR(SUM('PARITY Errors'!E42, 'Pattern_Matching Errors'!E42, 'Reversal Errors'!E42, 'Stack Errors'!E42, 'Vending_Machine Errors'!E42, 'Vending_Machine_Sum Errors'!E42, 'MazeComplete Errors'!E42, 'MazeSolve Errors'!E42, 'Hamiltonian Errors'!E42)/('Failure Counts Errors'!D1-'Failure Counts Errors'!E42),0)</f>
        <v>10.866666666666667</v>
      </c>
      <c r="F42">
        <f>IFERROR(SUM('PARITY Errors'!F42, 'Pattern_Matching Errors'!F42, 'Reversal Errors'!F42, 'Stack Errors'!F42, 'Vending_Machine Errors'!F42, 'Vending_Machine_Sum Errors'!F42, 'MazeComplete Errors'!F42, 'MazeSolve Errors'!F42, 'Hamiltonian Errors'!F42)/('Failure Counts Errors'!D1-'Failure Counts Errors'!F42),0)</f>
        <v>14.111111111111109</v>
      </c>
      <c r="G42">
        <f>IFERROR(SUM('PARITY Errors'!G42, 'Pattern_Matching Errors'!G42, 'Reversal Errors'!G42, 'Stack Errors'!G42, 'Vending_Machine Errors'!G42, 'Vending_Machine_Sum Errors'!G42, 'MazeComplete Errors'!G42, 'MazeSolve Errors'!G42, 'Hamiltonian Errors'!G42)/('Failure Counts Errors'!D1-'Failure Counts Errors'!G42),0)</f>
        <v>264.06666666666666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IFERROR(SUM('PARITY Errors'!D43, 'Pattern_Matching Errors'!D43, 'Reversal Errors'!D43, 'Stack Errors'!D43, 'Vending_Machine Errors'!D43, 'Vending_Machine_Sum Errors'!D43, 'MazeComplete Errors'!D43, 'MazeSolve Errors'!D43, 'Hamiltonian Errors'!D43)/('Failure Counts Errors'!D1-'Failure Counts Errors'!D43),0)</f>
        <v>15.3125</v>
      </c>
      <c r="E43">
        <f>IFERROR(SUM('PARITY Errors'!E43, 'Pattern_Matching Errors'!E43, 'Reversal Errors'!E43, 'Stack Errors'!E43, 'Vending_Machine Errors'!E43, 'Vending_Machine_Sum Errors'!E43, 'MazeComplete Errors'!E43, 'MazeSolve Errors'!E43, 'Hamiltonian Errors'!E43)/('Failure Counts Errors'!D1-'Failure Counts Errors'!E43),0)</f>
        <v>11.133333333333333</v>
      </c>
      <c r="F43">
        <f>IFERROR(SUM('PARITY Errors'!F43, 'Pattern_Matching Errors'!F43, 'Reversal Errors'!F43, 'Stack Errors'!F43, 'Vending_Machine Errors'!F43, 'Vending_Machine_Sum Errors'!F43, 'MazeComplete Errors'!F43, 'MazeSolve Errors'!F43, 'Hamiltonian Errors'!F43)/('Failure Counts Errors'!D1-'Failure Counts Errors'!F43),0)</f>
        <v>14.922222222222224</v>
      </c>
      <c r="G43">
        <f>IFERROR(SUM('PARITY Errors'!G43, 'Pattern_Matching Errors'!G43, 'Reversal Errors'!G43, 'Stack Errors'!G43, 'Vending_Machine Errors'!G43, 'Vending_Machine_Sum Errors'!G43, 'MazeComplete Errors'!G43, 'MazeSolve Errors'!G43, 'Hamiltonian Errors'!G43)/('Failure Counts Errors'!D1-'Failure Counts Errors'!G43),0)</f>
        <v>263.56666666666666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IFERROR(SUM('PARITY Errors'!D44, 'Pattern_Matching Errors'!D44, 'Reversal Errors'!D44, 'Stack Errors'!D44, 'Vending_Machine Errors'!D44, 'Vending_Machine_Sum Errors'!D44, 'MazeComplete Errors'!D44, 'MazeSolve Errors'!D44, 'Hamiltonian Errors'!D44)/('Failure Counts Errors'!D1-'Failure Counts Errors'!D44),0)</f>
        <v>15.775</v>
      </c>
      <c r="E44">
        <f>IFERROR(SUM('PARITY Errors'!E44, 'Pattern_Matching Errors'!E44, 'Reversal Errors'!E44, 'Stack Errors'!E44, 'Vending_Machine Errors'!E44, 'Vending_Machine_Sum Errors'!E44, 'MazeComplete Errors'!E44, 'MazeSolve Errors'!E44, 'Hamiltonian Errors'!E44)/('Failure Counts Errors'!D1-'Failure Counts Errors'!E44),0)</f>
        <v>11.033333333333333</v>
      </c>
      <c r="F44">
        <f>IFERROR(SUM('PARITY Errors'!F44, 'Pattern_Matching Errors'!F44, 'Reversal Errors'!F44, 'Stack Errors'!F44, 'Vending_Machine Errors'!F44, 'Vending_Machine_Sum Errors'!F44, 'MazeComplete Errors'!F44, 'MazeSolve Errors'!F44, 'Hamiltonian Errors'!F44)/('Failure Counts Errors'!D1-'Failure Counts Errors'!F44),0)</f>
        <v>15.855555555555558</v>
      </c>
      <c r="G44">
        <f>IFERROR(SUM('PARITY Errors'!G44, 'Pattern_Matching Errors'!G44, 'Reversal Errors'!G44, 'Stack Errors'!G44, 'Vending_Machine Errors'!G44, 'Vending_Machine_Sum Errors'!G44, 'MazeComplete Errors'!G44, 'MazeSolve Errors'!G44, 'Hamiltonian Errors'!G44)/('Failure Counts Errors'!D1-'Failure Counts Errors'!G44),0)</f>
        <v>262.0333333333333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IFERROR(SUM('PARITY Errors'!D45, 'Pattern_Matching Errors'!D45, 'Reversal Errors'!D45, 'Stack Errors'!D45, 'Vending_Machine Errors'!D45, 'Vending_Machine_Sum Errors'!D45, 'MazeComplete Errors'!D45, 'MazeSolve Errors'!D45, 'Hamiltonian Errors'!D45)/('Failure Counts Errors'!D1-'Failure Counts Errors'!D45),0)</f>
        <v>14.49111111111111</v>
      </c>
      <c r="E45">
        <f>IFERROR(SUM('PARITY Errors'!E45, 'Pattern_Matching Errors'!E45, 'Reversal Errors'!E45, 'Stack Errors'!E45, 'Vending_Machine Errors'!E45, 'Vending_Machine_Sum Errors'!E45, 'MazeComplete Errors'!E45, 'MazeSolve Errors'!E45, 'Hamiltonian Errors'!E45)/('Failure Counts Errors'!D1-'Failure Counts Errors'!E45),0)</f>
        <v>0</v>
      </c>
      <c r="F45">
        <f>IFERROR(SUM('PARITY Errors'!F45, 'Pattern_Matching Errors'!F45, 'Reversal Errors'!F45, 'Stack Errors'!F45, 'Vending_Machine Errors'!F45, 'Vending_Machine_Sum Errors'!F45, 'MazeComplete Errors'!F45, 'MazeSolve Errors'!F45, 'Hamiltonian Errors'!F45)/('Failure Counts Errors'!D1-'Failure Counts Errors'!F45),0)</f>
        <v>14.022222222222222</v>
      </c>
      <c r="G45">
        <f>IFERROR(SUM('PARITY Errors'!G45, 'Pattern_Matching Errors'!G45, 'Reversal Errors'!G45, 'Stack Errors'!G45, 'Vending_Machine Errors'!G45, 'Vending_Machine_Sum Errors'!G45, 'MazeComplete Errors'!G45, 'MazeSolve Errors'!G45, 'Hamiltonian Errors'!G45)/('Failure Counts Errors'!D1-'Failure Counts Errors'!G45),0)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IFERROR(SUM('PARITY Errors'!D46, 'Pattern_Matching Errors'!D46, 'Reversal Errors'!D46, 'Stack Errors'!D46, 'Vending_Machine Errors'!D46, 'Vending_Machine_Sum Errors'!D46, 'MazeComplete Errors'!D46, 'MazeSolve Errors'!D46, 'Hamiltonian Errors'!D46)/('Failure Counts Errors'!D1-'Failure Counts Errors'!D46),0)</f>
        <v>14.377777777777778</v>
      </c>
      <c r="E46">
        <f>IFERROR(SUM('PARITY Errors'!E46, 'Pattern_Matching Errors'!E46, 'Reversal Errors'!E46, 'Stack Errors'!E46, 'Vending_Machine Errors'!E46, 'Vending_Machine_Sum Errors'!E46, 'MazeComplete Errors'!E46, 'MazeSolve Errors'!E46, 'Hamiltonian Errors'!E46)/('Failure Counts Errors'!D1-'Failure Counts Errors'!E46),0)</f>
        <v>0</v>
      </c>
      <c r="F46">
        <f>IFERROR(SUM('PARITY Errors'!F46, 'Pattern_Matching Errors'!F46, 'Reversal Errors'!F46, 'Stack Errors'!F46, 'Vending_Machine Errors'!F46, 'Vending_Machine_Sum Errors'!F46, 'MazeComplete Errors'!F46, 'MazeSolve Errors'!F46, 'Hamiltonian Errors'!F46)/('Failure Counts Errors'!D1-'Failure Counts Errors'!F46),0)</f>
        <v>14.711111111111112</v>
      </c>
      <c r="G46">
        <f>IFERROR(SUM('PARITY Errors'!G46, 'Pattern_Matching Errors'!G46, 'Reversal Errors'!G46, 'Stack Errors'!G46, 'Vending_Machine Errors'!G46, 'Vending_Machine_Sum Errors'!G46, 'MazeComplete Errors'!G46, 'MazeSolve Errors'!G46, 'Hamiltonian Errors'!G46)/('Failure Counts Errors'!D1-'Failure Counts Errors'!G46),0)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IFERROR(SUM('PARITY Errors'!D47, 'Pattern_Matching Errors'!D47, 'Reversal Errors'!D47, 'Stack Errors'!D47, 'Vending_Machine Errors'!D47, 'Vending_Machine_Sum Errors'!D47, 'MazeComplete Errors'!D47, 'MazeSolve Errors'!D47, 'Hamiltonian Errors'!D47)/('Failure Counts Errors'!D1-'Failure Counts Errors'!D47),0)</f>
        <v>14.41111111111111</v>
      </c>
      <c r="E47">
        <f>IFERROR(SUM('PARITY Errors'!E47, 'Pattern_Matching Errors'!E47, 'Reversal Errors'!E47, 'Stack Errors'!E47, 'Vending_Machine Errors'!E47, 'Vending_Machine_Sum Errors'!E47, 'MazeComplete Errors'!E47, 'MazeSolve Errors'!E47, 'Hamiltonian Errors'!E47)/('Failure Counts Errors'!D1-'Failure Counts Errors'!E47),0)</f>
        <v>0</v>
      </c>
      <c r="F47">
        <f>IFERROR(SUM('PARITY Errors'!F47, 'Pattern_Matching Errors'!F47, 'Reversal Errors'!F47, 'Stack Errors'!F47, 'Vending_Machine Errors'!F47, 'Vending_Machine_Sum Errors'!F47, 'MazeComplete Errors'!F47, 'MazeSolve Errors'!F47, 'Hamiltonian Errors'!F47)/('Failure Counts Errors'!D1-'Failure Counts Errors'!F47),0)</f>
        <v>14.366666666666667</v>
      </c>
      <c r="G47">
        <f>IFERROR(SUM('PARITY Errors'!G47, 'Pattern_Matching Errors'!G47, 'Reversal Errors'!G47, 'Stack Errors'!G47, 'Vending_Machine Errors'!G47, 'Vending_Machine_Sum Errors'!G47, 'MazeComplete Errors'!G47, 'MazeSolve Errors'!G47, 'Hamiltonian Errors'!G47)/('Failure Counts Errors'!D1-'Failure Counts Errors'!G47),0)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IFERROR(SUM('PARITY Errors'!D48, 'Pattern_Matching Errors'!D48, 'Reversal Errors'!D48, 'Stack Errors'!D48, 'Vending_Machine Errors'!D48, 'Vending_Machine_Sum Errors'!D48, 'MazeComplete Errors'!D48, 'MazeSolve Errors'!D48, 'Hamiltonian Errors'!D48)/('Failure Counts Errors'!D1-'Failure Counts Errors'!D48),0)</f>
        <v>14.68888888888889</v>
      </c>
      <c r="E48">
        <f>IFERROR(SUM('PARITY Errors'!E48, 'Pattern_Matching Errors'!E48, 'Reversal Errors'!E48, 'Stack Errors'!E48, 'Vending_Machine Errors'!E48, 'Vending_Machine_Sum Errors'!E48, 'MazeComplete Errors'!E48, 'MazeSolve Errors'!E48, 'Hamiltonian Errors'!E48)/('Failure Counts Errors'!D1-'Failure Counts Errors'!E48),0)</f>
        <v>0</v>
      </c>
      <c r="F48">
        <f>IFERROR(SUM('PARITY Errors'!F48, 'Pattern_Matching Errors'!F48, 'Reversal Errors'!F48, 'Stack Errors'!F48, 'Vending_Machine Errors'!F48, 'Vending_Machine_Sum Errors'!F48, 'MazeComplete Errors'!F48, 'MazeSolve Errors'!F48, 'Hamiltonian Errors'!F48)/('Failure Counts Errors'!D1-'Failure Counts Errors'!F48),0)</f>
        <v>15.533333333333335</v>
      </c>
      <c r="G48">
        <f>IFERROR(SUM('PARITY Errors'!G48, 'Pattern_Matching Errors'!G48, 'Reversal Errors'!G48, 'Stack Errors'!G48, 'Vending_Machine Errors'!G48, 'Vending_Machine_Sum Errors'!G48, 'MazeComplete Errors'!G48, 'MazeSolve Errors'!G48, 'Hamiltonian Errors'!G48)/('Failure Counts Errors'!D1-'Failure Counts Errors'!G48),0)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IFERROR(SUM('PARITY Errors'!D49, 'Pattern_Matching Errors'!D49, 'Reversal Errors'!D49, 'Stack Errors'!D49, 'Vending_Machine Errors'!D49, 'Vending_Machine_Sum Errors'!D49, 'MazeComplete Errors'!D49, 'MazeSolve Errors'!D49, 'Hamiltonian Errors'!D49)/('Failure Counts Errors'!D1-'Failure Counts Errors'!D49),0)</f>
        <v>14.755555555555553</v>
      </c>
      <c r="E49">
        <f>IFERROR(SUM('PARITY Errors'!E49, 'Pattern_Matching Errors'!E49, 'Reversal Errors'!E49, 'Stack Errors'!E49, 'Vending_Machine Errors'!E49, 'Vending_Machine_Sum Errors'!E49, 'MazeComplete Errors'!E49, 'MazeSolve Errors'!E49, 'Hamiltonian Errors'!E49)/('Failure Counts Errors'!D1-'Failure Counts Errors'!E49),0)</f>
        <v>0</v>
      </c>
      <c r="F49">
        <f>IFERROR(SUM('PARITY Errors'!F49, 'Pattern_Matching Errors'!F49, 'Reversal Errors'!F49, 'Stack Errors'!F49, 'Vending_Machine Errors'!F49, 'Vending_Machine_Sum Errors'!F49, 'MazeComplete Errors'!F49, 'MazeSolve Errors'!F49, 'Hamiltonian Errors'!F49)/('Failure Counts Errors'!D1-'Failure Counts Errors'!F49),0)</f>
        <v>15.711111111111112</v>
      </c>
      <c r="G49">
        <f>IFERROR(SUM('PARITY Errors'!G49, 'Pattern_Matching Errors'!G49, 'Reversal Errors'!G49, 'Stack Errors'!G49, 'Vending_Machine Errors'!G49, 'Vending_Machine_Sum Errors'!G49, 'MazeComplete Errors'!G49, 'MazeSolve Errors'!G49, 'Hamiltonian Errors'!G49)/('Failure Counts Errors'!D1-'Failure Counts Errors'!G49),0)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IFERROR(SUM('PARITY Errors'!D50, 'Pattern_Matching Errors'!D50, 'Reversal Errors'!D50, 'Stack Errors'!D50, 'Vending_Machine Errors'!D50, 'Vending_Machine_Sum Errors'!D50, 'MazeComplete Errors'!D50, 'MazeSolve Errors'!D50, 'Hamiltonian Errors'!D50)/('Failure Counts Errors'!D1-'Failure Counts Errors'!D50),0)</f>
        <v>10.744444444444444</v>
      </c>
      <c r="E50">
        <f>IFERROR(SUM('PARITY Errors'!E50, 'Pattern_Matching Errors'!E50, 'Reversal Errors'!E50, 'Stack Errors'!E50, 'Vending_Machine Errors'!E50, 'Vending_Machine_Sum Errors'!E50, 'MazeComplete Errors'!E50, 'MazeSolve Errors'!E50, 'Hamiltonian Errors'!E50)/('Failure Counts Errors'!D1-'Failure Counts Errors'!E50),0)</f>
        <v>0</v>
      </c>
      <c r="F50">
        <f>IFERROR(SUM('PARITY Errors'!F50, 'Pattern_Matching Errors'!F50, 'Reversal Errors'!F50, 'Stack Errors'!F50, 'Vending_Machine Errors'!F50, 'Vending_Machine_Sum Errors'!F50, 'MazeComplete Errors'!F50, 'MazeSolve Errors'!F50, 'Hamiltonian Errors'!F50)/('Failure Counts Errors'!D1-'Failure Counts Errors'!F50),0)</f>
        <v>15.033333333333331</v>
      </c>
      <c r="G50">
        <f>IFERROR(SUM('PARITY Errors'!G50, 'Pattern_Matching Errors'!G50, 'Reversal Errors'!G50, 'Stack Errors'!G50, 'Vending_Machine Errors'!G50, 'Vending_Machine_Sum Errors'!G50, 'MazeComplete Errors'!G50, 'MazeSolve Errors'!G50, 'Hamiltonian Errors'!G50)/('Failure Counts Errors'!D1-'Failure Counts Errors'!G50),0)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IFERROR(SUM('PARITY Errors'!D51, 'Pattern_Matching Errors'!D51, 'Reversal Errors'!D51, 'Stack Errors'!D51, 'Vending_Machine Errors'!D51, 'Vending_Machine_Sum Errors'!D51, 'MazeComplete Errors'!D51, 'MazeSolve Errors'!D51, 'Hamiltonian Errors'!D51)/('Failure Counts Errors'!D1-'Failure Counts Errors'!D51),0)</f>
        <v>10.711111111111112</v>
      </c>
      <c r="E51">
        <f>IFERROR(SUM('PARITY Errors'!E51, 'Pattern_Matching Errors'!E51, 'Reversal Errors'!E51, 'Stack Errors'!E51, 'Vending_Machine Errors'!E51, 'Vending_Machine_Sum Errors'!E51, 'MazeComplete Errors'!E51, 'MazeSolve Errors'!E51, 'Hamiltonian Errors'!E51)/('Failure Counts Errors'!D1-'Failure Counts Errors'!E51),0)</f>
        <v>0</v>
      </c>
      <c r="F51">
        <f>IFERROR(SUM('PARITY Errors'!F51, 'Pattern_Matching Errors'!F51, 'Reversal Errors'!F51, 'Stack Errors'!F51, 'Vending_Machine Errors'!F51, 'Vending_Machine_Sum Errors'!F51, 'MazeComplete Errors'!F51, 'MazeSolve Errors'!F51, 'Hamiltonian Errors'!F51)/('Failure Counts Errors'!D1-'Failure Counts Errors'!F51),0)</f>
        <v>15</v>
      </c>
      <c r="G51">
        <f>IFERROR(SUM('PARITY Errors'!G51, 'Pattern_Matching Errors'!G51, 'Reversal Errors'!G51, 'Stack Errors'!G51, 'Vending_Machine Errors'!G51, 'Vending_Machine_Sum Errors'!G51, 'MazeComplete Errors'!G51, 'MazeSolve Errors'!G51, 'Hamiltonian Errors'!G51)/('Failure Counts Errors'!D1-'Failure Counts Errors'!G51),0)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IFERROR(SUM('PARITY Errors'!D52, 'Pattern_Matching Errors'!D52, 'Reversal Errors'!D52, 'Stack Errors'!D52, 'Vending_Machine Errors'!D52, 'Vending_Machine_Sum Errors'!D52, 'MazeComplete Errors'!D52, 'MazeSolve Errors'!D52, 'Hamiltonian Errors'!D52)/('Failure Counts Errors'!D1-'Failure Counts Errors'!D52),0)</f>
        <v>10.755555555555556</v>
      </c>
      <c r="E52">
        <f>IFERROR(SUM('PARITY Errors'!E52, 'Pattern_Matching Errors'!E52, 'Reversal Errors'!E52, 'Stack Errors'!E52, 'Vending_Machine Errors'!E52, 'Vending_Machine_Sum Errors'!E52, 'MazeComplete Errors'!E52, 'MazeSolve Errors'!E52, 'Hamiltonian Errors'!E52)/('Failure Counts Errors'!D1-'Failure Counts Errors'!E52),0)</f>
        <v>0</v>
      </c>
      <c r="F52">
        <f>IFERROR(SUM('PARITY Errors'!F52, 'Pattern_Matching Errors'!F52, 'Reversal Errors'!F52, 'Stack Errors'!F52, 'Vending_Machine Errors'!F52, 'Vending_Machine_Sum Errors'!F52, 'MazeComplete Errors'!F52, 'MazeSolve Errors'!F52, 'Hamiltonian Errors'!F52)/('Failure Counts Errors'!D1-'Failure Counts Errors'!F52),0)</f>
        <v>15.08888888888889</v>
      </c>
      <c r="G52">
        <f>IFERROR(SUM('PARITY Errors'!G52, 'Pattern_Matching Errors'!G52, 'Reversal Errors'!G52, 'Stack Errors'!G52, 'Vending_Machine Errors'!G52, 'Vending_Machine_Sum Errors'!G52, 'MazeComplete Errors'!G52, 'MazeSolve Errors'!G52, 'Hamiltonian Errors'!G52)/('Failure Counts Errors'!D1-'Failure Counts Errors'!G52),0)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IFERROR(SUM('PARITY Errors'!D53, 'Pattern_Matching Errors'!D53, 'Reversal Errors'!D53, 'Stack Errors'!D53, 'Vending_Machine Errors'!D53, 'Vending_Machine_Sum Errors'!D53, 'MazeComplete Errors'!D53, 'MazeSolve Errors'!D53, 'Hamiltonian Errors'!D53)/('Failure Counts Errors'!D1-'Failure Counts Errors'!D53),0)</f>
        <v>10.611111111111109</v>
      </c>
      <c r="E53">
        <f>IFERROR(SUM('PARITY Errors'!E53, 'Pattern_Matching Errors'!E53, 'Reversal Errors'!E53, 'Stack Errors'!E53, 'Vending_Machine Errors'!E53, 'Vending_Machine_Sum Errors'!E53, 'MazeComplete Errors'!E53, 'MazeSolve Errors'!E53, 'Hamiltonian Errors'!E53)/('Failure Counts Errors'!D1-'Failure Counts Errors'!E53),0)</f>
        <v>0</v>
      </c>
      <c r="F53">
        <f>IFERROR(SUM('PARITY Errors'!F53, 'Pattern_Matching Errors'!F53, 'Reversal Errors'!F53, 'Stack Errors'!F53, 'Vending_Machine Errors'!F53, 'Vending_Machine_Sum Errors'!F53, 'MazeComplete Errors'!F53, 'MazeSolve Errors'!F53, 'Hamiltonian Errors'!F53)/('Failure Counts Errors'!D1-'Failure Counts Errors'!F53),0)</f>
        <v>15.866666666666667</v>
      </c>
      <c r="G53">
        <f>IFERROR(SUM('PARITY Errors'!G53, 'Pattern_Matching Errors'!G53, 'Reversal Errors'!G53, 'Stack Errors'!G53, 'Vending_Machine Errors'!G53, 'Vending_Machine_Sum Errors'!G53, 'MazeComplete Errors'!G53, 'MazeSolve Errors'!G53, 'Hamiltonian Errors'!G53)/('Failure Counts Errors'!D1-'Failure Counts Errors'!G53),0)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IFERROR(SUM('PARITY Errors'!D54, 'Pattern_Matching Errors'!D54, 'Reversal Errors'!D54, 'Stack Errors'!D54, 'Vending_Machine Errors'!D54, 'Vending_Machine_Sum Errors'!D54, 'MazeComplete Errors'!D54, 'MazeSolve Errors'!D54, 'Hamiltonian Errors'!D54)/('Failure Counts Errors'!D1-'Failure Counts Errors'!D54),0)</f>
        <v>10.655555555555555</v>
      </c>
      <c r="E54">
        <f>IFERROR(SUM('PARITY Errors'!E54, 'Pattern_Matching Errors'!E54, 'Reversal Errors'!E54, 'Stack Errors'!E54, 'Vending_Machine Errors'!E54, 'Vending_Machine_Sum Errors'!E54, 'MazeComplete Errors'!E54, 'MazeSolve Errors'!E54, 'Hamiltonian Errors'!E54)/('Failure Counts Errors'!D1-'Failure Counts Errors'!E54),0)</f>
        <v>0</v>
      </c>
      <c r="F54">
        <f>IFERROR(SUM('PARITY Errors'!F54, 'Pattern_Matching Errors'!F54, 'Reversal Errors'!F54, 'Stack Errors'!F54, 'Vending_Machine Errors'!F54, 'Vending_Machine_Sum Errors'!F54, 'MazeComplete Errors'!F54, 'MazeSolve Errors'!F54, 'Hamiltonian Errors'!F54)/('Failure Counts Errors'!D1-'Failure Counts Errors'!F54),0)</f>
        <v>16.611111111111111</v>
      </c>
      <c r="G54">
        <f>IFERROR(SUM('PARITY Errors'!G54, 'Pattern_Matching Errors'!G54, 'Reversal Errors'!G54, 'Stack Errors'!G54, 'Vending_Machine Errors'!G54, 'Vending_Machine_Sum Errors'!G54, 'MazeComplete Errors'!G54, 'MazeSolve Errors'!G54, 'Hamiltonian Errors'!G54)/('Failure Counts Errors'!D1-'Failure Counts Errors'!G54),0)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IFERROR(SUM('PARITY Errors'!D55, 'Pattern_Matching Errors'!D55, 'Reversal Errors'!D55, 'Stack Errors'!D55, 'Vending_Machine Errors'!D55, 'Vending_Machine_Sum Errors'!D55, 'MazeComplete Errors'!D55, 'MazeSolve Errors'!D55, 'Hamiltonian Errors'!D55)/('Failure Counts Errors'!D1-'Failure Counts Errors'!D55),0)</f>
        <v>8.1444444444444439</v>
      </c>
      <c r="E55">
        <f>IFERROR(SUM('PARITY Errors'!E55, 'Pattern_Matching Errors'!E55, 'Reversal Errors'!E55, 'Stack Errors'!E55, 'Vending_Machine Errors'!E55, 'Vending_Machine_Sum Errors'!E55, 'MazeComplete Errors'!E55, 'MazeSolve Errors'!E55, 'Hamiltonian Errors'!E55)/('Failure Counts Errors'!D1-'Failure Counts Errors'!E55),0)</f>
        <v>0</v>
      </c>
      <c r="F55">
        <f>IFERROR(SUM('PARITY Errors'!F55, 'Pattern_Matching Errors'!F55, 'Reversal Errors'!F55, 'Stack Errors'!F55, 'Vending_Machine Errors'!F55, 'Vending_Machine_Sum Errors'!F55, 'MazeComplete Errors'!F55, 'MazeSolve Errors'!F55, 'Hamiltonian Errors'!F55)/('Failure Counts Errors'!D1-'Failure Counts Errors'!F55),0)</f>
        <v>16.37777777777778</v>
      </c>
      <c r="G55">
        <f>IFERROR(SUM('PARITY Errors'!G55, 'Pattern_Matching Errors'!G55, 'Reversal Errors'!G55, 'Stack Errors'!G55, 'Vending_Machine Errors'!G55, 'Vending_Machine_Sum Errors'!G55, 'MazeComplete Errors'!G55, 'MazeSolve Errors'!G55, 'Hamiltonian Errors'!G55)/('Failure Counts Errors'!D1-'Failure Counts Errors'!G55),0)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IFERROR(SUM('PARITY Errors'!D56, 'Pattern_Matching Errors'!D56, 'Reversal Errors'!D56, 'Stack Errors'!D56, 'Vending_Machine Errors'!D56, 'Vending_Machine_Sum Errors'!D56, 'MazeComplete Errors'!D56, 'MazeSolve Errors'!D56, 'Hamiltonian Errors'!D56)/('Failure Counts Errors'!D1-'Failure Counts Errors'!D56),0)</f>
        <v>8.3222222222222211</v>
      </c>
      <c r="E56">
        <f>IFERROR(SUM('PARITY Errors'!E56, 'Pattern_Matching Errors'!E56, 'Reversal Errors'!E56, 'Stack Errors'!E56, 'Vending_Machine Errors'!E56, 'Vending_Machine_Sum Errors'!E56, 'MazeComplete Errors'!E56, 'MazeSolve Errors'!E56, 'Hamiltonian Errors'!E56)/('Failure Counts Errors'!D1-'Failure Counts Errors'!E56),0)</f>
        <v>0</v>
      </c>
      <c r="F56">
        <f>IFERROR(SUM('PARITY Errors'!F56, 'Pattern_Matching Errors'!F56, 'Reversal Errors'!F56, 'Stack Errors'!F56, 'Vending_Machine Errors'!F56, 'Vending_Machine_Sum Errors'!F56, 'MazeComplete Errors'!F56, 'MazeSolve Errors'!F56, 'Hamiltonian Errors'!F56)/('Failure Counts Errors'!D1-'Failure Counts Errors'!F56),0)</f>
        <v>14.655555555555557</v>
      </c>
      <c r="G56">
        <f>IFERROR(SUM('PARITY Errors'!G56, 'Pattern_Matching Errors'!G56, 'Reversal Errors'!G56, 'Stack Errors'!G56, 'Vending_Machine Errors'!G56, 'Vending_Machine_Sum Errors'!G56, 'MazeComplete Errors'!G56, 'MazeSolve Errors'!G56, 'Hamiltonian Errors'!G56)/('Failure Counts Errors'!D1-'Failure Counts Errors'!G56),0)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IFERROR(SUM('PARITY Errors'!D57, 'Pattern_Matching Errors'!D57, 'Reversal Errors'!D57, 'Stack Errors'!D57, 'Vending_Machine Errors'!D57, 'Vending_Machine_Sum Errors'!D57, 'MazeComplete Errors'!D57, 'MazeSolve Errors'!D57, 'Hamiltonian Errors'!D57)/('Failure Counts Errors'!D1-'Failure Counts Errors'!D57),0)</f>
        <v>8.2777777777777786</v>
      </c>
      <c r="E57">
        <f>IFERROR(SUM('PARITY Errors'!E57, 'Pattern_Matching Errors'!E57, 'Reversal Errors'!E57, 'Stack Errors'!E57, 'Vending_Machine Errors'!E57, 'Vending_Machine_Sum Errors'!E57, 'MazeComplete Errors'!E57, 'MazeSolve Errors'!E57, 'Hamiltonian Errors'!E57)/('Failure Counts Errors'!D1-'Failure Counts Errors'!E57),0)</f>
        <v>0</v>
      </c>
      <c r="F57">
        <f>IFERROR(SUM('PARITY Errors'!F57, 'Pattern_Matching Errors'!F57, 'Reversal Errors'!F57, 'Stack Errors'!F57, 'Vending_Machine Errors'!F57, 'Vending_Machine_Sum Errors'!F57, 'MazeComplete Errors'!F57, 'MazeSolve Errors'!F57, 'Hamiltonian Errors'!F57)/('Failure Counts Errors'!D1-'Failure Counts Errors'!F57),0)</f>
        <v>16</v>
      </c>
      <c r="G57">
        <f>IFERROR(SUM('PARITY Errors'!G57, 'Pattern_Matching Errors'!G57, 'Reversal Errors'!G57, 'Stack Errors'!G57, 'Vending_Machine Errors'!G57, 'Vending_Machine_Sum Errors'!G57, 'MazeComplete Errors'!G57, 'MazeSolve Errors'!G57, 'Hamiltonian Errors'!G57)/('Failure Counts Errors'!D1-'Failure Counts Errors'!G57),0)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IFERROR(SUM('PARITY Errors'!D58, 'Pattern_Matching Errors'!D58, 'Reversal Errors'!D58, 'Stack Errors'!D58, 'Vending_Machine Errors'!D58, 'Vending_Machine_Sum Errors'!D58, 'MazeComplete Errors'!D58, 'MazeSolve Errors'!D58, 'Hamiltonian Errors'!D58)/('Failure Counts Errors'!D1-'Failure Counts Errors'!D58),0)</f>
        <v>7.9444444444444446</v>
      </c>
      <c r="E58">
        <f>IFERROR(SUM('PARITY Errors'!E58, 'Pattern_Matching Errors'!E58, 'Reversal Errors'!E58, 'Stack Errors'!E58, 'Vending_Machine Errors'!E58, 'Vending_Machine_Sum Errors'!E58, 'MazeComplete Errors'!E58, 'MazeSolve Errors'!E58, 'Hamiltonian Errors'!E58)/('Failure Counts Errors'!D1-'Failure Counts Errors'!E58),0)</f>
        <v>0</v>
      </c>
      <c r="F58">
        <f>IFERROR(SUM('PARITY Errors'!F58, 'Pattern_Matching Errors'!F58, 'Reversal Errors'!F58, 'Stack Errors'!F58, 'Vending_Machine Errors'!F58, 'Vending_Machine_Sum Errors'!F58, 'MazeComplete Errors'!F58, 'MazeSolve Errors'!F58, 'Hamiltonian Errors'!F58)/('Failure Counts Errors'!D1-'Failure Counts Errors'!F58),0)</f>
        <v>16.177777777777777</v>
      </c>
      <c r="G58">
        <f>IFERROR(SUM('PARITY Errors'!G58, 'Pattern_Matching Errors'!G58, 'Reversal Errors'!G58, 'Stack Errors'!G58, 'Vending_Machine Errors'!G58, 'Vending_Machine_Sum Errors'!G58, 'MazeComplete Errors'!G58, 'MazeSolve Errors'!G58, 'Hamiltonian Errors'!G58)/('Failure Counts Errors'!D1-'Failure Counts Errors'!G58),0)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IFERROR(SUM('PARITY Errors'!D59, 'Pattern_Matching Errors'!D59, 'Reversal Errors'!D59, 'Stack Errors'!D59, 'Vending_Machine Errors'!D59, 'Vending_Machine_Sum Errors'!D59, 'MazeComplete Errors'!D59, 'MazeSolve Errors'!D59, 'Hamiltonian Errors'!D59)/('Failure Counts Errors'!D1-'Failure Counts Errors'!D59),0)</f>
        <v>8.3555555555555543</v>
      </c>
      <c r="E59">
        <f>IFERROR(SUM('PARITY Errors'!E59, 'Pattern_Matching Errors'!E59, 'Reversal Errors'!E59, 'Stack Errors'!E59, 'Vending_Machine Errors'!E59, 'Vending_Machine_Sum Errors'!E59, 'MazeComplete Errors'!E59, 'MazeSolve Errors'!E59, 'Hamiltonian Errors'!E59)/('Failure Counts Errors'!D1-'Failure Counts Errors'!E59),0)</f>
        <v>0</v>
      </c>
      <c r="F59">
        <f>IFERROR(SUM('PARITY Errors'!F59, 'Pattern_Matching Errors'!F59, 'Reversal Errors'!F59, 'Stack Errors'!F59, 'Vending_Machine Errors'!F59, 'Vending_Machine_Sum Errors'!F59, 'MazeComplete Errors'!F59, 'MazeSolve Errors'!F59, 'Hamiltonian Errors'!F59)/('Failure Counts Errors'!D1-'Failure Counts Errors'!F59),0)</f>
        <v>16.088888888888889</v>
      </c>
      <c r="G59">
        <f>IFERROR(SUM('PARITY Errors'!G59, 'Pattern_Matching Errors'!G59, 'Reversal Errors'!G59, 'Stack Errors'!G59, 'Vending_Machine Errors'!G59, 'Vending_Machine_Sum Errors'!G59, 'MazeComplete Errors'!G59, 'MazeSolve Errors'!G59, 'Hamiltonian Errors'!G59)/('Failure Counts Errors'!D1-'Failure Counts Errors'!G59),0)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IFERROR(SUM('PARITY Errors'!D60, 'Pattern_Matching Errors'!D60, 'Reversal Errors'!D60, 'Stack Errors'!D60, 'Vending_Machine Errors'!D60, 'Vending_Machine_Sum Errors'!D60, 'MazeComplete Errors'!D60, 'MazeSolve Errors'!D60, 'Hamiltonian Errors'!D60)/('Failure Counts Errors'!D1-'Failure Counts Errors'!D60),0)</f>
        <v>8.3666666666666671</v>
      </c>
      <c r="E60">
        <f>IFERROR(SUM('PARITY Errors'!E60, 'Pattern_Matching Errors'!E60, 'Reversal Errors'!E60, 'Stack Errors'!E60, 'Vending_Machine Errors'!E60, 'Vending_Machine_Sum Errors'!E60, 'MazeComplete Errors'!E60, 'MazeSolve Errors'!E60, 'Hamiltonian Errors'!E60)/('Failure Counts Errors'!D1-'Failure Counts Errors'!E60),0)</f>
        <v>0</v>
      </c>
      <c r="F60">
        <f>IFERROR(SUM('PARITY Errors'!F60, 'Pattern_Matching Errors'!F60, 'Reversal Errors'!F60, 'Stack Errors'!F60, 'Vending_Machine Errors'!F60, 'Vending_Machine_Sum Errors'!F60, 'MazeComplete Errors'!F60, 'MazeSolve Errors'!F60, 'Hamiltonian Errors'!F60)/('Failure Counts Errors'!D1-'Failure Counts Errors'!F60),0)</f>
        <v>6.8666666666666663</v>
      </c>
      <c r="G60">
        <f>IFERROR(SUM('PARITY Errors'!G60, 'Pattern_Matching Errors'!G60, 'Reversal Errors'!G60, 'Stack Errors'!G60, 'Vending_Machine Errors'!G60, 'Vending_Machine_Sum Errors'!G60, 'MazeComplete Errors'!G60, 'MazeSolve Errors'!G60, 'Hamiltonian Errors'!G60)/('Failure Counts Errors'!D1-'Failure Counts Errors'!G60),0)</f>
        <v>12.6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IFERROR(SUM('PARITY Errors'!D61, 'Pattern_Matching Errors'!D61, 'Reversal Errors'!D61, 'Stack Errors'!D61, 'Vending_Machine Errors'!D61, 'Vending_Machine_Sum Errors'!D61, 'MazeComplete Errors'!D61, 'MazeSolve Errors'!D61, 'Hamiltonian Errors'!D61)/('Failure Counts Errors'!D1-'Failure Counts Errors'!D61),0)</f>
        <v>8.1999999999999993</v>
      </c>
      <c r="E61">
        <f>IFERROR(SUM('PARITY Errors'!E61, 'Pattern_Matching Errors'!E61, 'Reversal Errors'!E61, 'Stack Errors'!E61, 'Vending_Machine Errors'!E61, 'Vending_Machine_Sum Errors'!E61, 'MazeComplete Errors'!E61, 'MazeSolve Errors'!E61, 'Hamiltonian Errors'!E61)/('Failure Counts Errors'!D1-'Failure Counts Errors'!E61),0)</f>
        <v>0</v>
      </c>
      <c r="F61">
        <f>IFERROR(SUM('PARITY Errors'!F61, 'Pattern_Matching Errors'!F61, 'Reversal Errors'!F61, 'Stack Errors'!F61, 'Vending_Machine Errors'!F61, 'Vending_Machine_Sum Errors'!F61, 'MazeComplete Errors'!F61, 'MazeSolve Errors'!F61, 'Hamiltonian Errors'!F61)/('Failure Counts Errors'!D1-'Failure Counts Errors'!F61),0)</f>
        <v>5.3666666666666663</v>
      </c>
      <c r="G61">
        <f>IFERROR(SUM('PARITY Errors'!G61, 'Pattern_Matching Errors'!G61, 'Reversal Errors'!G61, 'Stack Errors'!G61, 'Vending_Machine Errors'!G61, 'Vending_Machine_Sum Errors'!G61, 'MazeComplete Errors'!G61, 'MazeSolve Errors'!G61, 'Hamiltonian Errors'!G61)/('Failure Counts Errors'!D1-'Failure Counts Errors'!G61),0)</f>
        <v>12.5875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IFERROR(SUM('PARITY Errors'!D62, 'Pattern_Matching Errors'!D62, 'Reversal Errors'!D62, 'Stack Errors'!D62, 'Vending_Machine Errors'!D62, 'Vending_Machine_Sum Errors'!D62, 'MazeComplete Errors'!D62, 'MazeSolve Errors'!D62, 'Hamiltonian Errors'!D62)/('Failure Counts Errors'!D1-'Failure Counts Errors'!D62),0)</f>
        <v>8.2222222222222214</v>
      </c>
      <c r="E62">
        <f>IFERROR(SUM('PARITY Errors'!E62, 'Pattern_Matching Errors'!E62, 'Reversal Errors'!E62, 'Stack Errors'!E62, 'Vending_Machine Errors'!E62, 'Vending_Machine_Sum Errors'!E62, 'MazeComplete Errors'!E62, 'MazeSolve Errors'!E62, 'Hamiltonian Errors'!E62)/('Failure Counts Errors'!D1-'Failure Counts Errors'!E62),0)</f>
        <v>0</v>
      </c>
      <c r="F62">
        <f>IFERROR(SUM('PARITY Errors'!F62, 'Pattern_Matching Errors'!F62, 'Reversal Errors'!F62, 'Stack Errors'!F62, 'Vending_Machine Errors'!F62, 'Vending_Machine_Sum Errors'!F62, 'MazeComplete Errors'!F62, 'MazeSolve Errors'!F62, 'Hamiltonian Errors'!F62)/('Failure Counts Errors'!D1-'Failure Counts Errors'!F62),0)</f>
        <v>5.0888888888888886</v>
      </c>
      <c r="G62">
        <f>IFERROR(SUM('PARITY Errors'!G62, 'Pattern_Matching Errors'!G62, 'Reversal Errors'!G62, 'Stack Errors'!G62, 'Vending_Machine Errors'!G62, 'Vending_Machine_Sum Errors'!G62, 'MazeComplete Errors'!G62, 'MazeSolve Errors'!G62, 'Hamiltonian Errors'!G62)/('Failure Counts Errors'!D1-'Failure Counts Errors'!G62),0)</f>
        <v>12.612500000000001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IFERROR(SUM('PARITY Errors'!D63, 'Pattern_Matching Errors'!D63, 'Reversal Errors'!D63, 'Stack Errors'!D63, 'Vending_Machine Errors'!D63, 'Vending_Machine_Sum Errors'!D63, 'MazeComplete Errors'!D63, 'MazeSolve Errors'!D63, 'Hamiltonian Errors'!D63)/('Failure Counts Errors'!D1-'Failure Counts Errors'!D63),0)</f>
        <v>7.7111111111111121</v>
      </c>
      <c r="E63">
        <f>IFERROR(SUM('PARITY Errors'!E63, 'Pattern_Matching Errors'!E63, 'Reversal Errors'!E63, 'Stack Errors'!E63, 'Vending_Machine Errors'!E63, 'Vending_Machine_Sum Errors'!E63, 'MazeComplete Errors'!E63, 'MazeSolve Errors'!E63, 'Hamiltonian Errors'!E63)/('Failure Counts Errors'!D1-'Failure Counts Errors'!E63),0)</f>
        <v>0</v>
      </c>
      <c r="F63">
        <f>IFERROR(SUM('PARITY Errors'!F63, 'Pattern_Matching Errors'!F63, 'Reversal Errors'!F63, 'Stack Errors'!F63, 'Vending_Machine Errors'!F63, 'Vending_Machine_Sum Errors'!F63, 'MazeComplete Errors'!F63, 'MazeSolve Errors'!F63, 'Hamiltonian Errors'!F63)/('Failure Counts Errors'!D1-'Failure Counts Errors'!F63),0)</f>
        <v>4.9666666666666668</v>
      </c>
      <c r="G63">
        <f>IFERROR(SUM('PARITY Errors'!G63, 'Pattern_Matching Errors'!G63, 'Reversal Errors'!G63, 'Stack Errors'!G63, 'Vending_Machine Errors'!G63, 'Vending_Machine_Sum Errors'!G63, 'MazeComplete Errors'!G63, 'MazeSolve Errors'!G63, 'Hamiltonian Errors'!G63)/('Failure Counts Errors'!D1-'Failure Counts Errors'!G63),0)</f>
        <v>12.5625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IFERROR(SUM('PARITY Errors'!D64, 'Pattern_Matching Errors'!D64, 'Reversal Errors'!D64, 'Stack Errors'!D64, 'Vending_Machine Errors'!D64, 'Vending_Machine_Sum Errors'!D64, 'MazeComplete Errors'!D64, 'MazeSolve Errors'!D64, 'Hamiltonian Errors'!D64)/('Failure Counts Errors'!D1-'Failure Counts Errors'!D64),0)</f>
        <v>7.6444444444444439</v>
      </c>
      <c r="E64">
        <f>IFERROR(SUM('PARITY Errors'!E64, 'Pattern_Matching Errors'!E64, 'Reversal Errors'!E64, 'Stack Errors'!E64, 'Vending_Machine Errors'!E64, 'Vending_Machine_Sum Errors'!E64, 'MazeComplete Errors'!E64, 'MazeSolve Errors'!E64, 'Hamiltonian Errors'!E64)/('Failure Counts Errors'!D1-'Failure Counts Errors'!E64),0)</f>
        <v>0</v>
      </c>
      <c r="F64">
        <f>IFERROR(SUM('PARITY Errors'!F64, 'Pattern_Matching Errors'!F64, 'Reversal Errors'!F64, 'Stack Errors'!F64, 'Vending_Machine Errors'!F64, 'Vending_Machine_Sum Errors'!F64, 'MazeComplete Errors'!F64, 'MazeSolve Errors'!F64, 'Hamiltonian Errors'!F64)/('Failure Counts Errors'!D1-'Failure Counts Errors'!F64),0)</f>
        <v>4.0333333333333332</v>
      </c>
      <c r="G64">
        <f>IFERROR(SUM('PARITY Errors'!G64, 'Pattern_Matching Errors'!G64, 'Reversal Errors'!G64, 'Stack Errors'!G64, 'Vending_Machine Errors'!G64, 'Vending_Machine_Sum Errors'!G64, 'MazeComplete Errors'!G64, 'MazeSolve Errors'!G64, 'Hamiltonian Errors'!G64)/('Failure Counts Errors'!D1-'Failure Counts Errors'!G64),0)</f>
        <v>12.5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IFERROR(SUM('PARITY Errors'!D65, 'Pattern_Matching Errors'!D65, 'Reversal Errors'!D65, 'Stack Errors'!D65, 'Vending_Machine Errors'!D65, 'Vending_Machine_Sum Errors'!D65, 'MazeComplete Errors'!D65, 'MazeSolve Errors'!D65, 'Hamiltonian Errors'!D65)/('Failure Counts Errors'!D1-'Failure Counts Errors'!D65),0)</f>
        <v>8.5777777777777757</v>
      </c>
      <c r="E65">
        <f>IFERROR(SUM('PARITY Errors'!E65, 'Pattern_Matching Errors'!E65, 'Reversal Errors'!E65, 'Stack Errors'!E65, 'Vending_Machine Errors'!E65, 'Vending_Machine_Sum Errors'!E65, 'MazeComplete Errors'!E65, 'MazeSolve Errors'!E65, 'Hamiltonian Errors'!E65)/('Failure Counts Errors'!D1-'Failure Counts Errors'!E65),0)</f>
        <v>0</v>
      </c>
      <c r="F65">
        <f>IFERROR(SUM('PARITY Errors'!F65, 'Pattern_Matching Errors'!F65, 'Reversal Errors'!F65, 'Stack Errors'!F65, 'Vending_Machine Errors'!F65, 'Vending_Machine_Sum Errors'!F65, 'MazeComplete Errors'!F65, 'MazeSolve Errors'!F65, 'Hamiltonian Errors'!F65)/('Failure Counts Errors'!D1-'Failure Counts Errors'!F65),0)</f>
        <v>2.0999999999999996</v>
      </c>
      <c r="G65">
        <f>IFERROR(SUM('PARITY Errors'!G65, 'Pattern_Matching Errors'!G65, 'Reversal Errors'!G65, 'Stack Errors'!G65, 'Vending_Machine Errors'!G65, 'Vending_Machine_Sum Errors'!G65, 'MazeComplete Errors'!G65, 'MazeSolve Errors'!G65, 'Hamiltonian Errors'!G65)/('Failure Counts Errors'!D1-'Failure Counts Errors'!G65),0)</f>
        <v>12.625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IFERROR(SUM('PARITY Errors'!D66, 'Pattern_Matching Errors'!D66, 'Reversal Errors'!D66, 'Stack Errors'!D66, 'Vending_Machine Errors'!D66, 'Vending_Machine_Sum Errors'!D66, 'MazeComplete Errors'!D66, 'MazeSolve Errors'!D66, 'Hamiltonian Errors'!D66)/('Failure Counts Errors'!D1-'Failure Counts Errors'!D66),0)</f>
        <v>8.4111111111111114</v>
      </c>
      <c r="E66">
        <f>IFERROR(SUM('PARITY Errors'!E66, 'Pattern_Matching Errors'!E66, 'Reversal Errors'!E66, 'Stack Errors'!E66, 'Vending_Machine Errors'!E66, 'Vending_Machine_Sum Errors'!E66, 'MazeComplete Errors'!E66, 'MazeSolve Errors'!E66, 'Hamiltonian Errors'!E66)/('Failure Counts Errors'!D1-'Failure Counts Errors'!E66),0)</f>
        <v>0</v>
      </c>
      <c r="F66">
        <f>IFERROR(SUM('PARITY Errors'!F66, 'Pattern_Matching Errors'!F66, 'Reversal Errors'!F66, 'Stack Errors'!F66, 'Vending_Machine Errors'!F66, 'Vending_Machine_Sum Errors'!F66, 'MazeComplete Errors'!F66, 'MazeSolve Errors'!F66, 'Hamiltonian Errors'!F66)/('Failure Counts Errors'!D1-'Failure Counts Errors'!F66),0)</f>
        <v>1.7111111111111112</v>
      </c>
      <c r="G66">
        <f>IFERROR(SUM('PARITY Errors'!G66, 'Pattern_Matching Errors'!G66, 'Reversal Errors'!G66, 'Stack Errors'!G66, 'Vending_Machine Errors'!G66, 'Vending_Machine_Sum Errors'!G66, 'MazeComplete Errors'!G66, 'MazeSolve Errors'!G66, 'Hamiltonian Errors'!G66)/('Failure Counts Errors'!D1-'Failure Counts Errors'!G66),0)</f>
        <v>12.6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IFERROR(SUM('PARITY Errors'!D67, 'Pattern_Matching Errors'!D67, 'Reversal Errors'!D67, 'Stack Errors'!D67, 'Vending_Machine Errors'!D67, 'Vending_Machine_Sum Errors'!D67, 'MazeComplete Errors'!D67, 'MazeSolve Errors'!D67, 'Hamiltonian Errors'!D67)/('Failure Counts Errors'!D1-'Failure Counts Errors'!D67),0)</f>
        <v>8.4222222222222225</v>
      </c>
      <c r="E67">
        <f>IFERROR(SUM('PARITY Errors'!E67, 'Pattern_Matching Errors'!E67, 'Reversal Errors'!E67, 'Stack Errors'!E67, 'Vending_Machine Errors'!E67, 'Vending_Machine_Sum Errors'!E67, 'MazeComplete Errors'!E67, 'MazeSolve Errors'!E67, 'Hamiltonian Errors'!E67)/('Failure Counts Errors'!D1-'Failure Counts Errors'!E67),0)</f>
        <v>0</v>
      </c>
      <c r="F67">
        <f>IFERROR(SUM('PARITY Errors'!F67, 'Pattern_Matching Errors'!F67, 'Reversal Errors'!F67, 'Stack Errors'!F67, 'Vending_Machine Errors'!F67, 'Vending_Machine_Sum Errors'!F67, 'MazeComplete Errors'!F67, 'MazeSolve Errors'!F67, 'Hamiltonian Errors'!F67)/('Failure Counts Errors'!D1-'Failure Counts Errors'!F67),0)</f>
        <v>1.7444444444444445</v>
      </c>
      <c r="G67">
        <f>IFERROR(SUM('PARITY Errors'!G67, 'Pattern_Matching Errors'!G67, 'Reversal Errors'!G67, 'Stack Errors'!G67, 'Vending_Machine Errors'!G67, 'Vending_Machine_Sum Errors'!G67, 'MazeComplete Errors'!G67, 'MazeSolve Errors'!G67, 'Hamiltonian Errors'!G67)/('Failure Counts Errors'!D1-'Failure Counts Errors'!G67),0)</f>
        <v>12.6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IFERROR(SUM('PARITY Errors'!D68, 'Pattern_Matching Errors'!D68, 'Reversal Errors'!D68, 'Stack Errors'!D68, 'Vending_Machine Errors'!D68, 'Vending_Machine_Sum Errors'!D68, 'MazeComplete Errors'!D68, 'MazeSolve Errors'!D68, 'Hamiltonian Errors'!D68)/('Failure Counts Errors'!D1-'Failure Counts Errors'!D68),0)</f>
        <v>8.2555555555555546</v>
      </c>
      <c r="E68">
        <f>IFERROR(SUM('PARITY Errors'!E68, 'Pattern_Matching Errors'!E68, 'Reversal Errors'!E68, 'Stack Errors'!E68, 'Vending_Machine Errors'!E68, 'Vending_Machine_Sum Errors'!E68, 'MazeComplete Errors'!E68, 'MazeSolve Errors'!E68, 'Hamiltonian Errors'!E68)/('Failure Counts Errors'!D1-'Failure Counts Errors'!E68),0)</f>
        <v>0</v>
      </c>
      <c r="F68">
        <f>IFERROR(SUM('PARITY Errors'!F68, 'Pattern_Matching Errors'!F68, 'Reversal Errors'!F68, 'Stack Errors'!F68, 'Vending_Machine Errors'!F68, 'Vending_Machine_Sum Errors'!F68, 'MazeComplete Errors'!F68, 'MazeSolve Errors'!F68, 'Hamiltonian Errors'!F68)/('Failure Counts Errors'!D1-'Failure Counts Errors'!F68),0)</f>
        <v>1.6777777777777778</v>
      </c>
      <c r="G68">
        <f>IFERROR(SUM('PARITY Errors'!G68, 'Pattern_Matching Errors'!G68, 'Reversal Errors'!G68, 'Stack Errors'!G68, 'Vending_Machine Errors'!G68, 'Vending_Machine_Sum Errors'!G68, 'MazeComplete Errors'!G68, 'MazeSolve Errors'!G68, 'Hamiltonian Errors'!G68)/('Failure Counts Errors'!D1-'Failure Counts Errors'!G68),0)</f>
        <v>12.55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IFERROR(SUM('PARITY Errors'!D69, 'Pattern_Matching Errors'!D69, 'Reversal Errors'!D69, 'Stack Errors'!D69, 'Vending_Machine Errors'!D69, 'Vending_Machine_Sum Errors'!D69, 'MazeComplete Errors'!D69, 'MazeSolve Errors'!D69, 'Hamiltonian Errors'!D69)/('Failure Counts Errors'!D1-'Failure Counts Errors'!D69),0)</f>
        <v>8.1888888888888882</v>
      </c>
      <c r="E69">
        <f>IFERROR(SUM('PARITY Errors'!E69, 'Pattern_Matching Errors'!E69, 'Reversal Errors'!E69, 'Stack Errors'!E69, 'Vending_Machine Errors'!E69, 'Vending_Machine_Sum Errors'!E69, 'MazeComplete Errors'!E69, 'MazeSolve Errors'!E69, 'Hamiltonian Errors'!E69)/('Failure Counts Errors'!D1-'Failure Counts Errors'!E69),0)</f>
        <v>0</v>
      </c>
      <c r="F69">
        <f>IFERROR(SUM('PARITY Errors'!F69, 'Pattern_Matching Errors'!F69, 'Reversal Errors'!F69, 'Stack Errors'!F69, 'Vending_Machine Errors'!F69, 'Vending_Machine_Sum Errors'!F69, 'MazeComplete Errors'!F69, 'MazeSolve Errors'!F69, 'Hamiltonian Errors'!F69)/('Failure Counts Errors'!D1-'Failure Counts Errors'!F69),0)</f>
        <v>1.3888888888888888</v>
      </c>
      <c r="G69">
        <f>IFERROR(SUM('PARITY Errors'!G69, 'Pattern_Matching Errors'!G69, 'Reversal Errors'!G69, 'Stack Errors'!G69, 'Vending_Machine Errors'!G69, 'Vending_Machine_Sum Errors'!G69, 'MazeComplete Errors'!G69, 'MazeSolve Errors'!G69, 'Hamiltonian Errors'!G69)/('Failure Counts Errors'!D1-'Failure Counts Errors'!G69),0)</f>
        <v>12.625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IFERROR(SUM('PARITY Errors'!D76, 'Pattern_Matching Errors'!D76, 'Reversal Errors'!D76, 'Stack Errors'!D76, 'Vending_Machine Errors'!D76, 'Vending_Machine_Sum Errors'!D76, 'MazeComplete Errors'!D76, 'MazeSolve Errors'!D76, 'Hamiltonian Errors'!D76)/('Failure Counts Errors'!D1-'Failure Counts Errors'!D76),0)</f>
        <v>18.633333333333336</v>
      </c>
      <c r="E76">
        <f>IFERROR(SUM('PARITY Errors'!E76, 'Pattern_Matching Errors'!E76, 'Reversal Errors'!E76, 'Stack Errors'!E76, 'Vending_Machine Errors'!E76, 'Vending_Machine_Sum Errors'!E76, 'MazeComplete Errors'!E76, 'MazeSolve Errors'!E76, 'Hamiltonian Errors'!E76)/('Failure Counts Errors'!D1-'Failure Counts Errors'!E76),0)</f>
        <v>13.3125</v>
      </c>
      <c r="F76">
        <f>IFERROR(SUM('PARITY Errors'!F76, 'Pattern_Matching Errors'!F76, 'Reversal Errors'!F76, 'Stack Errors'!F76, 'Vending_Machine Errors'!F76, 'Vending_Machine_Sum Errors'!F76, 'MazeComplete Errors'!F76, 'MazeSolve Errors'!F76, 'Hamiltonian Errors'!F76)/('Failure Counts Errors'!D1-'Failure Counts Errors'!F76),0)</f>
        <v>18.855555555555558</v>
      </c>
      <c r="G76">
        <f>IFERROR(SUM('PARITY Errors'!G76, 'Pattern_Matching Errors'!G76, 'Reversal Errors'!G76, 'Stack Errors'!G76, 'Vending_Machine Errors'!G76, 'Vending_Machine_Sum Errors'!G76, 'MazeComplete Errors'!G76, 'MazeSolve Errors'!G76, 'Hamiltonian Errors'!G76)/('Failure Counts Errors'!D1-'Failure Counts Errors'!G76),0)</f>
        <v>285.23333333333329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IFERROR(SUM('PARITY Errors'!D77, 'Pattern_Matching Errors'!D77, 'Reversal Errors'!D77, 'Stack Errors'!D77, 'Vending_Machine Errors'!D77, 'Vending_Machine_Sum Errors'!D77, 'MazeComplete Errors'!D77, 'MazeSolve Errors'!D77, 'Hamiltonian Errors'!D77)/('Failure Counts Errors'!D1-'Failure Counts Errors'!D77),0)</f>
        <v>18.887777777777778</v>
      </c>
      <c r="E77">
        <f>IFERROR(SUM('PARITY Errors'!E77, 'Pattern_Matching Errors'!E77, 'Reversal Errors'!E77, 'Stack Errors'!E77, 'Vending_Machine Errors'!E77, 'Vending_Machine_Sum Errors'!E77, 'MazeComplete Errors'!E77, 'MazeSolve Errors'!E77, 'Hamiltonian Errors'!E77)/('Failure Counts Errors'!D1-'Failure Counts Errors'!E77),0)</f>
        <v>13.1875</v>
      </c>
      <c r="F77">
        <f>IFERROR(SUM('PARITY Errors'!F77, 'Pattern_Matching Errors'!F77, 'Reversal Errors'!F77, 'Stack Errors'!F77, 'Vending_Machine Errors'!F77, 'Vending_Machine_Sum Errors'!F77, 'MazeComplete Errors'!F77, 'MazeSolve Errors'!F77, 'Hamiltonian Errors'!F77)/('Failure Counts Errors'!D1-'Failure Counts Errors'!F77),0)</f>
        <v>22.411111111111111</v>
      </c>
      <c r="G77">
        <f>IFERROR(SUM('PARITY Errors'!G77, 'Pattern_Matching Errors'!G77, 'Reversal Errors'!G77, 'Stack Errors'!G77, 'Vending_Machine Errors'!G77, 'Vending_Machine_Sum Errors'!G77, 'MazeComplete Errors'!G77, 'MazeSolve Errors'!G77, 'Hamiltonian Errors'!G77)/('Failure Counts Errors'!D1-'Failure Counts Errors'!G77),0)</f>
        <v>282.39999999999998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IFERROR(SUM('PARITY Errors'!D78, 'Pattern_Matching Errors'!D78, 'Reversal Errors'!D78, 'Stack Errors'!D78, 'Vending_Machine Errors'!D78, 'Vending_Machine_Sum Errors'!D78, 'MazeComplete Errors'!D78, 'MazeSolve Errors'!D78, 'Hamiltonian Errors'!D78)/('Failure Counts Errors'!D1-'Failure Counts Errors'!D78),0)</f>
        <v>18.533333333333335</v>
      </c>
      <c r="E78">
        <f>IFERROR(SUM('PARITY Errors'!E78, 'Pattern_Matching Errors'!E78, 'Reversal Errors'!E78, 'Stack Errors'!E78, 'Vending_Machine Errors'!E78, 'Vending_Machine_Sum Errors'!E78, 'MazeComplete Errors'!E78, 'MazeSolve Errors'!E78, 'Hamiltonian Errors'!E78)/('Failure Counts Errors'!D1-'Failure Counts Errors'!E78),0)</f>
        <v>11.833333333333336</v>
      </c>
      <c r="F78">
        <f>IFERROR(SUM('PARITY Errors'!F78, 'Pattern_Matching Errors'!F78, 'Reversal Errors'!F78, 'Stack Errors'!F78, 'Vending_Machine Errors'!F78, 'Vending_Machine_Sum Errors'!F78, 'MazeComplete Errors'!F78, 'MazeSolve Errors'!F78, 'Hamiltonian Errors'!F78)/('Failure Counts Errors'!D1-'Failure Counts Errors'!F78),0)</f>
        <v>23.511111111111113</v>
      </c>
      <c r="G78">
        <f>IFERROR(SUM('PARITY Errors'!G78, 'Pattern_Matching Errors'!G78, 'Reversal Errors'!G78, 'Stack Errors'!G78, 'Vending_Machine Errors'!G78, 'Vending_Machine_Sum Errors'!G78, 'MazeComplete Errors'!G78, 'MazeSolve Errors'!G78, 'Hamiltonian Errors'!G78)/('Failure Counts Errors'!D1-'Failure Counts Errors'!G78),0)</f>
        <v>282.8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IFERROR(SUM('PARITY Errors'!D79, 'Pattern_Matching Errors'!D79, 'Reversal Errors'!D79, 'Stack Errors'!D79, 'Vending_Machine Errors'!D79, 'Vending_Machine_Sum Errors'!D79, 'MazeComplete Errors'!D79, 'MazeSolve Errors'!D79, 'Hamiltonian Errors'!D79)/('Failure Counts Errors'!D1-'Failure Counts Errors'!D79),0)</f>
        <v>18.522222222222222</v>
      </c>
      <c r="E79">
        <f>IFERROR(SUM('PARITY Errors'!E79, 'Pattern_Matching Errors'!E79, 'Reversal Errors'!E79, 'Stack Errors'!E79, 'Vending_Machine Errors'!E79, 'Vending_Machine_Sum Errors'!E79, 'MazeComplete Errors'!E79, 'MazeSolve Errors'!E79, 'Hamiltonian Errors'!E79)/('Failure Counts Errors'!D1-'Failure Counts Errors'!E79),0)</f>
        <v>13.625</v>
      </c>
      <c r="F79">
        <f>IFERROR(SUM('PARITY Errors'!F79, 'Pattern_Matching Errors'!F79, 'Reversal Errors'!F79, 'Stack Errors'!F79, 'Vending_Machine Errors'!F79, 'Vending_Machine_Sum Errors'!F79, 'MazeComplete Errors'!F79, 'MazeSolve Errors'!F79, 'Hamiltonian Errors'!F79)/('Failure Counts Errors'!D1-'Failure Counts Errors'!F79),0)</f>
        <v>23.311111111111114</v>
      </c>
      <c r="G79">
        <f>IFERROR(SUM('PARITY Errors'!G79, 'Pattern_Matching Errors'!G79, 'Reversal Errors'!G79, 'Stack Errors'!G79, 'Vending_Machine Errors'!G79, 'Vending_Machine_Sum Errors'!G79, 'MazeComplete Errors'!G79, 'MazeSolve Errors'!G79, 'Hamiltonian Errors'!G79)/('Failure Counts Errors'!D1-'Failure Counts Errors'!G79),0)</f>
        <v>282.36666666666667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IFERROR(SUM('PARITY Errors'!D80, 'Pattern_Matching Errors'!D80, 'Reversal Errors'!D80, 'Stack Errors'!D80, 'Vending_Machine Errors'!D80, 'Vending_Machine_Sum Errors'!D80, 'MazeComplete Errors'!D80, 'MazeSolve Errors'!D80, 'Hamiltonian Errors'!D80)/('Failure Counts Errors'!D1-'Failure Counts Errors'!D80),0)</f>
        <v>18.722222222222221</v>
      </c>
      <c r="E80">
        <f>IFERROR(SUM('PARITY Errors'!E80, 'Pattern_Matching Errors'!E80, 'Reversal Errors'!E80, 'Stack Errors'!E80, 'Vending_Machine Errors'!E80, 'Vending_Machine_Sum Errors'!E80, 'MazeComplete Errors'!E80, 'MazeSolve Errors'!E80, 'Hamiltonian Errors'!E80)/('Failure Counts Errors'!D1-'Failure Counts Errors'!E80),0)</f>
        <v>13.65</v>
      </c>
      <c r="F80">
        <f>IFERROR(SUM('PARITY Errors'!F80, 'Pattern_Matching Errors'!F80, 'Reversal Errors'!F80, 'Stack Errors'!F80, 'Vending_Machine Errors'!F80, 'Vending_Machine_Sum Errors'!F80, 'MazeComplete Errors'!F80, 'MazeSolve Errors'!F80, 'Hamiltonian Errors'!F80)/('Failure Counts Errors'!D1-'Failure Counts Errors'!F80),0)</f>
        <v>24.733333333333334</v>
      </c>
      <c r="G80">
        <f>IFERROR(SUM('PARITY Errors'!G80, 'Pattern_Matching Errors'!G80, 'Reversal Errors'!G80, 'Stack Errors'!G80, 'Vending_Machine Errors'!G80, 'Vending_Machine_Sum Errors'!G80, 'MazeComplete Errors'!G80, 'MazeSolve Errors'!G80, 'Hamiltonian Errors'!G80)/('Failure Counts Errors'!D1-'Failure Counts Errors'!G80),0)</f>
        <v>281.3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IFERROR(SUM('PARITY Errors'!D81, 'Pattern_Matching Errors'!D81, 'Reversal Errors'!D81, 'Stack Errors'!D81, 'Vending_Machine Errors'!D81, 'Vending_Machine_Sum Errors'!D81, 'MazeComplete Errors'!D81, 'MazeSolve Errors'!D81, 'Hamiltonian Errors'!D81)/('Failure Counts Errors'!D1-'Failure Counts Errors'!D81),0)</f>
        <v>22.222222222222221</v>
      </c>
      <c r="E81">
        <f>IFERROR(SUM('PARITY Errors'!E81, 'Pattern_Matching Errors'!E81, 'Reversal Errors'!E81, 'Stack Errors'!E81, 'Vending_Machine Errors'!E81, 'Vending_Machine_Sum Errors'!E81, 'MazeComplete Errors'!E81, 'MazeSolve Errors'!E81, 'Hamiltonian Errors'!E81)/('Failure Counts Errors'!D1-'Failure Counts Errors'!E81),0)</f>
        <v>5.5555555555555552E-2</v>
      </c>
      <c r="F81">
        <f>IFERROR(SUM('PARITY Errors'!F81, 'Pattern_Matching Errors'!F81, 'Reversal Errors'!F81, 'Stack Errors'!F81, 'Vending_Machine Errors'!F81, 'Vending_Machine_Sum Errors'!F81, 'MazeComplete Errors'!F81, 'MazeSolve Errors'!F81, 'Hamiltonian Errors'!F81)/('Failure Counts Errors'!D1-'Failure Counts Errors'!F81),0)</f>
        <v>15.655555555555557</v>
      </c>
      <c r="G81">
        <f>IFERROR(SUM('PARITY Errors'!G81, 'Pattern_Matching Errors'!G81, 'Reversal Errors'!G81, 'Stack Errors'!G81, 'Vending_Machine Errors'!G81, 'Vending_Machine_Sum Errors'!G81, 'MazeComplete Errors'!G81, 'MazeSolve Errors'!G81, 'Hamiltonian Errors'!G81)/('Failure Counts Errors'!D1-'Failure Counts Errors'!G81),0)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IFERROR(SUM('PARITY Errors'!D82, 'Pattern_Matching Errors'!D82, 'Reversal Errors'!D82, 'Stack Errors'!D82, 'Vending_Machine Errors'!D82, 'Vending_Machine_Sum Errors'!D82, 'MazeComplete Errors'!D82, 'MazeSolve Errors'!D82, 'Hamiltonian Errors'!D82)/('Failure Counts Errors'!D1-'Failure Counts Errors'!D82),0)</f>
        <v>22.2</v>
      </c>
      <c r="E82">
        <f>IFERROR(SUM('PARITY Errors'!E82, 'Pattern_Matching Errors'!E82, 'Reversal Errors'!E82, 'Stack Errors'!E82, 'Vending_Machine Errors'!E82, 'Vending_Machine_Sum Errors'!E82, 'MazeComplete Errors'!E82, 'MazeSolve Errors'!E82, 'Hamiltonian Errors'!E82)/('Failure Counts Errors'!D1-'Failure Counts Errors'!E82),0)</f>
        <v>0.1</v>
      </c>
      <c r="F82">
        <f>IFERROR(SUM('PARITY Errors'!F82, 'Pattern_Matching Errors'!F82, 'Reversal Errors'!F82, 'Stack Errors'!F82, 'Vending_Machine Errors'!F82, 'Vending_Machine_Sum Errors'!F82, 'MazeComplete Errors'!F82, 'MazeSolve Errors'!F82, 'Hamiltonian Errors'!F82)/('Failure Counts Errors'!D1-'Failure Counts Errors'!F82),0)</f>
        <v>13.877777777777778</v>
      </c>
      <c r="G82">
        <f>IFERROR(SUM('PARITY Errors'!G82, 'Pattern_Matching Errors'!G82, 'Reversal Errors'!G82, 'Stack Errors'!G82, 'Vending_Machine Errors'!G82, 'Vending_Machine_Sum Errors'!G82, 'MazeComplete Errors'!G82, 'MazeSolve Errors'!G82, 'Hamiltonian Errors'!G82)/('Failure Counts Errors'!D1-'Failure Counts Errors'!G82),0)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IFERROR(SUM('PARITY Errors'!D83, 'Pattern_Matching Errors'!D83, 'Reversal Errors'!D83, 'Stack Errors'!D83, 'Vending_Machine Errors'!D83, 'Vending_Machine_Sum Errors'!D83, 'MazeComplete Errors'!D83, 'MazeSolve Errors'!D83, 'Hamiltonian Errors'!D83)/('Failure Counts Errors'!D1-'Failure Counts Errors'!D83),0)</f>
        <v>22.277777777777779</v>
      </c>
      <c r="E83">
        <f>IFERROR(SUM('PARITY Errors'!E83, 'Pattern_Matching Errors'!E83, 'Reversal Errors'!E83, 'Stack Errors'!E83, 'Vending_Machine Errors'!E83, 'Vending_Machine_Sum Errors'!E83, 'MazeComplete Errors'!E83, 'MazeSolve Errors'!E83, 'Hamiltonian Errors'!E83)/('Failure Counts Errors'!D1-'Failure Counts Errors'!E83),0)</f>
        <v>0.1</v>
      </c>
      <c r="F83">
        <f>IFERROR(SUM('PARITY Errors'!F83, 'Pattern_Matching Errors'!F83, 'Reversal Errors'!F83, 'Stack Errors'!F83, 'Vending_Machine Errors'!F83, 'Vending_Machine_Sum Errors'!F83, 'MazeComplete Errors'!F83, 'MazeSolve Errors'!F83, 'Hamiltonian Errors'!F83)/('Failure Counts Errors'!D1-'Failure Counts Errors'!F83),0)</f>
        <v>14.066666666666666</v>
      </c>
      <c r="G83">
        <f>IFERROR(SUM('PARITY Errors'!G83, 'Pattern_Matching Errors'!G83, 'Reversal Errors'!G83, 'Stack Errors'!G83, 'Vending_Machine Errors'!G83, 'Vending_Machine_Sum Errors'!G83, 'MazeComplete Errors'!G83, 'MazeSolve Errors'!G83, 'Hamiltonian Errors'!G83)/('Failure Counts Errors'!D1-'Failure Counts Errors'!G83),0)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IFERROR(SUM('PARITY Errors'!D84, 'Pattern_Matching Errors'!D84, 'Reversal Errors'!D84, 'Stack Errors'!D84, 'Vending_Machine Errors'!D84, 'Vending_Machine_Sum Errors'!D84, 'MazeComplete Errors'!D84, 'MazeSolve Errors'!D84, 'Hamiltonian Errors'!D84)/('Failure Counts Errors'!D1-'Failure Counts Errors'!D84),0)</f>
        <v>25.125</v>
      </c>
      <c r="E84">
        <f>IFERROR(SUM('PARITY Errors'!E84, 'Pattern_Matching Errors'!E84, 'Reversal Errors'!E84, 'Stack Errors'!E84, 'Vending_Machine Errors'!E84, 'Vending_Machine_Sum Errors'!E84, 'MazeComplete Errors'!E84, 'MazeSolve Errors'!E84, 'Hamiltonian Errors'!E84)/('Failure Counts Errors'!D1-'Failure Counts Errors'!E84),0)</f>
        <v>8.8888888888888892E-2</v>
      </c>
      <c r="F84">
        <f>IFERROR(SUM('PARITY Errors'!F84, 'Pattern_Matching Errors'!F84, 'Reversal Errors'!F84, 'Stack Errors'!F84, 'Vending_Machine Errors'!F84, 'Vending_Machine_Sum Errors'!F84, 'MazeComplete Errors'!F84, 'MazeSolve Errors'!F84, 'Hamiltonian Errors'!F84)/('Failure Counts Errors'!D1-'Failure Counts Errors'!F84),0)</f>
        <v>14.455555555555556</v>
      </c>
      <c r="G84">
        <f>IFERROR(SUM('PARITY Errors'!G84, 'Pattern_Matching Errors'!G84, 'Reversal Errors'!G84, 'Stack Errors'!G84, 'Vending_Machine Errors'!G84, 'Vending_Machine_Sum Errors'!G84, 'MazeComplete Errors'!G84, 'MazeSolve Errors'!G84, 'Hamiltonian Errors'!G84)/('Failure Counts Errors'!D1-'Failure Counts Errors'!G84),0)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IFERROR(SUM('PARITY Errors'!D85, 'Pattern_Matching Errors'!D85, 'Reversal Errors'!D85, 'Stack Errors'!D85, 'Vending_Machine Errors'!D85, 'Vending_Machine_Sum Errors'!D85, 'MazeComplete Errors'!D85, 'MazeSolve Errors'!D85, 'Hamiltonian Errors'!D85)/('Failure Counts Errors'!D1-'Failure Counts Errors'!D85),0)</f>
        <v>22.4</v>
      </c>
      <c r="E85">
        <f>IFERROR(SUM('PARITY Errors'!E85, 'Pattern_Matching Errors'!E85, 'Reversal Errors'!E85, 'Stack Errors'!E85, 'Vending_Machine Errors'!E85, 'Vending_Machine_Sum Errors'!E85, 'MazeComplete Errors'!E85, 'MazeSolve Errors'!E85, 'Hamiltonian Errors'!E85)/('Failure Counts Errors'!D1-'Failure Counts Errors'!E85),0)</f>
        <v>0.2</v>
      </c>
      <c r="F85">
        <f>IFERROR(SUM('PARITY Errors'!F85, 'Pattern_Matching Errors'!F85, 'Reversal Errors'!F85, 'Stack Errors'!F85, 'Vending_Machine Errors'!F85, 'Vending_Machine_Sum Errors'!F85, 'MazeComplete Errors'!F85, 'MazeSolve Errors'!F85, 'Hamiltonian Errors'!F85)/('Failure Counts Errors'!D1-'Failure Counts Errors'!F85),0)</f>
        <v>13.866666666666667</v>
      </c>
      <c r="G85">
        <f>IFERROR(SUM('PARITY Errors'!G85, 'Pattern_Matching Errors'!G85, 'Reversal Errors'!G85, 'Stack Errors'!G85, 'Vending_Machine Errors'!G85, 'Vending_Machine_Sum Errors'!G85, 'MazeComplete Errors'!G85, 'MazeSolve Errors'!G85, 'Hamiltonian Errors'!G85)/('Failure Counts Errors'!D1-'Failure Counts Errors'!G85),0)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IFERROR(SUM('PARITY Errors'!D86, 'Pattern_Matching Errors'!D86, 'Reversal Errors'!D86, 'Stack Errors'!D86, 'Vending_Machine Errors'!D86, 'Vending_Machine_Sum Errors'!D86, 'MazeComplete Errors'!D86, 'MazeSolve Errors'!D86, 'Hamiltonian Errors'!D86)/('Failure Counts Errors'!D1-'Failure Counts Errors'!D86),0)</f>
        <v>16.755555555555556</v>
      </c>
      <c r="E86">
        <f>IFERROR(SUM('PARITY Errors'!E86, 'Pattern_Matching Errors'!E86, 'Reversal Errors'!E86, 'Stack Errors'!E86, 'Vending_Machine Errors'!E86, 'Vending_Machine_Sum Errors'!E86, 'MazeComplete Errors'!E86, 'MazeSolve Errors'!E86, 'Hamiltonian Errors'!E86)/('Failure Counts Errors'!D1-'Failure Counts Errors'!E86),0)</f>
        <v>0</v>
      </c>
      <c r="F86">
        <f>IFERROR(SUM('PARITY Errors'!F86, 'Pattern_Matching Errors'!F86, 'Reversal Errors'!F86, 'Stack Errors'!F86, 'Vending_Machine Errors'!F86, 'Vending_Machine_Sum Errors'!F86, 'MazeComplete Errors'!F86, 'MazeSolve Errors'!F86, 'Hamiltonian Errors'!F86)/('Failure Counts Errors'!D1-'Failure Counts Errors'!F86),0)</f>
        <v>18.188888888888886</v>
      </c>
      <c r="G86">
        <f>IFERROR(SUM('PARITY Errors'!G86, 'Pattern_Matching Errors'!G86, 'Reversal Errors'!G86, 'Stack Errors'!G86, 'Vending_Machine Errors'!G86, 'Vending_Machine_Sum Errors'!G86, 'MazeComplete Errors'!G86, 'MazeSolve Errors'!G86, 'Hamiltonian Errors'!G86)/('Failure Counts Errors'!D1-'Failure Counts Errors'!G86),0)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IFERROR(SUM('PARITY Errors'!D87, 'Pattern_Matching Errors'!D87, 'Reversal Errors'!D87, 'Stack Errors'!D87, 'Vending_Machine Errors'!D87, 'Vending_Machine_Sum Errors'!D87, 'MazeComplete Errors'!D87, 'MazeSolve Errors'!D87, 'Hamiltonian Errors'!D87)/('Failure Counts Errors'!D1-'Failure Counts Errors'!D87),0)</f>
        <v>16.600000000000001</v>
      </c>
      <c r="E87">
        <f>IFERROR(SUM('PARITY Errors'!E87, 'Pattern_Matching Errors'!E87, 'Reversal Errors'!E87, 'Stack Errors'!E87, 'Vending_Machine Errors'!E87, 'Vending_Machine_Sum Errors'!E87, 'MazeComplete Errors'!E87, 'MazeSolve Errors'!E87, 'Hamiltonian Errors'!E87)/('Failure Counts Errors'!D1-'Failure Counts Errors'!E87),0)</f>
        <v>0</v>
      </c>
      <c r="F87">
        <f>IFERROR(SUM('PARITY Errors'!F87, 'Pattern_Matching Errors'!F87, 'Reversal Errors'!F87, 'Stack Errors'!F87, 'Vending_Machine Errors'!F87, 'Vending_Machine_Sum Errors'!F87, 'MazeComplete Errors'!F87, 'MazeSolve Errors'!F87, 'Hamiltonian Errors'!F87)/('Failure Counts Errors'!D1-'Failure Counts Errors'!F87),0)</f>
        <v>17.044444444444444</v>
      </c>
      <c r="G87">
        <f>IFERROR(SUM('PARITY Errors'!G87, 'Pattern_Matching Errors'!G87, 'Reversal Errors'!G87, 'Stack Errors'!G87, 'Vending_Machine Errors'!G87, 'Vending_Machine_Sum Errors'!G87, 'MazeComplete Errors'!G87, 'MazeSolve Errors'!G87, 'Hamiltonian Errors'!G87)/('Failure Counts Errors'!D1-'Failure Counts Errors'!G87),0)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IFERROR(SUM('PARITY Errors'!D88, 'Pattern_Matching Errors'!D88, 'Reversal Errors'!D88, 'Stack Errors'!D88, 'Vending_Machine Errors'!D88, 'Vending_Machine_Sum Errors'!D88, 'MazeComplete Errors'!D88, 'MazeSolve Errors'!D88, 'Hamiltonian Errors'!D88)/('Failure Counts Errors'!D1-'Failure Counts Errors'!D88),0)</f>
        <v>16.866666666666664</v>
      </c>
      <c r="E88">
        <f>IFERROR(SUM('PARITY Errors'!E88, 'Pattern_Matching Errors'!E88, 'Reversal Errors'!E88, 'Stack Errors'!E88, 'Vending_Machine Errors'!E88, 'Vending_Machine_Sum Errors'!E88, 'MazeComplete Errors'!E88, 'MazeSolve Errors'!E88, 'Hamiltonian Errors'!E88)/('Failure Counts Errors'!D1-'Failure Counts Errors'!E88),0)</f>
        <v>0</v>
      </c>
      <c r="F88">
        <f>IFERROR(SUM('PARITY Errors'!F88, 'Pattern_Matching Errors'!F88, 'Reversal Errors'!F88, 'Stack Errors'!F88, 'Vending_Machine Errors'!F88, 'Vending_Machine_Sum Errors'!F88, 'MazeComplete Errors'!F88, 'MazeSolve Errors'!F88, 'Hamiltonian Errors'!F88)/('Failure Counts Errors'!D1-'Failure Counts Errors'!F88),0)</f>
        <v>16.722222222222221</v>
      </c>
      <c r="G88">
        <f>IFERROR(SUM('PARITY Errors'!G88, 'Pattern_Matching Errors'!G88, 'Reversal Errors'!G88, 'Stack Errors'!G88, 'Vending_Machine Errors'!G88, 'Vending_Machine_Sum Errors'!G88, 'MazeComplete Errors'!G88, 'MazeSolve Errors'!G88, 'Hamiltonian Errors'!G88)/('Failure Counts Errors'!D1-'Failure Counts Errors'!G88),0)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IFERROR(SUM('PARITY Errors'!D89, 'Pattern_Matching Errors'!D89, 'Reversal Errors'!D89, 'Stack Errors'!D89, 'Vending_Machine Errors'!D89, 'Vending_Machine_Sum Errors'!D89, 'MazeComplete Errors'!D89, 'MazeSolve Errors'!D89, 'Hamiltonian Errors'!D89)/('Failure Counts Errors'!D1-'Failure Counts Errors'!D89),0)</f>
        <v>16.577777777777776</v>
      </c>
      <c r="E89">
        <f>IFERROR(SUM('PARITY Errors'!E89, 'Pattern_Matching Errors'!E89, 'Reversal Errors'!E89, 'Stack Errors'!E89, 'Vending_Machine Errors'!E89, 'Vending_Machine_Sum Errors'!E89, 'MazeComplete Errors'!E89, 'MazeSolve Errors'!E89, 'Hamiltonian Errors'!E89)/('Failure Counts Errors'!D1-'Failure Counts Errors'!E89),0)</f>
        <v>0</v>
      </c>
      <c r="F89">
        <f>IFERROR(SUM('PARITY Errors'!F89, 'Pattern_Matching Errors'!F89, 'Reversal Errors'!F89, 'Stack Errors'!F89, 'Vending_Machine Errors'!F89, 'Vending_Machine_Sum Errors'!F89, 'MazeComplete Errors'!F89, 'MazeSolve Errors'!F89, 'Hamiltonian Errors'!F89)/('Failure Counts Errors'!D1-'Failure Counts Errors'!F89),0)</f>
        <v>14.633333333333335</v>
      </c>
      <c r="G89">
        <f>IFERROR(SUM('PARITY Errors'!G89, 'Pattern_Matching Errors'!G89, 'Reversal Errors'!G89, 'Stack Errors'!G89, 'Vending_Machine Errors'!G89, 'Vending_Machine_Sum Errors'!G89, 'MazeComplete Errors'!G89, 'MazeSolve Errors'!G89, 'Hamiltonian Errors'!G89)/('Failure Counts Errors'!D1-'Failure Counts Errors'!G89),0)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IFERROR(SUM('PARITY Errors'!D90, 'Pattern_Matching Errors'!D90, 'Reversal Errors'!D90, 'Stack Errors'!D90, 'Vending_Machine Errors'!D90, 'Vending_Machine_Sum Errors'!D90, 'MazeComplete Errors'!D90, 'MazeSolve Errors'!D90, 'Hamiltonian Errors'!D90)/('Failure Counts Errors'!D1-'Failure Counts Errors'!D90),0)</f>
        <v>17.011111111111113</v>
      </c>
      <c r="E90">
        <f>IFERROR(SUM('PARITY Errors'!E90, 'Pattern_Matching Errors'!E90, 'Reversal Errors'!E90, 'Stack Errors'!E90, 'Vending_Machine Errors'!E90, 'Vending_Machine_Sum Errors'!E90, 'MazeComplete Errors'!E90, 'MazeSolve Errors'!E90, 'Hamiltonian Errors'!E90)/('Failure Counts Errors'!D1-'Failure Counts Errors'!E90),0)</f>
        <v>0</v>
      </c>
      <c r="F90">
        <f>IFERROR(SUM('PARITY Errors'!F90, 'Pattern_Matching Errors'!F90, 'Reversal Errors'!F90, 'Stack Errors'!F90, 'Vending_Machine Errors'!F90, 'Vending_Machine_Sum Errors'!F90, 'MazeComplete Errors'!F90, 'MazeSolve Errors'!F90, 'Hamiltonian Errors'!F90)/('Failure Counts Errors'!D1-'Failure Counts Errors'!F90),0)</f>
        <v>14.955555555555556</v>
      </c>
      <c r="G90">
        <f>IFERROR(SUM('PARITY Errors'!G90, 'Pattern_Matching Errors'!G90, 'Reversal Errors'!G90, 'Stack Errors'!G90, 'Vending_Machine Errors'!G90, 'Vending_Machine_Sum Errors'!G90, 'MazeComplete Errors'!G90, 'MazeSolve Errors'!G90, 'Hamiltonian Errors'!G90)/('Failure Counts Errors'!D1-'Failure Counts Errors'!G90),0)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IFERROR(SUM('PARITY Errors'!D91, 'Pattern_Matching Errors'!D91, 'Reversal Errors'!D91, 'Stack Errors'!D91, 'Vending_Machine Errors'!D91, 'Vending_Machine_Sum Errors'!D91, 'MazeComplete Errors'!D91, 'MazeSolve Errors'!D91, 'Hamiltonian Errors'!D91)/('Failure Counts Errors'!D1-'Failure Counts Errors'!D91),0)</f>
        <v>20.244444444444444</v>
      </c>
      <c r="E91">
        <f>IFERROR(SUM('PARITY Errors'!E91, 'Pattern_Matching Errors'!E91, 'Reversal Errors'!E91, 'Stack Errors'!E91, 'Vending_Machine Errors'!E91, 'Vending_Machine_Sum Errors'!E91, 'MazeComplete Errors'!E91, 'MazeSolve Errors'!E91, 'Hamiltonian Errors'!E91)/('Failure Counts Errors'!D1-'Failure Counts Errors'!E91),0)</f>
        <v>0</v>
      </c>
      <c r="F91">
        <f>IFERROR(SUM('PARITY Errors'!F91, 'Pattern_Matching Errors'!F91, 'Reversal Errors'!F91, 'Stack Errors'!F91, 'Vending_Machine Errors'!F91, 'Vending_Machine_Sum Errors'!F91, 'MazeComplete Errors'!F91, 'MazeSolve Errors'!F91, 'Hamiltonian Errors'!F91)/('Failure Counts Errors'!D1-'Failure Counts Errors'!F91),0)</f>
        <v>16.111111111111111</v>
      </c>
      <c r="G91">
        <f>IFERROR(SUM('PARITY Errors'!G91, 'Pattern_Matching Errors'!G91, 'Reversal Errors'!G91, 'Stack Errors'!G91, 'Vending_Machine Errors'!G91, 'Vending_Machine_Sum Errors'!G91, 'MazeComplete Errors'!G91, 'MazeSolve Errors'!G91, 'Hamiltonian Errors'!G91)/('Failure Counts Errors'!D1-'Failure Counts Errors'!G91),0)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IFERROR(SUM('PARITY Errors'!D92, 'Pattern_Matching Errors'!D92, 'Reversal Errors'!D92, 'Stack Errors'!D92, 'Vending_Machine Errors'!D92, 'Vending_Machine_Sum Errors'!D92, 'MazeComplete Errors'!D92, 'MazeSolve Errors'!D92, 'Hamiltonian Errors'!D92)/('Failure Counts Errors'!D1-'Failure Counts Errors'!D92),0)</f>
        <v>16.388888888888889</v>
      </c>
      <c r="E92">
        <f>IFERROR(SUM('PARITY Errors'!E92, 'Pattern_Matching Errors'!E92, 'Reversal Errors'!E92, 'Stack Errors'!E92, 'Vending_Machine Errors'!E92, 'Vending_Machine_Sum Errors'!E92, 'MazeComplete Errors'!E92, 'MazeSolve Errors'!E92, 'Hamiltonian Errors'!E92)/('Failure Counts Errors'!D1-'Failure Counts Errors'!E92),0)</f>
        <v>2.2222222222222223E-2</v>
      </c>
      <c r="F92">
        <f>IFERROR(SUM('PARITY Errors'!F92, 'Pattern_Matching Errors'!F92, 'Reversal Errors'!F92, 'Stack Errors'!F92, 'Vending_Machine Errors'!F92, 'Vending_Machine_Sum Errors'!F92, 'MazeComplete Errors'!F92, 'MazeSolve Errors'!F92, 'Hamiltonian Errors'!F92)/('Failure Counts Errors'!D1-'Failure Counts Errors'!F92),0)</f>
        <v>14.02222222222222</v>
      </c>
      <c r="G92">
        <f>IFERROR(SUM('PARITY Errors'!G92, 'Pattern_Matching Errors'!G92, 'Reversal Errors'!G92, 'Stack Errors'!G92, 'Vending_Machine Errors'!G92, 'Vending_Machine_Sum Errors'!G92, 'MazeComplete Errors'!G92, 'MazeSolve Errors'!G92, 'Hamiltonian Errors'!G92)/('Failure Counts Errors'!D1-'Failure Counts Errors'!G92),0)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IFERROR(SUM('PARITY Errors'!D93, 'Pattern_Matching Errors'!D93, 'Reversal Errors'!D93, 'Stack Errors'!D93, 'Vending_Machine Errors'!D93, 'Vending_Machine_Sum Errors'!D93, 'MazeComplete Errors'!D93, 'MazeSolve Errors'!D93, 'Hamiltonian Errors'!D93)/('Failure Counts Errors'!D1-'Failure Counts Errors'!D93),0)</f>
        <v>16.523333333333333</v>
      </c>
      <c r="E93">
        <f>IFERROR(SUM('PARITY Errors'!E93, 'Pattern_Matching Errors'!E93, 'Reversal Errors'!E93, 'Stack Errors'!E93, 'Vending_Machine Errors'!E93, 'Vending_Machine_Sum Errors'!E93, 'MazeComplete Errors'!E93, 'MazeSolve Errors'!E93, 'Hamiltonian Errors'!E93)/('Failure Counts Errors'!D1-'Failure Counts Errors'!E93),0)</f>
        <v>0</v>
      </c>
      <c r="F93">
        <f>IFERROR(SUM('PARITY Errors'!F93, 'Pattern_Matching Errors'!F93, 'Reversal Errors'!F93, 'Stack Errors'!F93, 'Vending_Machine Errors'!F93, 'Vending_Machine_Sum Errors'!F93, 'MazeComplete Errors'!F93, 'MazeSolve Errors'!F93, 'Hamiltonian Errors'!F93)/('Failure Counts Errors'!D1-'Failure Counts Errors'!F93),0)</f>
        <v>13.488888888888889</v>
      </c>
      <c r="G93">
        <f>IFERROR(SUM('PARITY Errors'!G93, 'Pattern_Matching Errors'!G93, 'Reversal Errors'!G93, 'Stack Errors'!G93, 'Vending_Machine Errors'!G93, 'Vending_Machine_Sum Errors'!G93, 'MazeComplete Errors'!G93, 'MazeSolve Errors'!G93, 'Hamiltonian Errors'!G93)/('Failure Counts Errors'!D1-'Failure Counts Errors'!G93),0)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IFERROR(SUM('PARITY Errors'!D94, 'Pattern_Matching Errors'!D94, 'Reversal Errors'!D94, 'Stack Errors'!D94, 'Vending_Machine Errors'!D94, 'Vending_Machine_Sum Errors'!D94, 'MazeComplete Errors'!D94, 'MazeSolve Errors'!D94, 'Hamiltonian Errors'!D94)/('Failure Counts Errors'!D1-'Failure Counts Errors'!D94),0)</f>
        <v>16.577777777777776</v>
      </c>
      <c r="E94">
        <f>IFERROR(SUM('PARITY Errors'!E94, 'Pattern_Matching Errors'!E94, 'Reversal Errors'!E94, 'Stack Errors'!E94, 'Vending_Machine Errors'!E94, 'Vending_Machine_Sum Errors'!E94, 'MazeComplete Errors'!E94, 'MazeSolve Errors'!E94, 'Hamiltonian Errors'!E94)/('Failure Counts Errors'!D1-'Failure Counts Errors'!E94),0)</f>
        <v>0</v>
      </c>
      <c r="F94">
        <f>IFERROR(SUM('PARITY Errors'!F94, 'Pattern_Matching Errors'!F94, 'Reversal Errors'!F94, 'Stack Errors'!F94, 'Vending_Machine Errors'!F94, 'Vending_Machine_Sum Errors'!F94, 'MazeComplete Errors'!F94, 'MazeSolve Errors'!F94, 'Hamiltonian Errors'!F94)/('Failure Counts Errors'!D1-'Failure Counts Errors'!F94),0)</f>
        <v>14.2</v>
      </c>
      <c r="G94">
        <f>IFERROR(SUM('PARITY Errors'!G94, 'Pattern_Matching Errors'!G94, 'Reversal Errors'!G94, 'Stack Errors'!G94, 'Vending_Machine Errors'!G94, 'Vending_Machine_Sum Errors'!G94, 'MazeComplete Errors'!G94, 'MazeSolve Errors'!G94, 'Hamiltonian Errors'!G94)/('Failure Counts Errors'!D1-'Failure Counts Errors'!G94),0)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IFERROR(SUM('PARITY Errors'!D95, 'Pattern_Matching Errors'!D95, 'Reversal Errors'!D95, 'Stack Errors'!D95, 'Vending_Machine Errors'!D95, 'Vending_Machine_Sum Errors'!D95, 'MazeComplete Errors'!D95, 'MazeSolve Errors'!D95, 'Hamiltonian Errors'!D95)/('Failure Counts Errors'!D1-'Failure Counts Errors'!D95),0)</f>
        <v>16</v>
      </c>
      <c r="E95">
        <f>IFERROR(SUM('PARITY Errors'!E95, 'Pattern_Matching Errors'!E95, 'Reversal Errors'!E95, 'Stack Errors'!E95, 'Vending_Machine Errors'!E95, 'Vending_Machine_Sum Errors'!E95, 'MazeComplete Errors'!E95, 'MazeSolve Errors'!E95, 'Hamiltonian Errors'!E95)/('Failure Counts Errors'!D1-'Failure Counts Errors'!E95),0)</f>
        <v>0</v>
      </c>
      <c r="F95">
        <f>IFERROR(SUM('PARITY Errors'!F95, 'Pattern_Matching Errors'!F95, 'Reversal Errors'!F95, 'Stack Errors'!F95, 'Vending_Machine Errors'!F95, 'Vending_Machine_Sum Errors'!F95, 'MazeComplete Errors'!F95, 'MazeSolve Errors'!F95, 'Hamiltonian Errors'!F95)/('Failure Counts Errors'!D1-'Failure Counts Errors'!F95),0)</f>
        <v>15.5</v>
      </c>
      <c r="G95">
        <f>IFERROR(SUM('PARITY Errors'!G95, 'Pattern_Matching Errors'!G95, 'Reversal Errors'!G95, 'Stack Errors'!G95, 'Vending_Machine Errors'!G95, 'Vending_Machine_Sum Errors'!G95, 'MazeComplete Errors'!G95, 'MazeSolve Errors'!G95, 'Hamiltonian Errors'!G95)/('Failure Counts Errors'!D1-'Failure Counts Errors'!G95),0)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IFERROR(SUM('PARITY Errors'!D96, 'Pattern_Matching Errors'!D96, 'Reversal Errors'!D96, 'Stack Errors'!D96, 'Vending_Machine Errors'!D96, 'Vending_Machine_Sum Errors'!D96, 'MazeComplete Errors'!D96, 'MazeSolve Errors'!D96, 'Hamiltonian Errors'!D96)/('Failure Counts Errors'!D1-'Failure Counts Errors'!D96),0)</f>
        <v>13.58888888888889</v>
      </c>
      <c r="E96">
        <f>IFERROR(SUM('PARITY Errors'!E96, 'Pattern_Matching Errors'!E96, 'Reversal Errors'!E96, 'Stack Errors'!E96, 'Vending_Machine Errors'!E96, 'Vending_Machine_Sum Errors'!E96, 'MazeComplete Errors'!E96, 'MazeSolve Errors'!E96, 'Hamiltonian Errors'!E96)/('Failure Counts Errors'!D1-'Failure Counts Errors'!E96),0)</f>
        <v>0</v>
      </c>
      <c r="F96">
        <f>IFERROR(SUM('PARITY Errors'!F96, 'Pattern_Matching Errors'!F96, 'Reversal Errors'!F96, 'Stack Errors'!F96, 'Vending_Machine Errors'!F96, 'Vending_Machine_Sum Errors'!F96, 'MazeComplete Errors'!F96, 'MazeSolve Errors'!F96, 'Hamiltonian Errors'!F96)/('Failure Counts Errors'!D1-'Failure Counts Errors'!F96),0)</f>
        <v>9.1888888888888882</v>
      </c>
      <c r="G96">
        <f>IFERROR(SUM('PARITY Errors'!G96, 'Pattern_Matching Errors'!G96, 'Reversal Errors'!G96, 'Stack Errors'!G96, 'Vending_Machine Errors'!G96, 'Vending_Machine_Sum Errors'!G96, 'MazeComplete Errors'!G96, 'MazeSolve Errors'!G96, 'Hamiltonian Errors'!G96)/('Failure Counts Errors'!D1-'Failure Counts Errors'!G96),0)</f>
        <v>12.65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IFERROR(SUM('PARITY Errors'!D97, 'Pattern_Matching Errors'!D97, 'Reversal Errors'!D97, 'Stack Errors'!D97, 'Vending_Machine Errors'!D97, 'Vending_Machine_Sum Errors'!D97, 'MazeComplete Errors'!D97, 'MazeSolve Errors'!D97, 'Hamiltonian Errors'!D97)/('Failure Counts Errors'!D1-'Failure Counts Errors'!D97),0)</f>
        <v>16.777777777777779</v>
      </c>
      <c r="E97">
        <f>IFERROR(SUM('PARITY Errors'!E97, 'Pattern_Matching Errors'!E97, 'Reversal Errors'!E97, 'Stack Errors'!E97, 'Vending_Machine Errors'!E97, 'Vending_Machine_Sum Errors'!E97, 'MazeComplete Errors'!E97, 'MazeSolve Errors'!E97, 'Hamiltonian Errors'!E97)/('Failure Counts Errors'!D1-'Failure Counts Errors'!E97),0)</f>
        <v>0</v>
      </c>
      <c r="F97">
        <f>IFERROR(SUM('PARITY Errors'!F97, 'Pattern_Matching Errors'!F97, 'Reversal Errors'!F97, 'Stack Errors'!F97, 'Vending_Machine Errors'!F97, 'Vending_Machine_Sum Errors'!F97, 'MazeComplete Errors'!F97, 'MazeSolve Errors'!F97, 'Hamiltonian Errors'!F97)/('Failure Counts Errors'!D1-'Failure Counts Errors'!F97),0)</f>
        <v>8.8888888888888893</v>
      </c>
      <c r="G97">
        <f>IFERROR(SUM('PARITY Errors'!G97, 'Pattern_Matching Errors'!G97, 'Reversal Errors'!G97, 'Stack Errors'!G97, 'Vending_Machine Errors'!G97, 'Vending_Machine_Sum Errors'!G97, 'MazeComplete Errors'!G97, 'MazeSolve Errors'!G97, 'Hamiltonian Errors'!G97)/('Failure Counts Errors'!D1-'Failure Counts Errors'!G97),0)</f>
        <v>12.625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IFERROR(SUM('PARITY Errors'!D98, 'Pattern_Matching Errors'!D98, 'Reversal Errors'!D98, 'Stack Errors'!D98, 'Vending_Machine Errors'!D98, 'Vending_Machine_Sum Errors'!D98, 'MazeComplete Errors'!D98, 'MazeSolve Errors'!D98, 'Hamiltonian Errors'!D98)/('Failure Counts Errors'!D1-'Failure Counts Errors'!D98),0)</f>
        <v>16.788888888888891</v>
      </c>
      <c r="E98">
        <f>IFERROR(SUM('PARITY Errors'!E98, 'Pattern_Matching Errors'!E98, 'Reversal Errors'!E98, 'Stack Errors'!E98, 'Vending_Machine Errors'!E98, 'Vending_Machine_Sum Errors'!E98, 'MazeComplete Errors'!E98, 'MazeSolve Errors'!E98, 'Hamiltonian Errors'!E98)/('Failure Counts Errors'!D1-'Failure Counts Errors'!E98),0)</f>
        <v>1.1111111111111112E-2</v>
      </c>
      <c r="F98">
        <f>IFERROR(SUM('PARITY Errors'!F98, 'Pattern_Matching Errors'!F98, 'Reversal Errors'!F98, 'Stack Errors'!F98, 'Vending_Machine Errors'!F98, 'Vending_Machine_Sum Errors'!F98, 'MazeComplete Errors'!F98, 'MazeSolve Errors'!F98, 'Hamiltonian Errors'!F98)/('Failure Counts Errors'!D1-'Failure Counts Errors'!F98),0)</f>
        <v>9.6222222222222218</v>
      </c>
      <c r="G98">
        <f>IFERROR(SUM('PARITY Errors'!G98, 'Pattern_Matching Errors'!G98, 'Reversal Errors'!G98, 'Stack Errors'!G98, 'Vending_Machine Errors'!G98, 'Vending_Machine_Sum Errors'!G98, 'MazeComplete Errors'!G98, 'MazeSolve Errors'!G98, 'Hamiltonian Errors'!G98)/('Failure Counts Errors'!D1-'Failure Counts Errors'!G98),0)</f>
        <v>12.65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IFERROR(SUM('PARITY Errors'!D99, 'Pattern_Matching Errors'!D99, 'Reversal Errors'!D99, 'Stack Errors'!D99, 'Vending_Machine Errors'!D99, 'Vending_Machine_Sum Errors'!D99, 'MazeComplete Errors'!D99, 'MazeSolve Errors'!D99, 'Hamiltonian Errors'!D99)/('Failure Counts Errors'!D1-'Failure Counts Errors'!D99),0)</f>
        <v>16.90111111111111</v>
      </c>
      <c r="E99">
        <f>IFERROR(SUM('PARITY Errors'!E99, 'Pattern_Matching Errors'!E99, 'Reversal Errors'!E99, 'Stack Errors'!E99, 'Vending_Machine Errors'!E99, 'Vending_Machine_Sum Errors'!E99, 'MazeComplete Errors'!E99, 'MazeSolve Errors'!E99, 'Hamiltonian Errors'!E99)/('Failure Counts Errors'!D1-'Failure Counts Errors'!E99),0)</f>
        <v>1.1111111111111112E-2</v>
      </c>
      <c r="F99">
        <f>IFERROR(SUM('PARITY Errors'!F99, 'Pattern_Matching Errors'!F99, 'Reversal Errors'!F99, 'Stack Errors'!F99, 'Vending_Machine Errors'!F99, 'Vending_Machine_Sum Errors'!F99, 'MazeComplete Errors'!F99, 'MazeSolve Errors'!F99, 'Hamiltonian Errors'!F99)/('Failure Counts Errors'!D1-'Failure Counts Errors'!F99),0)</f>
        <v>9.6888888888888882</v>
      </c>
      <c r="G99">
        <f>IFERROR(SUM('PARITY Errors'!G99, 'Pattern_Matching Errors'!G99, 'Reversal Errors'!G99, 'Stack Errors'!G99, 'Vending_Machine Errors'!G99, 'Vending_Machine_Sum Errors'!G99, 'MazeComplete Errors'!G99, 'MazeSolve Errors'!G99, 'Hamiltonian Errors'!G99)/('Failure Counts Errors'!D1-'Failure Counts Errors'!G99),0)</f>
        <v>12.612500000000001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IFERROR(SUM('PARITY Errors'!D100, 'Pattern_Matching Errors'!D100, 'Reversal Errors'!D100, 'Stack Errors'!D100, 'Vending_Machine Errors'!D100, 'Vending_Machine_Sum Errors'!D100, 'MazeComplete Errors'!D100, 'MazeSolve Errors'!D100, 'Hamiltonian Errors'!D100)/('Failure Counts Errors'!D1-'Failure Counts Errors'!D100),0)</f>
        <v>17.044444444444444</v>
      </c>
      <c r="E100">
        <f>IFERROR(SUM('PARITY Errors'!E100, 'Pattern_Matching Errors'!E100, 'Reversal Errors'!E100, 'Stack Errors'!E100, 'Vending_Machine Errors'!E100, 'Vending_Machine_Sum Errors'!E100, 'MazeComplete Errors'!E100, 'MazeSolve Errors'!E100, 'Hamiltonian Errors'!E100)/('Failure Counts Errors'!D1-'Failure Counts Errors'!E100),0)</f>
        <v>4.4444444444444446E-2</v>
      </c>
      <c r="F100">
        <f>IFERROR(SUM('PARITY Errors'!F100, 'Pattern_Matching Errors'!F100, 'Reversal Errors'!F100, 'Stack Errors'!F100, 'Vending_Machine Errors'!F100, 'Vending_Machine_Sum Errors'!F100, 'MazeComplete Errors'!F100, 'MazeSolve Errors'!F100, 'Hamiltonian Errors'!F100)/('Failure Counts Errors'!D1-'Failure Counts Errors'!F100),0)</f>
        <v>8.6888888888888882</v>
      </c>
      <c r="G100">
        <f>IFERROR(SUM('PARITY Errors'!G100, 'Pattern_Matching Errors'!G100, 'Reversal Errors'!G100, 'Stack Errors'!G100, 'Vending_Machine Errors'!G100, 'Vending_Machine_Sum Errors'!G100, 'MazeComplete Errors'!G100, 'MazeSolve Errors'!G100, 'Hamiltonian Errors'!G100)/('Failure Counts Errors'!D1-'Failure Counts Errors'!G100),0)</f>
        <v>12.512499999999999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IFERROR(SUM('PARITY Errors'!D101, 'Pattern_Matching Errors'!D101, 'Reversal Errors'!D101, 'Stack Errors'!D101, 'Vending_Machine Errors'!D101, 'Vending_Machine_Sum Errors'!D101, 'MazeComplete Errors'!D101, 'MazeSolve Errors'!D101, 'Hamiltonian Errors'!D101)/('Failure Counts Errors'!D1-'Failure Counts Errors'!D101),0)</f>
        <v>12.922222222222224</v>
      </c>
      <c r="E101">
        <f>IFERROR(SUM('PARITY Errors'!E101, 'Pattern_Matching Errors'!E101, 'Reversal Errors'!E101, 'Stack Errors'!E101, 'Vending_Machine Errors'!E101, 'Vending_Machine_Sum Errors'!E101, 'MazeComplete Errors'!E101, 'MazeSolve Errors'!E101, 'Hamiltonian Errors'!E101)/('Failure Counts Errors'!D1-'Failure Counts Errors'!E101),0)</f>
        <v>0</v>
      </c>
      <c r="F101">
        <f>IFERROR(SUM('PARITY Errors'!F101, 'Pattern_Matching Errors'!F101, 'Reversal Errors'!F101, 'Stack Errors'!F101, 'Vending_Machine Errors'!F101, 'Vending_Machine_Sum Errors'!F101, 'MazeComplete Errors'!F101, 'MazeSolve Errors'!F101, 'Hamiltonian Errors'!F101)/('Failure Counts Errors'!D1-'Failure Counts Errors'!F101),0)</f>
        <v>4.4666666666666668</v>
      </c>
      <c r="G101">
        <f>IFERROR(SUM('PARITY Errors'!G101, 'Pattern_Matching Errors'!G101, 'Reversal Errors'!G101, 'Stack Errors'!G101, 'Vending_Machine Errors'!G101, 'Vending_Machine_Sum Errors'!G101, 'MazeComplete Errors'!G101, 'MazeSolve Errors'!G101, 'Hamiltonian Errors'!G101)/('Failure Counts Errors'!D1-'Failure Counts Errors'!G101),0)</f>
        <v>12.512499999999999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IFERROR(SUM('PARITY Errors'!D102, 'Pattern_Matching Errors'!D102, 'Reversal Errors'!D102, 'Stack Errors'!D102, 'Vending_Machine Errors'!D102, 'Vending_Machine_Sum Errors'!D102, 'MazeComplete Errors'!D102, 'MazeSolve Errors'!D102, 'Hamiltonian Errors'!D102)/('Failure Counts Errors'!D1-'Failure Counts Errors'!D102),0)</f>
        <v>9.9333333333333318</v>
      </c>
      <c r="E102">
        <f>IFERROR(SUM('PARITY Errors'!E102, 'Pattern_Matching Errors'!E102, 'Reversal Errors'!E102, 'Stack Errors'!E102, 'Vending_Machine Errors'!E102, 'Vending_Machine_Sum Errors'!E102, 'MazeComplete Errors'!E102, 'MazeSolve Errors'!E102, 'Hamiltonian Errors'!E102)/('Failure Counts Errors'!D1-'Failure Counts Errors'!E102),0)</f>
        <v>0</v>
      </c>
      <c r="F102">
        <f>IFERROR(SUM('PARITY Errors'!F102, 'Pattern_Matching Errors'!F102, 'Reversal Errors'!F102, 'Stack Errors'!F102, 'Vending_Machine Errors'!F102, 'Vending_Machine_Sum Errors'!F102, 'MazeComplete Errors'!F102, 'MazeSolve Errors'!F102, 'Hamiltonian Errors'!F102)/('Failure Counts Errors'!D1-'Failure Counts Errors'!F102),0)</f>
        <v>4.5</v>
      </c>
      <c r="G102">
        <f>IFERROR(SUM('PARITY Errors'!G102, 'Pattern_Matching Errors'!G102, 'Reversal Errors'!G102, 'Stack Errors'!G102, 'Vending_Machine Errors'!G102, 'Vending_Machine_Sum Errors'!G102, 'MazeComplete Errors'!G102, 'MazeSolve Errors'!G102, 'Hamiltonian Errors'!G102)/('Failure Counts Errors'!D1-'Failure Counts Errors'!G102),0)</f>
        <v>12.5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IFERROR(SUM('PARITY Errors'!D103, 'Pattern_Matching Errors'!D103, 'Reversal Errors'!D103, 'Stack Errors'!D103, 'Vending_Machine Errors'!D103, 'Vending_Machine_Sum Errors'!D103, 'MazeComplete Errors'!D103, 'MazeSolve Errors'!D103, 'Hamiltonian Errors'!D103)/('Failure Counts Errors'!D1-'Failure Counts Errors'!D103),0)</f>
        <v>10.044444444444444</v>
      </c>
      <c r="E103">
        <f>IFERROR(SUM('PARITY Errors'!E103, 'Pattern_Matching Errors'!E103, 'Reversal Errors'!E103, 'Stack Errors'!E103, 'Vending_Machine Errors'!E103, 'Vending_Machine_Sum Errors'!E103, 'MazeComplete Errors'!E103, 'MazeSolve Errors'!E103, 'Hamiltonian Errors'!E103)/('Failure Counts Errors'!D1-'Failure Counts Errors'!E103),0)</f>
        <v>2.2222222222222223E-2</v>
      </c>
      <c r="F103">
        <f>IFERROR(SUM('PARITY Errors'!F103, 'Pattern_Matching Errors'!F103, 'Reversal Errors'!F103, 'Stack Errors'!F103, 'Vending_Machine Errors'!F103, 'Vending_Machine_Sum Errors'!F103, 'MazeComplete Errors'!F103, 'MazeSolve Errors'!F103, 'Hamiltonian Errors'!F103)/('Failure Counts Errors'!D1-'Failure Counts Errors'!F103),0)</f>
        <v>5.1444444444444448</v>
      </c>
      <c r="G103">
        <f>IFERROR(SUM('PARITY Errors'!G103, 'Pattern_Matching Errors'!G103, 'Reversal Errors'!G103, 'Stack Errors'!G103, 'Vending_Machine Errors'!G103, 'Vending_Machine_Sum Errors'!G103, 'MazeComplete Errors'!G103, 'MazeSolve Errors'!G103, 'Hamiltonian Errors'!G103)/('Failure Counts Errors'!D1-'Failure Counts Errors'!G103),0)</f>
        <v>12.5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IFERROR(SUM('PARITY Errors'!D104, 'Pattern_Matching Errors'!D104, 'Reversal Errors'!D104, 'Stack Errors'!D104, 'Vending_Machine Errors'!D104, 'Vending_Machine_Sum Errors'!D104, 'MazeComplete Errors'!D104, 'MazeSolve Errors'!D104, 'Hamiltonian Errors'!D104)/('Failure Counts Errors'!D1-'Failure Counts Errors'!D104),0)</f>
        <v>10.09</v>
      </c>
      <c r="E104">
        <f>IFERROR(SUM('PARITY Errors'!E104, 'Pattern_Matching Errors'!E104, 'Reversal Errors'!E104, 'Stack Errors'!E104, 'Vending_Machine Errors'!E104, 'Vending_Machine_Sum Errors'!E104, 'MazeComplete Errors'!E104, 'MazeSolve Errors'!E104, 'Hamiltonian Errors'!E104)/('Failure Counts Errors'!D1-'Failure Counts Errors'!E104),0)</f>
        <v>1.1111111111111112E-2</v>
      </c>
      <c r="F104">
        <f>IFERROR(SUM('PARITY Errors'!F104, 'Pattern_Matching Errors'!F104, 'Reversal Errors'!F104, 'Stack Errors'!F104, 'Vending_Machine Errors'!F104, 'Vending_Machine_Sum Errors'!F104, 'MazeComplete Errors'!F104, 'MazeSolve Errors'!F104, 'Hamiltonian Errors'!F104)/('Failure Counts Errors'!D1-'Failure Counts Errors'!F104),0)</f>
        <v>5.2666666666666666</v>
      </c>
      <c r="G104">
        <f>IFERROR(SUM('PARITY Errors'!G104, 'Pattern_Matching Errors'!G104, 'Reversal Errors'!G104, 'Stack Errors'!G104, 'Vending_Machine Errors'!G104, 'Vending_Machine_Sum Errors'!G104, 'MazeComplete Errors'!G104, 'MazeSolve Errors'!G104, 'Hamiltonian Errors'!G104)/('Failure Counts Errors'!D1-'Failure Counts Errors'!G104),0)</f>
        <v>12.5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IFERROR(SUM('PARITY Errors'!D105, 'Pattern_Matching Errors'!D105, 'Reversal Errors'!D105, 'Stack Errors'!D105, 'Vending_Machine Errors'!D105, 'Vending_Machine_Sum Errors'!D105, 'MazeComplete Errors'!D105, 'MazeSolve Errors'!D105, 'Hamiltonian Errors'!D105)/('Failure Counts Errors'!D1-'Failure Counts Errors'!D105),0)</f>
        <v>10.5</v>
      </c>
      <c r="E105">
        <f>IFERROR(SUM('PARITY Errors'!E105, 'Pattern_Matching Errors'!E105, 'Reversal Errors'!E105, 'Stack Errors'!E105, 'Vending_Machine Errors'!E105, 'Vending_Machine_Sum Errors'!E105, 'MazeComplete Errors'!E105, 'MazeSolve Errors'!E105, 'Hamiltonian Errors'!E105)/('Failure Counts Errors'!D1-'Failure Counts Errors'!E105),0)</f>
        <v>1.1111111111111112E-2</v>
      </c>
      <c r="F105">
        <f>IFERROR(SUM('PARITY Errors'!F105, 'Pattern_Matching Errors'!F105, 'Reversal Errors'!F105, 'Stack Errors'!F105, 'Vending_Machine Errors'!F105, 'Vending_Machine_Sum Errors'!F105, 'MazeComplete Errors'!F105, 'MazeSolve Errors'!F105, 'Hamiltonian Errors'!F105)/('Failure Counts Errors'!D1-'Failure Counts Errors'!F105),0)</f>
        <v>5.4666666666666668</v>
      </c>
      <c r="G105">
        <f>IFERROR(SUM('PARITY Errors'!G105, 'Pattern_Matching Errors'!G105, 'Reversal Errors'!G105, 'Stack Errors'!G105, 'Vending_Machine Errors'!G105, 'Vending_Machine_Sum Errors'!G105, 'MazeComplete Errors'!G105, 'MazeSolve Errors'!G105, 'Hamiltonian Errors'!G105)/('Failure Counts Errors'!D1-'Failure Counts Errors'!G105),0)</f>
        <v>12.512499999999999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IFERROR(SUM('PARITY Errors'!D112, 'Pattern_Matching Errors'!D112, 'Reversal Errors'!D112, 'Stack Errors'!D112, 'Vending_Machine Errors'!D112, 'Vending_Machine_Sum Errors'!D112, 'MazeComplete Errors'!D112, 'MazeSolve Errors'!D112, 'Hamiltonian Errors'!D112)/('Failure Counts Errors'!D1-'Failure Counts Errors'!D112),0)</f>
        <v>800</v>
      </c>
      <c r="E112">
        <f>IFERROR(SUM('PARITY Errors'!E112, 'Pattern_Matching Errors'!E112, 'Reversal Errors'!E112, 'Stack Errors'!E112, 'Vending_Machine Errors'!E112, 'Vending_Machine_Sum Errors'!E112, 'MazeComplete Errors'!E112, 'MazeSolve Errors'!E112, 'Hamiltonian Errors'!E112)/('Failure Counts Errors'!D1-'Failure Counts Errors'!E112),0)</f>
        <v>899.9</v>
      </c>
      <c r="F112">
        <f>IFERROR(SUM('PARITY Errors'!F112, 'Pattern_Matching Errors'!F112, 'Reversal Errors'!F112, 'Stack Errors'!F112, 'Vending_Machine Errors'!F112, 'Vending_Machine_Sum Errors'!F112, 'MazeComplete Errors'!F112, 'MazeSolve Errors'!F112, 'Hamiltonian Errors'!F112)/('Failure Counts Errors'!D1-'Failure Counts Errors'!F112),0)</f>
        <v>0</v>
      </c>
      <c r="G112">
        <f>IFERROR(SUM('PARITY Errors'!G112, 'Pattern_Matching Errors'!G112, 'Reversal Errors'!G112, 'Stack Errors'!G112, 'Vending_Machine Errors'!G112, 'Vending_Machine_Sum Errors'!G112, 'MazeComplete Errors'!G112, 'MazeSolve Errors'!G112, 'Hamiltonian Errors'!G112)/('Failure Counts Errors'!D1-'Failure Counts Errors'!G112),0)</f>
        <v>886.2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IFERROR(SUM('PARITY Errors'!D113, 'Pattern_Matching Errors'!D113, 'Reversal Errors'!D113, 'Stack Errors'!D113, 'Vending_Machine Errors'!D113, 'Vending_Machine_Sum Errors'!D113, 'MazeComplete Errors'!D113, 'MazeSolve Errors'!D113, 'Hamiltonian Errors'!D113)/('Failure Counts Errors'!D1-'Failure Counts Errors'!D113),0)</f>
        <v>800</v>
      </c>
      <c r="E113">
        <f>IFERROR(SUM('PARITY Errors'!E113, 'Pattern_Matching Errors'!E113, 'Reversal Errors'!E113, 'Stack Errors'!E113, 'Vending_Machine Errors'!E113, 'Vending_Machine_Sum Errors'!E113, 'MazeComplete Errors'!E113, 'MazeSolve Errors'!E113, 'Hamiltonian Errors'!E113)/('Failure Counts Errors'!D1-'Failure Counts Errors'!E113),0)</f>
        <v>0</v>
      </c>
      <c r="F113">
        <f>IFERROR(SUM('PARITY Errors'!F113, 'Pattern_Matching Errors'!F113, 'Reversal Errors'!F113, 'Stack Errors'!F113, 'Vending_Machine Errors'!F113, 'Vending_Machine_Sum Errors'!F113, 'MazeComplete Errors'!F113, 'MazeSolve Errors'!F113, 'Hamiltonian Errors'!F113)/('Failure Counts Errors'!D1-'Failure Counts Errors'!F113),0)</f>
        <v>0</v>
      </c>
      <c r="G113">
        <f>IFERROR(SUM('PARITY Errors'!G113, 'Pattern_Matching Errors'!G113, 'Reversal Errors'!G113, 'Stack Errors'!G113, 'Vending_Machine Errors'!G113, 'Vending_Machine_Sum Errors'!G113, 'MazeComplete Errors'!G113, 'MazeSolve Errors'!G113, 'Hamiltonian Errors'!G113)/('Failure Counts Errors'!D1-'Failure Counts Errors'!G113),0)</f>
        <v>879.4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IFERROR(SUM('PARITY Errors'!D114, 'Pattern_Matching Errors'!D114, 'Reversal Errors'!D114, 'Stack Errors'!D114, 'Vending_Machine Errors'!D114, 'Vending_Machine_Sum Errors'!D114, 'MazeComplete Errors'!D114, 'MazeSolve Errors'!D114, 'Hamiltonian Errors'!D114)/('Failure Counts Errors'!D1-'Failure Counts Errors'!D114),0)</f>
        <v>800</v>
      </c>
      <c r="E114">
        <f>IFERROR(SUM('PARITY Errors'!E114, 'Pattern_Matching Errors'!E114, 'Reversal Errors'!E114, 'Stack Errors'!E114, 'Vending_Machine Errors'!E114, 'Vending_Machine_Sum Errors'!E114, 'MazeComplete Errors'!E114, 'MazeSolve Errors'!E114, 'Hamiltonian Errors'!E114)/('Failure Counts Errors'!D1-'Failure Counts Errors'!E114),0)</f>
        <v>899.9</v>
      </c>
      <c r="F114">
        <f>IFERROR(SUM('PARITY Errors'!F114, 'Pattern_Matching Errors'!F114, 'Reversal Errors'!F114, 'Stack Errors'!F114, 'Vending_Machine Errors'!F114, 'Vending_Machine_Sum Errors'!F114, 'MazeComplete Errors'!F114, 'MazeSolve Errors'!F114, 'Hamiltonian Errors'!F114)/('Failure Counts Errors'!D1-'Failure Counts Errors'!F114),0)</f>
        <v>0</v>
      </c>
      <c r="G114">
        <f>IFERROR(SUM('PARITY Errors'!G114, 'Pattern_Matching Errors'!G114, 'Reversal Errors'!G114, 'Stack Errors'!G114, 'Vending_Machine Errors'!G114, 'Vending_Machine_Sum Errors'!G114, 'MazeComplete Errors'!G114, 'MazeSolve Errors'!G114, 'Hamiltonian Errors'!G114)/('Failure Counts Errors'!D1-'Failure Counts Errors'!G114),0)</f>
        <v>884.6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IFERROR(SUM('PARITY Errors'!D115, 'Pattern_Matching Errors'!D115, 'Reversal Errors'!D115, 'Stack Errors'!D115, 'Vending_Machine Errors'!D115, 'Vending_Machine_Sum Errors'!D115, 'MazeComplete Errors'!D115, 'MazeSolve Errors'!D115, 'Hamiltonian Errors'!D115)/('Failure Counts Errors'!D1-'Failure Counts Errors'!D115),0)</f>
        <v>800</v>
      </c>
      <c r="E115">
        <f>IFERROR(SUM('PARITY Errors'!E115, 'Pattern_Matching Errors'!E115, 'Reversal Errors'!E115, 'Stack Errors'!E115, 'Vending_Machine Errors'!E115, 'Vending_Machine_Sum Errors'!E115, 'MazeComplete Errors'!E115, 'MazeSolve Errors'!E115, 'Hamiltonian Errors'!E115)/('Failure Counts Errors'!D1-'Failure Counts Errors'!E115),0)</f>
        <v>0</v>
      </c>
      <c r="F115">
        <f>IFERROR(SUM('PARITY Errors'!F115, 'Pattern_Matching Errors'!F115, 'Reversal Errors'!F115, 'Stack Errors'!F115, 'Vending_Machine Errors'!F115, 'Vending_Machine_Sum Errors'!F115, 'MazeComplete Errors'!F115, 'MazeSolve Errors'!F115, 'Hamiltonian Errors'!F115)/('Failure Counts Errors'!D1-'Failure Counts Errors'!F115),0)</f>
        <v>0</v>
      </c>
      <c r="G115">
        <f>IFERROR(SUM('PARITY Errors'!G115, 'Pattern_Matching Errors'!G115, 'Reversal Errors'!G115, 'Stack Errors'!G115, 'Vending_Machine Errors'!G115, 'Vending_Machine_Sum Errors'!G115, 'MazeComplete Errors'!G115, 'MazeSolve Errors'!G115, 'Hamiltonian Errors'!G115)/('Failure Counts Errors'!D1-'Failure Counts Errors'!G115),0)</f>
        <v>888.1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IFERROR(SUM('PARITY Errors'!D116, 'Pattern_Matching Errors'!D116, 'Reversal Errors'!D116, 'Stack Errors'!D116, 'Vending_Machine Errors'!D116, 'Vending_Machine_Sum Errors'!D116, 'MazeComplete Errors'!D116, 'MazeSolve Errors'!D116, 'Hamiltonian Errors'!D116)/('Failure Counts Errors'!D1-'Failure Counts Errors'!D116),0)</f>
        <v>800</v>
      </c>
      <c r="E116">
        <f>IFERROR(SUM('PARITY Errors'!E116, 'Pattern_Matching Errors'!E116, 'Reversal Errors'!E116, 'Stack Errors'!E116, 'Vending_Machine Errors'!E116, 'Vending_Machine_Sum Errors'!E116, 'MazeComplete Errors'!E116, 'MazeSolve Errors'!E116, 'Hamiltonian Errors'!E116)/('Failure Counts Errors'!D1-'Failure Counts Errors'!E116),0)</f>
        <v>0</v>
      </c>
      <c r="F116">
        <f>IFERROR(SUM('PARITY Errors'!F116, 'Pattern_Matching Errors'!F116, 'Reversal Errors'!F116, 'Stack Errors'!F116, 'Vending_Machine Errors'!F116, 'Vending_Machine_Sum Errors'!F116, 'MazeComplete Errors'!F116, 'MazeSolve Errors'!F116, 'Hamiltonian Errors'!F116)/('Failure Counts Errors'!D1-'Failure Counts Errors'!F116),0)</f>
        <v>0</v>
      </c>
      <c r="G116">
        <f>IFERROR(SUM('PARITY Errors'!G116, 'Pattern_Matching Errors'!G116, 'Reversal Errors'!G116, 'Stack Errors'!G116, 'Vending_Machine Errors'!G116, 'Vending_Machine_Sum Errors'!G116, 'MazeComplete Errors'!G116, 'MazeSolve Errors'!G116, 'Hamiltonian Errors'!G116)/('Failure Counts Errors'!D1-'Failure Counts Errors'!G116),0)</f>
        <v>888.3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IFERROR(SUM('PARITY Errors'!D117, 'Pattern_Matching Errors'!D117, 'Reversal Errors'!D117, 'Stack Errors'!D117, 'Vending_Machine Errors'!D117, 'Vending_Machine_Sum Errors'!D117, 'MazeComplete Errors'!D117, 'MazeSolve Errors'!D117, 'Hamiltonian Errors'!D117)/('Failure Counts Errors'!D1-'Failure Counts Errors'!D117),0)</f>
        <v>71.767499999999998</v>
      </c>
      <c r="E117">
        <f>IFERROR(SUM('PARITY Errors'!E117, 'Pattern_Matching Errors'!E117, 'Reversal Errors'!E117, 'Stack Errors'!E117, 'Vending_Machine Errors'!E117, 'Vending_Machine_Sum Errors'!E117, 'MazeComplete Errors'!E117, 'MazeSolve Errors'!E117, 'Hamiltonian Errors'!E117)/('Failure Counts Errors'!D1-'Failure Counts Errors'!E117),0)</f>
        <v>43.62222222222222</v>
      </c>
      <c r="F117">
        <f>IFERROR(SUM('PARITY Errors'!F117, 'Pattern_Matching Errors'!F117, 'Reversal Errors'!F117, 'Stack Errors'!F117, 'Vending_Machine Errors'!F117, 'Vending_Machine_Sum Errors'!F117, 'MazeComplete Errors'!F117, 'MazeSolve Errors'!F117, 'Hamiltonian Errors'!F117)/('Failure Counts Errors'!D1-'Failure Counts Errors'!F117),0)</f>
        <v>18.688888888888886</v>
      </c>
      <c r="G117">
        <f>IFERROR(SUM('PARITY Errors'!G117, 'Pattern_Matching Errors'!G117, 'Reversal Errors'!G117, 'Stack Errors'!G117, 'Vending_Machine Errors'!G117, 'Vending_Machine_Sum Errors'!G117, 'MazeComplete Errors'!G117, 'MazeSolve Errors'!G117, 'Hamiltonian Errors'!G117)/('Failure Counts Errors'!D1-'Failure Counts Errors'!G117),0)</f>
        <v>0.17777777777777778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IFERROR(SUM('PARITY Errors'!D118, 'Pattern_Matching Errors'!D118, 'Reversal Errors'!D118, 'Stack Errors'!D118, 'Vending_Machine Errors'!D118, 'Vending_Machine_Sum Errors'!D118, 'MazeComplete Errors'!D118, 'MazeSolve Errors'!D118, 'Hamiltonian Errors'!D118)/('Failure Counts Errors'!D1-'Failure Counts Errors'!D118),0)</f>
        <v>69.873750000000001</v>
      </c>
      <c r="E118">
        <f>IFERROR(SUM('PARITY Errors'!E118, 'Pattern_Matching Errors'!E118, 'Reversal Errors'!E118, 'Stack Errors'!E118, 'Vending_Machine Errors'!E118, 'Vending_Machine_Sum Errors'!E118, 'MazeComplete Errors'!E118, 'MazeSolve Errors'!E118, 'Hamiltonian Errors'!E118)/('Failure Counts Errors'!D1-'Failure Counts Errors'!E118),0)</f>
        <v>42.466666666666669</v>
      </c>
      <c r="F118">
        <f>IFERROR(SUM('PARITY Errors'!F118, 'Pattern_Matching Errors'!F118, 'Reversal Errors'!F118, 'Stack Errors'!F118, 'Vending_Machine Errors'!F118, 'Vending_Machine_Sum Errors'!F118, 'MazeComplete Errors'!F118, 'MazeSolve Errors'!F118, 'Hamiltonian Errors'!F118)/('Failure Counts Errors'!D1-'Failure Counts Errors'!F118),0)</f>
        <v>20.100000000000001</v>
      </c>
      <c r="G118">
        <f>IFERROR(SUM('PARITY Errors'!G118, 'Pattern_Matching Errors'!G118, 'Reversal Errors'!G118, 'Stack Errors'!G118, 'Vending_Machine Errors'!G118, 'Vending_Machine_Sum Errors'!G118, 'MazeComplete Errors'!G118, 'MazeSolve Errors'!G118, 'Hamiltonian Errors'!G118)/('Failure Counts Errors'!D1-'Failure Counts Errors'!G118),0)</f>
        <v>0.15555555555555556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IFERROR(SUM('PARITY Errors'!D119, 'Pattern_Matching Errors'!D119, 'Reversal Errors'!D119, 'Stack Errors'!D119, 'Vending_Machine Errors'!D119, 'Vending_Machine_Sum Errors'!D119, 'MazeComplete Errors'!D119, 'MazeSolve Errors'!D119, 'Hamiltonian Errors'!D119)/('Failure Counts Errors'!D1-'Failure Counts Errors'!D119),0)</f>
        <v>73.30125000000001</v>
      </c>
      <c r="E119">
        <f>IFERROR(SUM('PARITY Errors'!E119, 'Pattern_Matching Errors'!E119, 'Reversal Errors'!E119, 'Stack Errors'!E119, 'Vending_Machine Errors'!E119, 'Vending_Machine_Sum Errors'!E119, 'MazeComplete Errors'!E119, 'MazeSolve Errors'!E119, 'Hamiltonian Errors'!E119)/('Failure Counts Errors'!D1-'Failure Counts Errors'!E119),0)</f>
        <v>43.177777777777777</v>
      </c>
      <c r="F119">
        <f>IFERROR(SUM('PARITY Errors'!F119, 'Pattern_Matching Errors'!F119, 'Reversal Errors'!F119, 'Stack Errors'!F119, 'Vending_Machine Errors'!F119, 'Vending_Machine_Sum Errors'!F119, 'MazeComplete Errors'!F119, 'MazeSolve Errors'!F119, 'Hamiltonian Errors'!F119)/('Failure Counts Errors'!D1-'Failure Counts Errors'!F119),0)</f>
        <v>20.5</v>
      </c>
      <c r="G119">
        <f>IFERROR(SUM('PARITY Errors'!G119, 'Pattern_Matching Errors'!G119, 'Reversal Errors'!G119, 'Stack Errors'!G119, 'Vending_Machine Errors'!G119, 'Vending_Machine_Sum Errors'!G119, 'MazeComplete Errors'!G119, 'MazeSolve Errors'!G119, 'Hamiltonian Errors'!G119)/('Failure Counts Errors'!D1-'Failure Counts Errors'!G119),0)</f>
        <v>0.1111111111111111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IFERROR(SUM('PARITY Errors'!D120, 'Pattern_Matching Errors'!D120, 'Reversal Errors'!D120, 'Stack Errors'!D120, 'Vending_Machine Errors'!D120, 'Vending_Machine_Sum Errors'!D120, 'MazeComplete Errors'!D120, 'MazeSolve Errors'!D120, 'Hamiltonian Errors'!D120)/('Failure Counts Errors'!D1-'Failure Counts Errors'!D120),0)</f>
        <v>73.600000000000009</v>
      </c>
      <c r="E120">
        <f>IFERROR(SUM('PARITY Errors'!E120, 'Pattern_Matching Errors'!E120, 'Reversal Errors'!E120, 'Stack Errors'!E120, 'Vending_Machine Errors'!E120, 'Vending_Machine_Sum Errors'!E120, 'MazeComplete Errors'!E120, 'MazeSolve Errors'!E120, 'Hamiltonian Errors'!E120)/('Failure Counts Errors'!D1-'Failure Counts Errors'!E120),0)</f>
        <v>42.75555555555556</v>
      </c>
      <c r="F120">
        <f>IFERROR(SUM('PARITY Errors'!F120, 'Pattern_Matching Errors'!F120, 'Reversal Errors'!F120, 'Stack Errors'!F120, 'Vending_Machine Errors'!F120, 'Vending_Machine_Sum Errors'!F120, 'MazeComplete Errors'!F120, 'MazeSolve Errors'!F120, 'Hamiltonian Errors'!F120)/('Failure Counts Errors'!D1-'Failure Counts Errors'!F120),0)</f>
        <v>20.866666666666664</v>
      </c>
      <c r="G120">
        <f>IFERROR(SUM('PARITY Errors'!G120, 'Pattern_Matching Errors'!G120, 'Reversal Errors'!G120, 'Stack Errors'!G120, 'Vending_Machine Errors'!G120, 'Vending_Machine_Sum Errors'!G120, 'MazeComplete Errors'!G120, 'MazeSolve Errors'!G120, 'Hamiltonian Errors'!G120)/('Failure Counts Errors'!D1-'Failure Counts Errors'!G120),0)</f>
        <v>8.8888888888888892E-2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IFERROR(SUM('PARITY Errors'!D121, 'Pattern_Matching Errors'!D121, 'Reversal Errors'!D121, 'Stack Errors'!D121, 'Vending_Machine Errors'!D121, 'Vending_Machine_Sum Errors'!D121, 'MazeComplete Errors'!D121, 'MazeSolve Errors'!D121, 'Hamiltonian Errors'!D121)/('Failure Counts Errors'!D1-'Failure Counts Errors'!D121),0)</f>
        <v>72.912499999999994</v>
      </c>
      <c r="E121">
        <f>IFERROR(SUM('PARITY Errors'!E121, 'Pattern_Matching Errors'!E121, 'Reversal Errors'!E121, 'Stack Errors'!E121, 'Vending_Machine Errors'!E121, 'Vending_Machine_Sum Errors'!E121, 'MazeComplete Errors'!E121, 'MazeSolve Errors'!E121, 'Hamiltonian Errors'!E121)/('Failure Counts Errors'!D1-'Failure Counts Errors'!E121),0)</f>
        <v>42.277777777777779</v>
      </c>
      <c r="F121">
        <f>IFERROR(SUM('PARITY Errors'!F121, 'Pattern_Matching Errors'!F121, 'Reversal Errors'!F121, 'Stack Errors'!F121, 'Vending_Machine Errors'!F121, 'Vending_Machine_Sum Errors'!F121, 'MazeComplete Errors'!F121, 'MazeSolve Errors'!F121, 'Hamiltonian Errors'!F121)/('Failure Counts Errors'!D1-'Failure Counts Errors'!F121),0)</f>
        <v>20.222222222222221</v>
      </c>
      <c r="G121">
        <f>IFERROR(SUM('PARITY Errors'!G121, 'Pattern_Matching Errors'!G121, 'Reversal Errors'!G121, 'Stack Errors'!G121, 'Vending_Machine Errors'!G121, 'Vending_Machine_Sum Errors'!G121, 'MazeComplete Errors'!G121, 'MazeSolve Errors'!G121, 'Hamiltonian Errors'!G121)/('Failure Counts Errors'!D1-'Failure Counts Errors'!G121),0)</f>
        <v>8.8888888888888892E-2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IFERROR(SUM('PARITY Errors'!D122, 'Pattern_Matching Errors'!D122, 'Reversal Errors'!D122, 'Stack Errors'!D122, 'Vending_Machine Errors'!D122, 'Vending_Machine_Sum Errors'!D122, 'MazeComplete Errors'!D122, 'MazeSolve Errors'!D122, 'Hamiltonian Errors'!D122)/('Failure Counts Errors'!D1-'Failure Counts Errors'!D122),0)</f>
        <v>44.524444444444448</v>
      </c>
      <c r="E122">
        <f>IFERROR(SUM('PARITY Errors'!E122, 'Pattern_Matching Errors'!E122, 'Reversal Errors'!E122, 'Stack Errors'!E122, 'Vending_Machine Errors'!E122, 'Vending_Machine_Sum Errors'!E122, 'MazeComplete Errors'!E122, 'MazeSolve Errors'!E122, 'Hamiltonian Errors'!E122)/('Failure Counts Errors'!D1-'Failure Counts Errors'!E122),0)</f>
        <v>13.733333333333334</v>
      </c>
      <c r="F122">
        <f>IFERROR(SUM('PARITY Errors'!F122, 'Pattern_Matching Errors'!F122, 'Reversal Errors'!F122, 'Stack Errors'!F122, 'Vending_Machine Errors'!F122, 'Vending_Machine_Sum Errors'!F122, 'MazeComplete Errors'!F122, 'MazeSolve Errors'!F122, 'Hamiltonian Errors'!F122)/('Failure Counts Errors'!D1-'Failure Counts Errors'!F122),0)</f>
        <v>21.844444444444441</v>
      </c>
      <c r="G122">
        <f>IFERROR(SUM('PARITY Errors'!G122, 'Pattern_Matching Errors'!G122, 'Reversal Errors'!G122, 'Stack Errors'!G122, 'Vending_Machine Errors'!G122, 'Vending_Machine_Sum Errors'!G122, 'MazeComplete Errors'!G122, 'MazeSolve Errors'!G122, 'Hamiltonian Errors'!G122)/('Failure Counts Errors'!D1-'Failure Counts Errors'!G122),0)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IFERROR(SUM('PARITY Errors'!D123, 'Pattern_Matching Errors'!D123, 'Reversal Errors'!D123, 'Stack Errors'!D123, 'Vending_Machine Errors'!D123, 'Vending_Machine_Sum Errors'!D123, 'MazeComplete Errors'!D123, 'MazeSolve Errors'!D123, 'Hamiltonian Errors'!D123)/('Failure Counts Errors'!D1-'Failure Counts Errors'!D123),0)</f>
        <v>45.599999999999994</v>
      </c>
      <c r="E123">
        <f>IFERROR(SUM('PARITY Errors'!E123, 'Pattern_Matching Errors'!E123, 'Reversal Errors'!E123, 'Stack Errors'!E123, 'Vending_Machine Errors'!E123, 'Vending_Machine_Sum Errors'!E123, 'MazeComplete Errors'!E123, 'MazeSolve Errors'!E123, 'Hamiltonian Errors'!E123)/('Failure Counts Errors'!D1-'Failure Counts Errors'!E123),0)</f>
        <v>14.155555555555557</v>
      </c>
      <c r="F123">
        <f>IFERROR(SUM('PARITY Errors'!F123, 'Pattern_Matching Errors'!F123, 'Reversal Errors'!F123, 'Stack Errors'!F123, 'Vending_Machine Errors'!F123, 'Vending_Machine_Sum Errors'!F123, 'MazeComplete Errors'!F123, 'MazeSolve Errors'!F123, 'Hamiltonian Errors'!F123)/('Failure Counts Errors'!D1-'Failure Counts Errors'!F123),0)</f>
        <v>23.711111111111112</v>
      </c>
      <c r="G123">
        <f>IFERROR(SUM('PARITY Errors'!G123, 'Pattern_Matching Errors'!G123, 'Reversal Errors'!G123, 'Stack Errors'!G123, 'Vending_Machine Errors'!G123, 'Vending_Machine_Sum Errors'!G123, 'MazeComplete Errors'!G123, 'MazeSolve Errors'!G123, 'Hamiltonian Errors'!G123)/('Failure Counts Errors'!D1-'Failure Counts Errors'!G123),0)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IFERROR(SUM('PARITY Errors'!D124, 'Pattern_Matching Errors'!D124, 'Reversal Errors'!D124, 'Stack Errors'!D124, 'Vending_Machine Errors'!D124, 'Vending_Machine_Sum Errors'!D124, 'MazeComplete Errors'!D124, 'MazeSolve Errors'!D124, 'Hamiltonian Errors'!D124)/('Failure Counts Errors'!D1-'Failure Counts Errors'!D124),0)</f>
        <v>47.413333333333327</v>
      </c>
      <c r="E124">
        <f>IFERROR(SUM('PARITY Errors'!E124, 'Pattern_Matching Errors'!E124, 'Reversal Errors'!E124, 'Stack Errors'!E124, 'Vending_Machine Errors'!E124, 'Vending_Machine_Sum Errors'!E124, 'MazeComplete Errors'!E124, 'MazeSolve Errors'!E124, 'Hamiltonian Errors'!E124)/('Failure Counts Errors'!D1-'Failure Counts Errors'!E124),0)</f>
        <v>13.81111111111111</v>
      </c>
      <c r="F124">
        <f>IFERROR(SUM('PARITY Errors'!F124, 'Pattern_Matching Errors'!F124, 'Reversal Errors'!F124, 'Stack Errors'!F124, 'Vending_Machine Errors'!F124, 'Vending_Machine_Sum Errors'!F124, 'MazeComplete Errors'!F124, 'MazeSolve Errors'!F124, 'Hamiltonian Errors'!F124)/('Failure Counts Errors'!D1-'Failure Counts Errors'!F124),0)</f>
        <v>23.411111111111111</v>
      </c>
      <c r="G124">
        <f>IFERROR(SUM('PARITY Errors'!G124, 'Pattern_Matching Errors'!G124, 'Reversal Errors'!G124, 'Stack Errors'!G124, 'Vending_Machine Errors'!G124, 'Vending_Machine_Sum Errors'!G124, 'MazeComplete Errors'!G124, 'MazeSolve Errors'!G124, 'Hamiltonian Errors'!G124)/('Failure Counts Errors'!D1-'Failure Counts Errors'!G124),0)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IFERROR(SUM('PARITY Errors'!D125, 'Pattern_Matching Errors'!D125, 'Reversal Errors'!D125, 'Stack Errors'!D125, 'Vending_Machine Errors'!D125, 'Vending_Machine_Sum Errors'!D125, 'MazeComplete Errors'!D125, 'MazeSolve Errors'!D125, 'Hamiltonian Errors'!D125)/('Failure Counts Errors'!D1-'Failure Counts Errors'!D125),0)</f>
        <v>48.966666666666669</v>
      </c>
      <c r="E125">
        <f>IFERROR(SUM('PARITY Errors'!E125, 'Pattern_Matching Errors'!E125, 'Reversal Errors'!E125, 'Stack Errors'!E125, 'Vending_Machine Errors'!E125, 'Vending_Machine_Sum Errors'!E125, 'MazeComplete Errors'!E125, 'MazeSolve Errors'!E125, 'Hamiltonian Errors'!E125)/('Failure Counts Errors'!D1-'Failure Counts Errors'!E125),0)</f>
        <v>14.155555555555555</v>
      </c>
      <c r="F125">
        <f>IFERROR(SUM('PARITY Errors'!F125, 'Pattern_Matching Errors'!F125, 'Reversal Errors'!F125, 'Stack Errors'!F125, 'Vending_Machine Errors'!F125, 'Vending_Machine_Sum Errors'!F125, 'MazeComplete Errors'!F125, 'MazeSolve Errors'!F125, 'Hamiltonian Errors'!F125)/('Failure Counts Errors'!D1-'Failure Counts Errors'!F125),0)</f>
        <v>24.122222222222224</v>
      </c>
      <c r="G125">
        <f>IFERROR(SUM('PARITY Errors'!G125, 'Pattern_Matching Errors'!G125, 'Reversal Errors'!G125, 'Stack Errors'!G125, 'Vending_Machine Errors'!G125, 'Vending_Machine_Sum Errors'!G125, 'MazeComplete Errors'!G125, 'MazeSolve Errors'!G125, 'Hamiltonian Errors'!G125)/('Failure Counts Errors'!D1-'Failure Counts Errors'!G125),0)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IFERROR(SUM('PARITY Errors'!D126, 'Pattern_Matching Errors'!D126, 'Reversal Errors'!D126, 'Stack Errors'!D126, 'Vending_Machine Errors'!D126, 'Vending_Machine_Sum Errors'!D126, 'MazeComplete Errors'!D126, 'MazeSolve Errors'!D126, 'Hamiltonian Errors'!D126)/('Failure Counts Errors'!D1-'Failure Counts Errors'!D126),0)</f>
        <v>50.241111111111103</v>
      </c>
      <c r="E126">
        <f>IFERROR(SUM('PARITY Errors'!E126, 'Pattern_Matching Errors'!E126, 'Reversal Errors'!E126, 'Stack Errors'!E126, 'Vending_Machine Errors'!E126, 'Vending_Machine_Sum Errors'!E126, 'MazeComplete Errors'!E126, 'MazeSolve Errors'!E126, 'Hamiltonian Errors'!E126)/('Failure Counts Errors'!D1-'Failure Counts Errors'!E126),0)</f>
        <v>14.755555555555556</v>
      </c>
      <c r="F126">
        <f>IFERROR(SUM('PARITY Errors'!F126, 'Pattern_Matching Errors'!F126, 'Reversal Errors'!F126, 'Stack Errors'!F126, 'Vending_Machine Errors'!F126, 'Vending_Machine_Sum Errors'!F126, 'MazeComplete Errors'!F126, 'MazeSolve Errors'!F126, 'Hamiltonian Errors'!F126)/('Failure Counts Errors'!D1-'Failure Counts Errors'!F126),0)</f>
        <v>24.544444444444441</v>
      </c>
      <c r="G126">
        <f>IFERROR(SUM('PARITY Errors'!G126, 'Pattern_Matching Errors'!G126, 'Reversal Errors'!G126, 'Stack Errors'!G126, 'Vending_Machine Errors'!G126, 'Vending_Machine_Sum Errors'!G126, 'MazeComplete Errors'!G126, 'MazeSolve Errors'!G126, 'Hamiltonian Errors'!G126)/('Failure Counts Errors'!D1-'Failure Counts Errors'!G126),0)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IFERROR(SUM('PARITY Errors'!D127, 'Pattern_Matching Errors'!D127, 'Reversal Errors'!D127, 'Stack Errors'!D127, 'Vending_Machine Errors'!D127, 'Vending_Machine_Sum Errors'!D127, 'MazeComplete Errors'!D127, 'MazeSolve Errors'!D127, 'Hamiltonian Errors'!D127)/('Failure Counts Errors'!D1-'Failure Counts Errors'!D127),0)</f>
        <v>12.968888888888889</v>
      </c>
      <c r="E127">
        <f>IFERROR(SUM('PARITY Errors'!E127, 'Pattern_Matching Errors'!E127, 'Reversal Errors'!E127, 'Stack Errors'!E127, 'Vending_Machine Errors'!E127, 'Vending_Machine_Sum Errors'!E127, 'MazeComplete Errors'!E127, 'MazeSolve Errors'!E127, 'Hamiltonian Errors'!E127)/('Failure Counts Errors'!D1-'Failure Counts Errors'!E127),0)</f>
        <v>0.60000000000000009</v>
      </c>
      <c r="F127">
        <f>IFERROR(SUM('PARITY Errors'!F127, 'Pattern_Matching Errors'!F127, 'Reversal Errors'!F127, 'Stack Errors'!F127, 'Vending_Machine Errors'!F127, 'Vending_Machine_Sum Errors'!F127, 'MazeComplete Errors'!F127, 'MazeSolve Errors'!F127, 'Hamiltonian Errors'!F127)/('Failure Counts Errors'!D1-'Failure Counts Errors'!F127),0)</f>
        <v>21.077777777777779</v>
      </c>
      <c r="G127">
        <f>IFERROR(SUM('PARITY Errors'!G127, 'Pattern_Matching Errors'!G127, 'Reversal Errors'!G127, 'Stack Errors'!G127, 'Vending_Machine Errors'!G127, 'Vending_Machine_Sum Errors'!G127, 'MazeComplete Errors'!G127, 'MazeSolve Errors'!G127, 'Hamiltonian Errors'!G127)/('Failure Counts Errors'!D1-'Failure Counts Errors'!G127),0)</f>
        <v>2.2222222222222223E-2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IFERROR(SUM('PARITY Errors'!D128, 'Pattern_Matching Errors'!D128, 'Reversal Errors'!D128, 'Stack Errors'!D128, 'Vending_Machine Errors'!D128, 'Vending_Machine_Sum Errors'!D128, 'MazeComplete Errors'!D128, 'MazeSolve Errors'!D128, 'Hamiltonian Errors'!D128)/('Failure Counts Errors'!D1-'Failure Counts Errors'!D128),0)</f>
        <v>11.844444444444445</v>
      </c>
      <c r="E128">
        <f>IFERROR(SUM('PARITY Errors'!E128, 'Pattern_Matching Errors'!E128, 'Reversal Errors'!E128, 'Stack Errors'!E128, 'Vending_Machine Errors'!E128, 'Vending_Machine_Sum Errors'!E128, 'MazeComplete Errors'!E128, 'MazeSolve Errors'!E128, 'Hamiltonian Errors'!E128)/('Failure Counts Errors'!D1-'Failure Counts Errors'!E128),0)</f>
        <v>0.61111111111111116</v>
      </c>
      <c r="F128">
        <f>IFERROR(SUM('PARITY Errors'!F128, 'Pattern_Matching Errors'!F128, 'Reversal Errors'!F128, 'Stack Errors'!F128, 'Vending_Machine Errors'!F128, 'Vending_Machine_Sum Errors'!F128, 'MazeComplete Errors'!F128, 'MazeSolve Errors'!F128, 'Hamiltonian Errors'!F128)/('Failure Counts Errors'!D1-'Failure Counts Errors'!F128),0)</f>
        <v>21.555555555555557</v>
      </c>
      <c r="G128">
        <f>IFERROR(SUM('PARITY Errors'!G128, 'Pattern_Matching Errors'!G128, 'Reversal Errors'!G128, 'Stack Errors'!G128, 'Vending_Machine Errors'!G128, 'Vending_Machine_Sum Errors'!G128, 'MazeComplete Errors'!G128, 'MazeSolve Errors'!G128, 'Hamiltonian Errors'!G128)/('Failure Counts Errors'!D1-'Failure Counts Errors'!G128),0)</f>
        <v>3.3333333333333333E-2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IFERROR(SUM('PARITY Errors'!D129, 'Pattern_Matching Errors'!D129, 'Reversal Errors'!D129, 'Stack Errors'!D129, 'Vending_Machine Errors'!D129, 'Vending_Machine_Sum Errors'!D129, 'MazeComplete Errors'!D129, 'MazeSolve Errors'!D129, 'Hamiltonian Errors'!D129)/('Failure Counts Errors'!D1-'Failure Counts Errors'!D129),0)</f>
        <v>12.333333333333334</v>
      </c>
      <c r="E129">
        <f>IFERROR(SUM('PARITY Errors'!E129, 'Pattern_Matching Errors'!E129, 'Reversal Errors'!E129, 'Stack Errors'!E129, 'Vending_Machine Errors'!E129, 'Vending_Machine_Sum Errors'!E129, 'MazeComplete Errors'!E129, 'MazeSolve Errors'!E129, 'Hamiltonian Errors'!E129)/('Failure Counts Errors'!D1-'Failure Counts Errors'!E129),0)</f>
        <v>0.75555555555555554</v>
      </c>
      <c r="F129">
        <f>IFERROR(SUM('PARITY Errors'!F129, 'Pattern_Matching Errors'!F129, 'Reversal Errors'!F129, 'Stack Errors'!F129, 'Vending_Machine Errors'!F129, 'Vending_Machine_Sum Errors'!F129, 'MazeComplete Errors'!F129, 'MazeSolve Errors'!F129, 'Hamiltonian Errors'!F129)/('Failure Counts Errors'!D1-'Failure Counts Errors'!F129),0)</f>
        <v>22.188888888888886</v>
      </c>
      <c r="G129">
        <f>IFERROR(SUM('PARITY Errors'!G129, 'Pattern_Matching Errors'!G129, 'Reversal Errors'!G129, 'Stack Errors'!G129, 'Vending_Machine Errors'!G129, 'Vending_Machine_Sum Errors'!G129, 'MazeComplete Errors'!G129, 'MazeSolve Errors'!G129, 'Hamiltonian Errors'!G129)/('Failure Counts Errors'!D1-'Failure Counts Errors'!G129),0)</f>
        <v>2.2222222222222223E-2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IFERROR(SUM('PARITY Errors'!D130, 'Pattern_Matching Errors'!D130, 'Reversal Errors'!D130, 'Stack Errors'!D130, 'Vending_Machine Errors'!D130, 'Vending_Machine_Sum Errors'!D130, 'MazeComplete Errors'!D130, 'MazeSolve Errors'!D130, 'Hamiltonian Errors'!D130)/('Failure Counts Errors'!D1-'Failure Counts Errors'!D130),0)</f>
        <v>12.466666666666667</v>
      </c>
      <c r="E130">
        <f>IFERROR(SUM('PARITY Errors'!E130, 'Pattern_Matching Errors'!E130, 'Reversal Errors'!E130, 'Stack Errors'!E130, 'Vending_Machine Errors'!E130, 'Vending_Machine_Sum Errors'!E130, 'MazeComplete Errors'!E130, 'MazeSolve Errors'!E130, 'Hamiltonian Errors'!E130)/('Failure Counts Errors'!D1-'Failure Counts Errors'!E130),0)</f>
        <v>0.92222222222222228</v>
      </c>
      <c r="F130">
        <f>IFERROR(SUM('PARITY Errors'!F130, 'Pattern_Matching Errors'!F130, 'Reversal Errors'!F130, 'Stack Errors'!F130, 'Vending_Machine Errors'!F130, 'Vending_Machine_Sum Errors'!F130, 'MazeComplete Errors'!F130, 'MazeSolve Errors'!F130, 'Hamiltonian Errors'!F130)/('Failure Counts Errors'!D1-'Failure Counts Errors'!F130),0)</f>
        <v>20.944444444444443</v>
      </c>
      <c r="G130">
        <f>IFERROR(SUM('PARITY Errors'!G130, 'Pattern_Matching Errors'!G130, 'Reversal Errors'!G130, 'Stack Errors'!G130, 'Vending_Machine Errors'!G130, 'Vending_Machine_Sum Errors'!G130, 'MazeComplete Errors'!G130, 'MazeSolve Errors'!G130, 'Hamiltonian Errors'!G130)/('Failure Counts Errors'!D1-'Failure Counts Errors'!G130),0)</f>
        <v>3.3333333333333333E-2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IFERROR(SUM('PARITY Errors'!D131, 'Pattern_Matching Errors'!D131, 'Reversal Errors'!D131, 'Stack Errors'!D131, 'Vending_Machine Errors'!D131, 'Vending_Machine_Sum Errors'!D131, 'MazeComplete Errors'!D131, 'MazeSolve Errors'!D131, 'Hamiltonian Errors'!D131)/('Failure Counts Errors'!D1-'Failure Counts Errors'!D131),0)</f>
        <v>13.854444444444445</v>
      </c>
      <c r="E131">
        <f>IFERROR(SUM('PARITY Errors'!E131, 'Pattern_Matching Errors'!E131, 'Reversal Errors'!E131, 'Stack Errors'!E131, 'Vending_Machine Errors'!E131, 'Vending_Machine_Sum Errors'!E131, 'MazeComplete Errors'!E131, 'MazeSolve Errors'!E131, 'Hamiltonian Errors'!E131)/('Failure Counts Errors'!D1-'Failure Counts Errors'!E131),0)</f>
        <v>1.5222222222222221</v>
      </c>
      <c r="F131">
        <f>IFERROR(SUM('PARITY Errors'!F131, 'Pattern_Matching Errors'!F131, 'Reversal Errors'!F131, 'Stack Errors'!F131, 'Vending_Machine Errors'!F131, 'Vending_Machine_Sum Errors'!F131, 'MazeComplete Errors'!F131, 'MazeSolve Errors'!F131, 'Hamiltonian Errors'!F131)/('Failure Counts Errors'!D1-'Failure Counts Errors'!F131),0)</f>
        <v>22.144444444444442</v>
      </c>
      <c r="G131">
        <f>IFERROR(SUM('PARITY Errors'!G131, 'Pattern_Matching Errors'!G131, 'Reversal Errors'!G131, 'Stack Errors'!G131, 'Vending_Machine Errors'!G131, 'Vending_Machine_Sum Errors'!G131, 'MazeComplete Errors'!G131, 'MazeSolve Errors'!G131, 'Hamiltonian Errors'!G131)/('Failure Counts Errors'!D1-'Failure Counts Errors'!G131),0)</f>
        <v>4.4444444444444446E-2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IFERROR(SUM('PARITY Errors'!D132, 'Pattern_Matching Errors'!D132, 'Reversal Errors'!D132, 'Stack Errors'!D132, 'Vending_Machine Errors'!D132, 'Vending_Machine_Sum Errors'!D132, 'MazeComplete Errors'!D132, 'MazeSolve Errors'!D132, 'Hamiltonian Errors'!D132)/('Failure Counts Errors'!D1-'Failure Counts Errors'!D132),0)</f>
        <v>16.114444444444445</v>
      </c>
      <c r="E132">
        <f>IFERROR(SUM('PARITY Errors'!E132, 'Pattern_Matching Errors'!E132, 'Reversal Errors'!E132, 'Stack Errors'!E132, 'Vending_Machine Errors'!E132, 'Vending_Machine_Sum Errors'!E132, 'MazeComplete Errors'!E132, 'MazeSolve Errors'!E132, 'Hamiltonian Errors'!E132)/('Failure Counts Errors'!D1-'Failure Counts Errors'!E132),0)</f>
        <v>7.7777777777777779E-2</v>
      </c>
      <c r="F132">
        <f>IFERROR(SUM('PARITY Errors'!F132, 'Pattern_Matching Errors'!F132, 'Reversal Errors'!F132, 'Stack Errors'!F132, 'Vending_Machine Errors'!F132, 'Vending_Machine_Sum Errors'!F132, 'MazeComplete Errors'!F132, 'MazeSolve Errors'!F132, 'Hamiltonian Errors'!F132)/('Failure Counts Errors'!D1-'Failure Counts Errors'!F132),0)</f>
        <v>9.4555555555555557</v>
      </c>
      <c r="G132">
        <f>IFERROR(SUM('PARITY Errors'!G132, 'Pattern_Matching Errors'!G132, 'Reversal Errors'!G132, 'Stack Errors'!G132, 'Vending_Machine Errors'!G132, 'Vending_Machine_Sum Errors'!G132, 'MazeComplete Errors'!G132, 'MazeSolve Errors'!G132, 'Hamiltonian Errors'!G132)/('Failure Counts Errors'!D1-'Failure Counts Errors'!G132),0)</f>
        <v>12.55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IFERROR(SUM('PARITY Errors'!D133, 'Pattern_Matching Errors'!D133, 'Reversal Errors'!D133, 'Stack Errors'!D133, 'Vending_Machine Errors'!D133, 'Vending_Machine_Sum Errors'!D133, 'MazeComplete Errors'!D133, 'MazeSolve Errors'!D133, 'Hamiltonian Errors'!D133)/('Failure Counts Errors'!D1-'Failure Counts Errors'!D133),0)</f>
        <v>15.622222222222225</v>
      </c>
      <c r="E133">
        <f>IFERROR(SUM('PARITY Errors'!E133, 'Pattern_Matching Errors'!E133, 'Reversal Errors'!E133, 'Stack Errors'!E133, 'Vending_Machine Errors'!E133, 'Vending_Machine_Sum Errors'!E133, 'MazeComplete Errors'!E133, 'MazeSolve Errors'!E133, 'Hamiltonian Errors'!E133)/('Failure Counts Errors'!D1-'Failure Counts Errors'!E133),0)</f>
        <v>6.666666666666668E-2</v>
      </c>
      <c r="F133">
        <f>IFERROR(SUM('PARITY Errors'!F133, 'Pattern_Matching Errors'!F133, 'Reversal Errors'!F133, 'Stack Errors'!F133, 'Vending_Machine Errors'!F133, 'Vending_Machine_Sum Errors'!F133, 'MazeComplete Errors'!F133, 'MazeSolve Errors'!F133, 'Hamiltonian Errors'!F133)/('Failure Counts Errors'!D1-'Failure Counts Errors'!F133),0)</f>
        <v>8.8555555555555561</v>
      </c>
      <c r="G133">
        <f>IFERROR(SUM('PARITY Errors'!G133, 'Pattern_Matching Errors'!G133, 'Reversal Errors'!G133, 'Stack Errors'!G133, 'Vending_Machine Errors'!G133, 'Vending_Machine_Sum Errors'!G133, 'MazeComplete Errors'!G133, 'MazeSolve Errors'!G133, 'Hamiltonian Errors'!G133)/('Failure Counts Errors'!D1-'Failure Counts Errors'!G133),0)</f>
        <v>12.6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IFERROR(SUM('PARITY Errors'!D134, 'Pattern_Matching Errors'!D134, 'Reversal Errors'!D134, 'Stack Errors'!D134, 'Vending_Machine Errors'!D134, 'Vending_Machine_Sum Errors'!D134, 'MazeComplete Errors'!D134, 'MazeSolve Errors'!D134, 'Hamiltonian Errors'!D134)/('Failure Counts Errors'!D1-'Failure Counts Errors'!D134),0)</f>
        <v>15.844444444444443</v>
      </c>
      <c r="E134">
        <f>IFERROR(SUM('PARITY Errors'!E134, 'Pattern_Matching Errors'!E134, 'Reversal Errors'!E134, 'Stack Errors'!E134, 'Vending_Machine Errors'!E134, 'Vending_Machine_Sum Errors'!E134, 'MazeComplete Errors'!E134, 'MazeSolve Errors'!E134, 'Hamiltonian Errors'!E134)/('Failure Counts Errors'!D1-'Failure Counts Errors'!E134),0)</f>
        <v>0.16666666666666666</v>
      </c>
      <c r="F134">
        <f>IFERROR(SUM('PARITY Errors'!F134, 'Pattern_Matching Errors'!F134, 'Reversal Errors'!F134, 'Stack Errors'!F134, 'Vending_Machine Errors'!F134, 'Vending_Machine_Sum Errors'!F134, 'MazeComplete Errors'!F134, 'MazeSolve Errors'!F134, 'Hamiltonian Errors'!F134)/('Failure Counts Errors'!D1-'Failure Counts Errors'!F134),0)</f>
        <v>8.5333333333333332</v>
      </c>
      <c r="G134">
        <f>IFERROR(SUM('PARITY Errors'!G134, 'Pattern_Matching Errors'!G134, 'Reversal Errors'!G134, 'Stack Errors'!G134, 'Vending_Machine Errors'!G134, 'Vending_Machine_Sum Errors'!G134, 'MazeComplete Errors'!G134, 'MazeSolve Errors'!G134, 'Hamiltonian Errors'!G134)/('Failure Counts Errors'!D1-'Failure Counts Errors'!G134),0)</f>
        <v>12.5375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IFERROR(SUM('PARITY Errors'!D135, 'Pattern_Matching Errors'!D135, 'Reversal Errors'!D135, 'Stack Errors'!D135, 'Vending_Machine Errors'!D135, 'Vending_Machine_Sum Errors'!D135, 'MazeComplete Errors'!D135, 'MazeSolve Errors'!D135, 'Hamiltonian Errors'!D135)/('Failure Counts Errors'!D1-'Failure Counts Errors'!D135),0)</f>
        <v>15.58888888888889</v>
      </c>
      <c r="E135">
        <f>IFERROR(SUM('PARITY Errors'!E135, 'Pattern_Matching Errors'!E135, 'Reversal Errors'!E135, 'Stack Errors'!E135, 'Vending_Machine Errors'!E135, 'Vending_Machine_Sum Errors'!E135, 'MazeComplete Errors'!E135, 'MazeSolve Errors'!E135, 'Hamiltonian Errors'!E135)/('Failure Counts Errors'!D1-'Failure Counts Errors'!E135),0)</f>
        <v>0.23333333333333334</v>
      </c>
      <c r="F135">
        <f>IFERROR(SUM('PARITY Errors'!F135, 'Pattern_Matching Errors'!F135, 'Reversal Errors'!F135, 'Stack Errors'!F135, 'Vending_Machine Errors'!F135, 'Vending_Machine_Sum Errors'!F135, 'MazeComplete Errors'!F135, 'MazeSolve Errors'!F135, 'Hamiltonian Errors'!F135)/('Failure Counts Errors'!D1-'Failure Counts Errors'!F135),0)</f>
        <v>8.0888888888888886</v>
      </c>
      <c r="G135">
        <f>IFERROR(SUM('PARITY Errors'!G135, 'Pattern_Matching Errors'!G135, 'Reversal Errors'!G135, 'Stack Errors'!G135, 'Vending_Machine Errors'!G135, 'Vending_Machine_Sum Errors'!G135, 'MazeComplete Errors'!G135, 'MazeSolve Errors'!G135, 'Hamiltonian Errors'!G135)/('Failure Counts Errors'!D1-'Failure Counts Errors'!G135),0)</f>
        <v>12.5375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IFERROR(SUM('PARITY Errors'!D136, 'Pattern_Matching Errors'!D136, 'Reversal Errors'!D136, 'Stack Errors'!D136, 'Vending_Machine Errors'!D136, 'Vending_Machine_Sum Errors'!D136, 'MazeComplete Errors'!D136, 'MazeSolve Errors'!D136, 'Hamiltonian Errors'!D136)/('Failure Counts Errors'!D1-'Failure Counts Errors'!D136),0)</f>
        <v>17.455555555555552</v>
      </c>
      <c r="E136">
        <f>IFERROR(SUM('PARITY Errors'!E136, 'Pattern_Matching Errors'!E136, 'Reversal Errors'!E136, 'Stack Errors'!E136, 'Vending_Machine Errors'!E136, 'Vending_Machine_Sum Errors'!E136, 'MazeComplete Errors'!E136, 'MazeSolve Errors'!E136, 'Hamiltonian Errors'!E136)/('Failure Counts Errors'!D1-'Failure Counts Errors'!E136),0)</f>
        <v>0.61111111111111116</v>
      </c>
      <c r="F136">
        <f>IFERROR(SUM('PARITY Errors'!F136, 'Pattern_Matching Errors'!F136, 'Reversal Errors'!F136, 'Stack Errors'!F136, 'Vending_Machine Errors'!F136, 'Vending_Machine_Sum Errors'!F136, 'MazeComplete Errors'!F136, 'MazeSolve Errors'!F136, 'Hamiltonian Errors'!F136)/('Failure Counts Errors'!D1-'Failure Counts Errors'!F136),0)</f>
        <v>6.833333333333333</v>
      </c>
      <c r="G136">
        <f>IFERROR(SUM('PARITY Errors'!G136, 'Pattern_Matching Errors'!G136, 'Reversal Errors'!G136, 'Stack Errors'!G136, 'Vending_Machine Errors'!G136, 'Vending_Machine_Sum Errors'!G136, 'MazeComplete Errors'!G136, 'MazeSolve Errors'!G136, 'Hamiltonian Errors'!G136)/('Failure Counts Errors'!D1-'Failure Counts Errors'!G136),0)</f>
        <v>12.512499999999999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IFERROR(SUM('PARITY Errors'!D137, 'Pattern_Matching Errors'!D137, 'Reversal Errors'!D137, 'Stack Errors'!D137, 'Vending_Machine Errors'!D137, 'Vending_Machine_Sum Errors'!D137, 'MazeComplete Errors'!D137, 'MazeSolve Errors'!D137, 'Hamiltonian Errors'!D137)/('Failure Counts Errors'!D1-'Failure Counts Errors'!D137),0)</f>
        <v>21.955555555555556</v>
      </c>
      <c r="E137">
        <f>IFERROR(SUM('PARITY Errors'!E137, 'Pattern_Matching Errors'!E137, 'Reversal Errors'!E137, 'Stack Errors'!E137, 'Vending_Machine Errors'!E137, 'Vending_Machine_Sum Errors'!E137, 'MazeComplete Errors'!E137, 'MazeSolve Errors'!E137, 'Hamiltonian Errors'!E137)/('Failure Counts Errors'!D1-'Failure Counts Errors'!E137),0)</f>
        <v>2.2222222222222223E-2</v>
      </c>
      <c r="F137">
        <f>IFERROR(SUM('PARITY Errors'!F137, 'Pattern_Matching Errors'!F137, 'Reversal Errors'!F137, 'Stack Errors'!F137, 'Vending_Machine Errors'!F137, 'Vending_Machine_Sum Errors'!F137, 'MazeComplete Errors'!F137, 'MazeSolve Errors'!F137, 'Hamiltonian Errors'!F137)/('Failure Counts Errors'!D1-'Failure Counts Errors'!F137),0)</f>
        <v>4.677777777777778</v>
      </c>
      <c r="G137">
        <f>IFERROR(SUM('PARITY Errors'!G137, 'Pattern_Matching Errors'!G137, 'Reversal Errors'!G137, 'Stack Errors'!G137, 'Vending_Machine Errors'!G137, 'Vending_Machine_Sum Errors'!G137, 'MazeComplete Errors'!G137, 'MazeSolve Errors'!G137, 'Hamiltonian Errors'!G137)/('Failure Counts Errors'!D1-'Failure Counts Errors'!G137),0)</f>
        <v>12.8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IFERROR(SUM('PARITY Errors'!D138, 'Pattern_Matching Errors'!D138, 'Reversal Errors'!D138, 'Stack Errors'!D138, 'Vending_Machine Errors'!D138, 'Vending_Machine_Sum Errors'!D138, 'MazeComplete Errors'!D138, 'MazeSolve Errors'!D138, 'Hamiltonian Errors'!D138)/('Failure Counts Errors'!D1-'Failure Counts Errors'!D138),0)</f>
        <v>23.977777777777778</v>
      </c>
      <c r="E138">
        <f>IFERROR(SUM('PARITY Errors'!E138, 'Pattern_Matching Errors'!E138, 'Reversal Errors'!E138, 'Stack Errors'!E138, 'Vending_Machine Errors'!E138, 'Vending_Machine_Sum Errors'!E138, 'MazeComplete Errors'!E138, 'MazeSolve Errors'!E138, 'Hamiltonian Errors'!E138)/('Failure Counts Errors'!D1-'Failure Counts Errors'!E138),0)</f>
        <v>1.1111111111111112E-2</v>
      </c>
      <c r="F138">
        <f>IFERROR(SUM('PARITY Errors'!F138, 'Pattern_Matching Errors'!F138, 'Reversal Errors'!F138, 'Stack Errors'!F138, 'Vending_Machine Errors'!F138, 'Vending_Machine_Sum Errors'!F138, 'MazeComplete Errors'!F138, 'MazeSolve Errors'!F138, 'Hamiltonian Errors'!F138)/('Failure Counts Errors'!D1-'Failure Counts Errors'!F138),0)</f>
        <v>4.5333333333333332</v>
      </c>
      <c r="G138">
        <f>IFERROR(SUM('PARITY Errors'!G138, 'Pattern_Matching Errors'!G138, 'Reversal Errors'!G138, 'Stack Errors'!G138, 'Vending_Machine Errors'!G138, 'Vending_Machine_Sum Errors'!G138, 'MazeComplete Errors'!G138, 'MazeSolve Errors'!G138, 'Hamiltonian Errors'!G138)/('Failure Counts Errors'!D1-'Failure Counts Errors'!G138),0)</f>
        <v>12.675000000000001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IFERROR(SUM('PARITY Errors'!D139, 'Pattern_Matching Errors'!D139, 'Reversal Errors'!D139, 'Stack Errors'!D139, 'Vending_Machine Errors'!D139, 'Vending_Machine_Sum Errors'!D139, 'MazeComplete Errors'!D139, 'MazeSolve Errors'!D139, 'Hamiltonian Errors'!D139)/('Failure Counts Errors'!D1-'Failure Counts Errors'!D139),0)</f>
        <v>24.655555555555555</v>
      </c>
      <c r="E139">
        <f>IFERROR(SUM('PARITY Errors'!E139, 'Pattern_Matching Errors'!E139, 'Reversal Errors'!E139, 'Stack Errors'!E139, 'Vending_Machine Errors'!E139, 'Vending_Machine_Sum Errors'!E139, 'MazeComplete Errors'!E139, 'MazeSolve Errors'!E139, 'Hamiltonian Errors'!E139)/('Failure Counts Errors'!D1-'Failure Counts Errors'!E139),0)</f>
        <v>5.5555555555555552E-2</v>
      </c>
      <c r="F139">
        <f>IFERROR(SUM('PARITY Errors'!F139, 'Pattern_Matching Errors'!F139, 'Reversal Errors'!F139, 'Stack Errors'!F139, 'Vending_Machine Errors'!F139, 'Vending_Machine_Sum Errors'!F139, 'MazeComplete Errors'!F139, 'MazeSolve Errors'!F139, 'Hamiltonian Errors'!F139)/('Failure Counts Errors'!D1-'Failure Counts Errors'!F139),0)</f>
        <v>4.8000000000000007</v>
      </c>
      <c r="G139">
        <f>IFERROR(SUM('PARITY Errors'!G139, 'Pattern_Matching Errors'!G139, 'Reversal Errors'!G139, 'Stack Errors'!G139, 'Vending_Machine Errors'!G139, 'Vending_Machine_Sum Errors'!G139, 'MazeComplete Errors'!G139, 'MazeSolve Errors'!G139, 'Hamiltonian Errors'!G139)/('Failure Counts Errors'!D1-'Failure Counts Errors'!G139),0)</f>
        <v>12.637499999999999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IFERROR(SUM('PARITY Errors'!D140, 'Pattern_Matching Errors'!D140, 'Reversal Errors'!D140, 'Stack Errors'!D140, 'Vending_Machine Errors'!D140, 'Vending_Machine_Sum Errors'!D140, 'MazeComplete Errors'!D140, 'MazeSolve Errors'!D140, 'Hamiltonian Errors'!D140)/('Failure Counts Errors'!D1-'Failure Counts Errors'!D140),0)</f>
        <v>25.133333333333333</v>
      </c>
      <c r="E140">
        <f>IFERROR(SUM('PARITY Errors'!E140, 'Pattern_Matching Errors'!E140, 'Reversal Errors'!E140, 'Stack Errors'!E140, 'Vending_Machine Errors'!E140, 'Vending_Machine_Sum Errors'!E140, 'MazeComplete Errors'!E140, 'MazeSolve Errors'!E140, 'Hamiltonian Errors'!E140)/('Failure Counts Errors'!D1-'Failure Counts Errors'!E140),0)</f>
        <v>5.5555555555555552E-2</v>
      </c>
      <c r="F140">
        <f>IFERROR(SUM('PARITY Errors'!F140, 'Pattern_Matching Errors'!F140, 'Reversal Errors'!F140, 'Stack Errors'!F140, 'Vending_Machine Errors'!F140, 'Vending_Machine_Sum Errors'!F140, 'MazeComplete Errors'!F140, 'MazeSolve Errors'!F140, 'Hamiltonian Errors'!F140)/('Failure Counts Errors'!D1-'Failure Counts Errors'!F140),0)</f>
        <v>4.833333333333333</v>
      </c>
      <c r="G140">
        <f>IFERROR(SUM('PARITY Errors'!G140, 'Pattern_Matching Errors'!G140, 'Reversal Errors'!G140, 'Stack Errors'!G140, 'Vending_Machine Errors'!G140, 'Vending_Machine_Sum Errors'!G140, 'MazeComplete Errors'!G140, 'MazeSolve Errors'!G140, 'Hamiltonian Errors'!G140)/('Failure Counts Errors'!D1-'Failure Counts Errors'!G140),0)</f>
        <v>12.625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IFERROR(SUM('PARITY Errors'!D141, 'Pattern_Matching Errors'!D141, 'Reversal Errors'!D141, 'Stack Errors'!D141, 'Vending_Machine Errors'!D141, 'Vending_Machine_Sum Errors'!D141, 'MazeComplete Errors'!D141, 'MazeSolve Errors'!D141, 'Hamiltonian Errors'!D141)/('Failure Counts Errors'!D1-'Failure Counts Errors'!D141),0)</f>
        <v>28.621111111111116</v>
      </c>
      <c r="E141">
        <f>IFERROR(SUM('PARITY Errors'!E141, 'Pattern_Matching Errors'!E141, 'Reversal Errors'!E141, 'Stack Errors'!E141, 'Vending_Machine Errors'!E141, 'Vending_Machine_Sum Errors'!E141, 'MazeComplete Errors'!E141, 'MazeSolve Errors'!E141, 'Hamiltonian Errors'!E141)/('Failure Counts Errors'!D1-'Failure Counts Errors'!E141),0)</f>
        <v>0.26666666666666666</v>
      </c>
      <c r="F141">
        <f>IFERROR(SUM('PARITY Errors'!F141, 'Pattern_Matching Errors'!F141, 'Reversal Errors'!F141, 'Stack Errors'!F141, 'Vending_Machine Errors'!F141, 'Vending_Machine_Sum Errors'!F141, 'MazeComplete Errors'!F141, 'MazeSolve Errors'!F141, 'Hamiltonian Errors'!F141)/('Failure Counts Errors'!D1-'Failure Counts Errors'!F141),0)</f>
        <v>3.9666666666666668</v>
      </c>
      <c r="G141">
        <f>IFERROR(SUM('PARITY Errors'!G141, 'Pattern_Matching Errors'!G141, 'Reversal Errors'!G141, 'Stack Errors'!G141, 'Vending_Machine Errors'!G141, 'Vending_Machine_Sum Errors'!G141, 'MazeComplete Errors'!G141, 'MazeSolve Errors'!G141, 'Hamiltonian Errors'!G141)/('Failure Counts Errors'!D1-'Failure Counts Errors'!G141),0)</f>
        <v>12.5625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IFERROR(SUM('PARITY Errors'!D148, 'Pattern_Matching Errors'!D148, 'Reversal Errors'!D148, 'Stack Errors'!D148, 'Vending_Machine Errors'!D148, 'Vending_Machine_Sum Errors'!D148, 'MazeComplete Errors'!D148, 'MazeSolve Errors'!D148, 'Hamiltonian Errors'!D148)/('Failure Counts Errors'!D1-'Failure Counts Errors'!D148),0)</f>
        <v>83.016666666666666</v>
      </c>
      <c r="E148">
        <f>IFERROR(SUM('PARITY Errors'!E148, 'Pattern_Matching Errors'!E148, 'Reversal Errors'!E148, 'Stack Errors'!E148, 'Vending_Machine Errors'!E148, 'Vending_Machine_Sum Errors'!E148, 'MazeComplete Errors'!E148, 'MazeSolve Errors'!E148, 'Hamiltonian Errors'!E148)/('Failure Counts Errors'!D1-'Failure Counts Errors'!E148),0)</f>
        <v>12.255555555555553</v>
      </c>
      <c r="F148">
        <f>IFERROR(SUM('PARITY Errors'!F148, 'Pattern_Matching Errors'!F148, 'Reversal Errors'!F148, 'Stack Errors'!F148, 'Vending_Machine Errors'!F148, 'Vending_Machine_Sum Errors'!F148, 'MazeComplete Errors'!F148, 'MazeSolve Errors'!F148, 'Hamiltonian Errors'!F148)/('Failure Counts Errors'!D1-'Failure Counts Errors'!F148),0)</f>
        <v>13.266666666666667</v>
      </c>
      <c r="G148">
        <f>IFERROR(SUM('PARITY Errors'!G148, 'Pattern_Matching Errors'!G148, 'Reversal Errors'!G148, 'Stack Errors'!G148, 'Vending_Machine Errors'!G148, 'Vending_Machine_Sum Errors'!G148, 'MazeComplete Errors'!G148, 'MazeSolve Errors'!G148, 'Hamiltonian Errors'!G148)/('Failure Counts Errors'!D1-'Failure Counts Errors'!G148),0)</f>
        <v>800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IFERROR(SUM('PARITY Errors'!D149, 'Pattern_Matching Errors'!D149, 'Reversal Errors'!D149, 'Stack Errors'!D149, 'Vending_Machine Errors'!D149, 'Vending_Machine_Sum Errors'!D149, 'MazeComplete Errors'!D149, 'MazeSolve Errors'!D149, 'Hamiltonian Errors'!D149)/('Failure Counts Errors'!D1-'Failure Counts Errors'!D149),0)</f>
        <v>71.3</v>
      </c>
      <c r="E149">
        <f>IFERROR(SUM('PARITY Errors'!E149, 'Pattern_Matching Errors'!E149, 'Reversal Errors'!E149, 'Stack Errors'!E149, 'Vending_Machine Errors'!E149, 'Vending_Machine_Sum Errors'!E149, 'MazeComplete Errors'!E149, 'MazeSolve Errors'!E149, 'Hamiltonian Errors'!E149)/('Failure Counts Errors'!D1-'Failure Counts Errors'!E149),0)</f>
        <v>12.744444444444445</v>
      </c>
      <c r="F149">
        <f>IFERROR(SUM('PARITY Errors'!F149, 'Pattern_Matching Errors'!F149, 'Reversal Errors'!F149, 'Stack Errors'!F149, 'Vending_Machine Errors'!F149, 'Vending_Machine_Sum Errors'!F149, 'MazeComplete Errors'!F149, 'MazeSolve Errors'!F149, 'Hamiltonian Errors'!F149)/('Failure Counts Errors'!D1-'Failure Counts Errors'!F149),0)</f>
        <v>15.011111111111111</v>
      </c>
      <c r="G149">
        <f>IFERROR(SUM('PARITY Errors'!G149, 'Pattern_Matching Errors'!G149, 'Reversal Errors'!G149, 'Stack Errors'!G149, 'Vending_Machine Errors'!G149, 'Vending_Machine_Sum Errors'!G149, 'MazeComplete Errors'!G149, 'MazeSolve Errors'!G149, 'Hamiltonian Errors'!G149)/('Failure Counts Errors'!D1-'Failure Counts Errors'!G149),0)</f>
        <v>800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IFERROR(SUM('PARITY Errors'!D150, 'Pattern_Matching Errors'!D150, 'Reversal Errors'!D150, 'Stack Errors'!D150, 'Vending_Machine Errors'!D150, 'Vending_Machine_Sum Errors'!D150, 'MazeComplete Errors'!D150, 'MazeSolve Errors'!D150, 'Hamiltonian Errors'!D150)/('Failure Counts Errors'!D1-'Failure Counts Errors'!D150),0)</f>
        <v>71.028571428571425</v>
      </c>
      <c r="E150">
        <f>IFERROR(SUM('PARITY Errors'!E150, 'Pattern_Matching Errors'!E150, 'Reversal Errors'!E150, 'Stack Errors'!E150, 'Vending_Machine Errors'!E150, 'Vending_Machine_Sum Errors'!E150, 'MazeComplete Errors'!E150, 'MazeSolve Errors'!E150, 'Hamiltonian Errors'!E150)/('Failure Counts Errors'!D1-'Failure Counts Errors'!E150),0)</f>
        <v>12.633333333333333</v>
      </c>
      <c r="F150">
        <f>IFERROR(SUM('PARITY Errors'!F150, 'Pattern_Matching Errors'!F150, 'Reversal Errors'!F150, 'Stack Errors'!F150, 'Vending_Machine Errors'!F150, 'Vending_Machine_Sum Errors'!F150, 'MazeComplete Errors'!F150, 'MazeSolve Errors'!F150, 'Hamiltonian Errors'!F150)/('Failure Counts Errors'!D1-'Failure Counts Errors'!F150),0)</f>
        <v>15.122222222222225</v>
      </c>
      <c r="G150">
        <f>IFERROR(SUM('PARITY Errors'!G150, 'Pattern_Matching Errors'!G150, 'Reversal Errors'!G150, 'Stack Errors'!G150, 'Vending_Machine Errors'!G150, 'Vending_Machine_Sum Errors'!G150, 'MazeComplete Errors'!G150, 'MazeSolve Errors'!G150, 'Hamiltonian Errors'!G150)/('Failure Counts Errors'!D1-'Failure Counts Errors'!G150),0)</f>
        <v>800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IFERROR(SUM('PARITY Errors'!D151, 'Pattern_Matching Errors'!D151, 'Reversal Errors'!D151, 'Stack Errors'!D151, 'Vending_Machine Errors'!D151, 'Vending_Machine_Sum Errors'!D151, 'MazeComplete Errors'!D151, 'MazeSolve Errors'!D151, 'Hamiltonian Errors'!D151)/('Failure Counts Errors'!D1-'Failure Counts Errors'!D151),0)</f>
        <v>84.083333333333343</v>
      </c>
      <c r="E151">
        <f>IFERROR(SUM('PARITY Errors'!E151, 'Pattern_Matching Errors'!E151, 'Reversal Errors'!E151, 'Stack Errors'!E151, 'Vending_Machine Errors'!E151, 'Vending_Machine_Sum Errors'!E151, 'MazeComplete Errors'!E151, 'MazeSolve Errors'!E151, 'Hamiltonian Errors'!E151)/('Failure Counts Errors'!D1-'Failure Counts Errors'!E151),0)</f>
        <v>12.755555555555555</v>
      </c>
      <c r="F151">
        <f>IFERROR(SUM('PARITY Errors'!F151, 'Pattern_Matching Errors'!F151, 'Reversal Errors'!F151, 'Stack Errors'!F151, 'Vending_Machine Errors'!F151, 'Vending_Machine_Sum Errors'!F151, 'MazeComplete Errors'!F151, 'MazeSolve Errors'!F151, 'Hamiltonian Errors'!F151)/('Failure Counts Errors'!D1-'Failure Counts Errors'!F151),0)</f>
        <v>15.255555555555556</v>
      </c>
      <c r="G151">
        <f>IFERROR(SUM('PARITY Errors'!G151, 'Pattern_Matching Errors'!G151, 'Reversal Errors'!G151, 'Stack Errors'!G151, 'Vending_Machine Errors'!G151, 'Vending_Machine_Sum Errors'!G151, 'MazeComplete Errors'!G151, 'MazeSolve Errors'!G151, 'Hamiltonian Errors'!G151)/('Failure Counts Errors'!D1-'Failure Counts Errors'!G151),0)</f>
        <v>800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IFERROR(SUM('PARITY Errors'!D152, 'Pattern_Matching Errors'!D152, 'Reversal Errors'!D152, 'Stack Errors'!D152, 'Vending_Machine Errors'!D152, 'Vending_Machine_Sum Errors'!D152, 'MazeComplete Errors'!D152, 'MazeSolve Errors'!D152, 'Hamiltonian Errors'!D152)/('Failure Counts Errors'!D1-'Failure Counts Errors'!D152),0)</f>
        <v>72.2</v>
      </c>
      <c r="E152">
        <f>IFERROR(SUM('PARITY Errors'!E152, 'Pattern_Matching Errors'!E152, 'Reversal Errors'!E152, 'Stack Errors'!E152, 'Vending_Machine Errors'!E152, 'Vending_Machine_Sum Errors'!E152, 'MazeComplete Errors'!E152, 'MazeSolve Errors'!E152, 'Hamiltonian Errors'!E152)/('Failure Counts Errors'!D1-'Failure Counts Errors'!E152),0)</f>
        <v>12.41111111111111</v>
      </c>
      <c r="F152">
        <f>IFERROR(SUM('PARITY Errors'!F152, 'Pattern_Matching Errors'!F152, 'Reversal Errors'!F152, 'Stack Errors'!F152, 'Vending_Machine Errors'!F152, 'Vending_Machine_Sum Errors'!F152, 'MazeComplete Errors'!F152, 'MazeSolve Errors'!F152, 'Hamiltonian Errors'!F152)/('Failure Counts Errors'!D1-'Failure Counts Errors'!F152),0)</f>
        <v>15.899999999999999</v>
      </c>
      <c r="G152">
        <f>IFERROR(SUM('PARITY Errors'!G152, 'Pattern_Matching Errors'!G152, 'Reversal Errors'!G152, 'Stack Errors'!G152, 'Vending_Machine Errors'!G152, 'Vending_Machine_Sum Errors'!G152, 'MazeComplete Errors'!G152, 'MazeSolve Errors'!G152, 'Hamiltonian Errors'!G152)/('Failure Counts Errors'!D1-'Failure Counts Errors'!G152),0)</f>
        <v>800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IFERROR(SUM('PARITY Errors'!D153, 'Pattern_Matching Errors'!D153, 'Reversal Errors'!D153, 'Stack Errors'!D153, 'Vending_Machine Errors'!D153, 'Vending_Machine_Sum Errors'!D153, 'MazeComplete Errors'!D153, 'MazeSolve Errors'!D153, 'Hamiltonian Errors'!D153)/('Failure Counts Errors'!D1-'Failure Counts Errors'!D153),0)</f>
        <v>11.966666666666665</v>
      </c>
      <c r="E153">
        <f>IFERROR(SUM('PARITY Errors'!E153, 'Pattern_Matching Errors'!E153, 'Reversal Errors'!E153, 'Stack Errors'!E153, 'Vending_Machine Errors'!E153, 'Vending_Machine_Sum Errors'!E153, 'MazeComplete Errors'!E153, 'MazeSolve Errors'!E153, 'Hamiltonian Errors'!E153)/('Failure Counts Errors'!D1-'Failure Counts Errors'!E153),0)</f>
        <v>0</v>
      </c>
      <c r="F153">
        <f>IFERROR(SUM('PARITY Errors'!F153, 'Pattern_Matching Errors'!F153, 'Reversal Errors'!F153, 'Stack Errors'!F153, 'Vending_Machine Errors'!F153, 'Vending_Machine_Sum Errors'!F153, 'MazeComplete Errors'!F153, 'MazeSolve Errors'!F153, 'Hamiltonian Errors'!F153)/('Failure Counts Errors'!D1-'Failure Counts Errors'!F153),0)</f>
        <v>13.311111111111112</v>
      </c>
      <c r="G153">
        <f>IFERROR(SUM('PARITY Errors'!G153, 'Pattern_Matching Errors'!G153, 'Reversal Errors'!G153, 'Stack Errors'!G153, 'Vending_Machine Errors'!G153, 'Vending_Machine_Sum Errors'!G153, 'MazeComplete Errors'!G153, 'MazeSolve Errors'!G153, 'Hamiltonian Errors'!G153)/('Failure Counts Errors'!D1-'Failure Counts Errors'!G153),0)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IFERROR(SUM('PARITY Errors'!D154, 'Pattern_Matching Errors'!D154, 'Reversal Errors'!D154, 'Stack Errors'!D154, 'Vending_Machine Errors'!D154, 'Vending_Machine_Sum Errors'!D154, 'MazeComplete Errors'!D154, 'MazeSolve Errors'!D154, 'Hamiltonian Errors'!D154)/('Failure Counts Errors'!D1-'Failure Counts Errors'!D154),0)</f>
        <v>13.922222222222222</v>
      </c>
      <c r="E154">
        <f>IFERROR(SUM('PARITY Errors'!E154, 'Pattern_Matching Errors'!E154, 'Reversal Errors'!E154, 'Stack Errors'!E154, 'Vending_Machine Errors'!E154, 'Vending_Machine_Sum Errors'!E154, 'MazeComplete Errors'!E154, 'MazeSolve Errors'!E154, 'Hamiltonian Errors'!E154)/('Failure Counts Errors'!D1-'Failure Counts Errors'!E154),0)</f>
        <v>0</v>
      </c>
      <c r="F154">
        <f>IFERROR(SUM('PARITY Errors'!F154, 'Pattern_Matching Errors'!F154, 'Reversal Errors'!F154, 'Stack Errors'!F154, 'Vending_Machine Errors'!F154, 'Vending_Machine_Sum Errors'!F154, 'MazeComplete Errors'!F154, 'MazeSolve Errors'!F154, 'Hamiltonian Errors'!F154)/('Failure Counts Errors'!D1-'Failure Counts Errors'!F154),0)</f>
        <v>12.711111111111112</v>
      </c>
      <c r="G154">
        <f>IFERROR(SUM('PARITY Errors'!G154, 'Pattern_Matching Errors'!G154, 'Reversal Errors'!G154, 'Stack Errors'!G154, 'Vending_Machine Errors'!G154, 'Vending_Machine_Sum Errors'!G154, 'MazeComplete Errors'!G154, 'MazeSolve Errors'!G154, 'Hamiltonian Errors'!G154)/('Failure Counts Errors'!D1-'Failure Counts Errors'!G154),0)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IFERROR(SUM('PARITY Errors'!D155, 'Pattern_Matching Errors'!D155, 'Reversal Errors'!D155, 'Stack Errors'!D155, 'Vending_Machine Errors'!D155, 'Vending_Machine_Sum Errors'!D155, 'MazeComplete Errors'!D155, 'MazeSolve Errors'!D155, 'Hamiltonian Errors'!D155)/('Failure Counts Errors'!D1-'Failure Counts Errors'!D155),0)</f>
        <v>14.18888888888889</v>
      </c>
      <c r="E155">
        <f>IFERROR(SUM('PARITY Errors'!E155, 'Pattern_Matching Errors'!E155, 'Reversal Errors'!E155, 'Stack Errors'!E155, 'Vending_Machine Errors'!E155, 'Vending_Machine_Sum Errors'!E155, 'MazeComplete Errors'!E155, 'MazeSolve Errors'!E155, 'Hamiltonian Errors'!E155)/('Failure Counts Errors'!D1-'Failure Counts Errors'!E155),0)</f>
        <v>0</v>
      </c>
      <c r="F155">
        <f>IFERROR(SUM('PARITY Errors'!F155, 'Pattern_Matching Errors'!F155, 'Reversal Errors'!F155, 'Stack Errors'!F155, 'Vending_Machine Errors'!F155, 'Vending_Machine_Sum Errors'!F155, 'MazeComplete Errors'!F155, 'MazeSolve Errors'!F155, 'Hamiltonian Errors'!F155)/('Failure Counts Errors'!D1-'Failure Counts Errors'!F155),0)</f>
        <v>11.666666666666666</v>
      </c>
      <c r="G155">
        <f>IFERROR(SUM('PARITY Errors'!G155, 'Pattern_Matching Errors'!G155, 'Reversal Errors'!G155, 'Stack Errors'!G155, 'Vending_Machine Errors'!G155, 'Vending_Machine_Sum Errors'!G155, 'MazeComplete Errors'!G155, 'MazeSolve Errors'!G155, 'Hamiltonian Errors'!G155)/('Failure Counts Errors'!D1-'Failure Counts Errors'!G155),0)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IFERROR(SUM('PARITY Errors'!D156, 'Pattern_Matching Errors'!D156, 'Reversal Errors'!D156, 'Stack Errors'!D156, 'Vending_Machine Errors'!D156, 'Vending_Machine_Sum Errors'!D156, 'MazeComplete Errors'!D156, 'MazeSolve Errors'!D156, 'Hamiltonian Errors'!D156)/('Failure Counts Errors'!D1-'Failure Counts Errors'!D156),0)</f>
        <v>14.166666666666666</v>
      </c>
      <c r="E156">
        <f>IFERROR(SUM('PARITY Errors'!E156, 'Pattern_Matching Errors'!E156, 'Reversal Errors'!E156, 'Stack Errors'!E156, 'Vending_Machine Errors'!E156, 'Vending_Machine_Sum Errors'!E156, 'MazeComplete Errors'!E156, 'MazeSolve Errors'!E156, 'Hamiltonian Errors'!E156)/('Failure Counts Errors'!D1-'Failure Counts Errors'!E156),0)</f>
        <v>0</v>
      </c>
      <c r="F156">
        <f>IFERROR(SUM('PARITY Errors'!F156, 'Pattern_Matching Errors'!F156, 'Reversal Errors'!F156, 'Stack Errors'!F156, 'Vending_Machine Errors'!F156, 'Vending_Machine_Sum Errors'!F156, 'MazeComplete Errors'!F156, 'MazeSolve Errors'!F156, 'Hamiltonian Errors'!F156)/('Failure Counts Errors'!D1-'Failure Counts Errors'!F156),0)</f>
        <v>12.066666666666666</v>
      </c>
      <c r="G156">
        <f>IFERROR(SUM('PARITY Errors'!G156, 'Pattern_Matching Errors'!G156, 'Reversal Errors'!G156, 'Stack Errors'!G156, 'Vending_Machine Errors'!G156, 'Vending_Machine_Sum Errors'!G156, 'MazeComplete Errors'!G156, 'MazeSolve Errors'!G156, 'Hamiltonian Errors'!G156)/('Failure Counts Errors'!D1-'Failure Counts Errors'!G156),0)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IFERROR(SUM('PARITY Errors'!D157, 'Pattern_Matching Errors'!D157, 'Reversal Errors'!D157, 'Stack Errors'!D157, 'Vending_Machine Errors'!D157, 'Vending_Machine_Sum Errors'!D157, 'MazeComplete Errors'!D157, 'MazeSolve Errors'!D157, 'Hamiltonian Errors'!D157)/('Failure Counts Errors'!D1-'Failure Counts Errors'!D157),0)</f>
        <v>14.744444444444444</v>
      </c>
      <c r="E157">
        <f>IFERROR(SUM('PARITY Errors'!E157, 'Pattern_Matching Errors'!E157, 'Reversal Errors'!E157, 'Stack Errors'!E157, 'Vending_Machine Errors'!E157, 'Vending_Machine_Sum Errors'!E157, 'MazeComplete Errors'!E157, 'MazeSolve Errors'!E157, 'Hamiltonian Errors'!E157)/('Failure Counts Errors'!D1-'Failure Counts Errors'!E157),0)</f>
        <v>0</v>
      </c>
      <c r="F157">
        <f>IFERROR(SUM('PARITY Errors'!F157, 'Pattern_Matching Errors'!F157, 'Reversal Errors'!F157, 'Stack Errors'!F157, 'Vending_Machine Errors'!F157, 'Vending_Machine_Sum Errors'!F157, 'MazeComplete Errors'!F157, 'MazeSolve Errors'!F157, 'Hamiltonian Errors'!F157)/('Failure Counts Errors'!D1-'Failure Counts Errors'!F157),0)</f>
        <v>13.822222222222225</v>
      </c>
      <c r="G157">
        <f>IFERROR(SUM('PARITY Errors'!G157, 'Pattern_Matching Errors'!G157, 'Reversal Errors'!G157, 'Stack Errors'!G157, 'Vending_Machine Errors'!G157, 'Vending_Machine_Sum Errors'!G157, 'MazeComplete Errors'!G157, 'MazeSolve Errors'!G157, 'Hamiltonian Errors'!G157)/('Failure Counts Errors'!D1-'Failure Counts Errors'!G157),0)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IFERROR(SUM('PARITY Errors'!D158, 'Pattern_Matching Errors'!D158, 'Reversal Errors'!D158, 'Stack Errors'!D158, 'Vending_Machine Errors'!D158, 'Vending_Machine_Sum Errors'!D158, 'MazeComplete Errors'!D158, 'MazeSolve Errors'!D158, 'Hamiltonian Errors'!D158)/('Failure Counts Errors'!D1-'Failure Counts Errors'!D158),0)</f>
        <v>16.977777777777774</v>
      </c>
      <c r="E158">
        <f>IFERROR(SUM('PARITY Errors'!E158, 'Pattern_Matching Errors'!E158, 'Reversal Errors'!E158, 'Stack Errors'!E158, 'Vending_Machine Errors'!E158, 'Vending_Machine_Sum Errors'!E158, 'MazeComplete Errors'!E158, 'MazeSolve Errors'!E158, 'Hamiltonian Errors'!E158)/('Failure Counts Errors'!D1-'Failure Counts Errors'!E158),0)</f>
        <v>0</v>
      </c>
      <c r="F158">
        <f>IFERROR(SUM('PARITY Errors'!F158, 'Pattern_Matching Errors'!F158, 'Reversal Errors'!F158, 'Stack Errors'!F158, 'Vending_Machine Errors'!F158, 'Vending_Machine_Sum Errors'!F158, 'MazeComplete Errors'!F158, 'MazeSolve Errors'!F158, 'Hamiltonian Errors'!F158)/('Failure Counts Errors'!D1-'Failure Counts Errors'!F158),0)</f>
        <v>14.377777777777778</v>
      </c>
      <c r="G158">
        <f>IFERROR(SUM('PARITY Errors'!G158, 'Pattern_Matching Errors'!G158, 'Reversal Errors'!G158, 'Stack Errors'!G158, 'Vending_Machine Errors'!G158, 'Vending_Machine_Sum Errors'!G158, 'MazeComplete Errors'!G158, 'MazeSolve Errors'!G158, 'Hamiltonian Errors'!G158)/('Failure Counts Errors'!D1-'Failure Counts Errors'!G158),0)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IFERROR(SUM('PARITY Errors'!D159, 'Pattern_Matching Errors'!D159, 'Reversal Errors'!D159, 'Stack Errors'!D159, 'Vending_Machine Errors'!D159, 'Vending_Machine_Sum Errors'!D159, 'MazeComplete Errors'!D159, 'MazeSolve Errors'!D159, 'Hamiltonian Errors'!D159)/('Failure Counts Errors'!D1-'Failure Counts Errors'!D159),0)</f>
        <v>16.777777777777779</v>
      </c>
      <c r="E159">
        <f>IFERROR(SUM('PARITY Errors'!E159, 'Pattern_Matching Errors'!E159, 'Reversal Errors'!E159, 'Stack Errors'!E159, 'Vending_Machine Errors'!E159, 'Vending_Machine_Sum Errors'!E159, 'MazeComplete Errors'!E159, 'MazeSolve Errors'!E159, 'Hamiltonian Errors'!E159)/('Failure Counts Errors'!D1-'Failure Counts Errors'!E159),0)</f>
        <v>0</v>
      </c>
      <c r="F159">
        <f>IFERROR(SUM('PARITY Errors'!F159, 'Pattern_Matching Errors'!F159, 'Reversal Errors'!F159, 'Stack Errors'!F159, 'Vending_Machine Errors'!F159, 'Vending_Machine_Sum Errors'!F159, 'MazeComplete Errors'!F159, 'MazeSolve Errors'!F159, 'Hamiltonian Errors'!F159)/('Failure Counts Errors'!D1-'Failure Counts Errors'!F159),0)</f>
        <v>14.877777777777775</v>
      </c>
      <c r="G159">
        <f>IFERROR(SUM('PARITY Errors'!G159, 'Pattern_Matching Errors'!G159, 'Reversal Errors'!G159, 'Stack Errors'!G159, 'Vending_Machine Errors'!G159, 'Vending_Machine_Sum Errors'!G159, 'MazeComplete Errors'!G159, 'MazeSolve Errors'!G159, 'Hamiltonian Errors'!G159)/('Failure Counts Errors'!D1-'Failure Counts Errors'!G159),0)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IFERROR(SUM('PARITY Errors'!D160, 'Pattern_Matching Errors'!D160, 'Reversal Errors'!D160, 'Stack Errors'!D160, 'Vending_Machine Errors'!D160, 'Vending_Machine_Sum Errors'!D160, 'MazeComplete Errors'!D160, 'MazeSolve Errors'!D160, 'Hamiltonian Errors'!D160)/('Failure Counts Errors'!D1-'Failure Counts Errors'!D160),0)</f>
        <v>17.066666666666663</v>
      </c>
      <c r="E160">
        <f>IFERROR(SUM('PARITY Errors'!E160, 'Pattern_Matching Errors'!E160, 'Reversal Errors'!E160, 'Stack Errors'!E160, 'Vending_Machine Errors'!E160, 'Vending_Machine_Sum Errors'!E160, 'MazeComplete Errors'!E160, 'MazeSolve Errors'!E160, 'Hamiltonian Errors'!E160)/('Failure Counts Errors'!D1-'Failure Counts Errors'!E160),0)</f>
        <v>0</v>
      </c>
      <c r="F160">
        <f>IFERROR(SUM('PARITY Errors'!F160, 'Pattern_Matching Errors'!F160, 'Reversal Errors'!F160, 'Stack Errors'!F160, 'Vending_Machine Errors'!F160, 'Vending_Machine_Sum Errors'!F160, 'MazeComplete Errors'!F160, 'MazeSolve Errors'!F160, 'Hamiltonian Errors'!F160)/('Failure Counts Errors'!D1-'Failure Counts Errors'!F160),0)</f>
        <v>14.955555555555556</v>
      </c>
      <c r="G160">
        <f>IFERROR(SUM('PARITY Errors'!G160, 'Pattern_Matching Errors'!G160, 'Reversal Errors'!G160, 'Stack Errors'!G160, 'Vending_Machine Errors'!G160, 'Vending_Machine_Sum Errors'!G160, 'MazeComplete Errors'!G160, 'MazeSolve Errors'!G160, 'Hamiltonian Errors'!G160)/('Failure Counts Errors'!D1-'Failure Counts Errors'!G160),0)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IFERROR(SUM('PARITY Errors'!D161, 'Pattern_Matching Errors'!D161, 'Reversal Errors'!D161, 'Stack Errors'!D161, 'Vending_Machine Errors'!D161, 'Vending_Machine_Sum Errors'!D161, 'MazeComplete Errors'!D161, 'MazeSolve Errors'!D161, 'Hamiltonian Errors'!D161)/('Failure Counts Errors'!D1-'Failure Counts Errors'!D161),0)</f>
        <v>17.188888888888886</v>
      </c>
      <c r="E161">
        <f>IFERROR(SUM('PARITY Errors'!E161, 'Pattern_Matching Errors'!E161, 'Reversal Errors'!E161, 'Stack Errors'!E161, 'Vending_Machine Errors'!E161, 'Vending_Machine_Sum Errors'!E161, 'MazeComplete Errors'!E161, 'MazeSolve Errors'!E161, 'Hamiltonian Errors'!E161)/('Failure Counts Errors'!D1-'Failure Counts Errors'!E161),0)</f>
        <v>0</v>
      </c>
      <c r="F161">
        <f>IFERROR(SUM('PARITY Errors'!F161, 'Pattern_Matching Errors'!F161, 'Reversal Errors'!F161, 'Stack Errors'!F161, 'Vending_Machine Errors'!F161, 'Vending_Machine_Sum Errors'!F161, 'MazeComplete Errors'!F161, 'MazeSolve Errors'!F161, 'Hamiltonian Errors'!F161)/('Failure Counts Errors'!D1-'Failure Counts Errors'!F161),0)</f>
        <v>15.288888888888888</v>
      </c>
      <c r="G161">
        <f>IFERROR(SUM('PARITY Errors'!G161, 'Pattern_Matching Errors'!G161, 'Reversal Errors'!G161, 'Stack Errors'!G161, 'Vending_Machine Errors'!G161, 'Vending_Machine_Sum Errors'!G161, 'MazeComplete Errors'!G161, 'MazeSolve Errors'!G161, 'Hamiltonian Errors'!G161)/('Failure Counts Errors'!D1-'Failure Counts Errors'!G161),0)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IFERROR(SUM('PARITY Errors'!D162, 'Pattern_Matching Errors'!D162, 'Reversal Errors'!D162, 'Stack Errors'!D162, 'Vending_Machine Errors'!D162, 'Vending_Machine_Sum Errors'!D162, 'MazeComplete Errors'!D162, 'MazeSolve Errors'!D162, 'Hamiltonian Errors'!D162)/('Failure Counts Errors'!D1-'Failure Counts Errors'!D162),0)</f>
        <v>16.822222222222219</v>
      </c>
      <c r="E162">
        <f>IFERROR(SUM('PARITY Errors'!E162, 'Pattern_Matching Errors'!E162, 'Reversal Errors'!E162, 'Stack Errors'!E162, 'Vending_Machine Errors'!E162, 'Vending_Machine_Sum Errors'!E162, 'MazeComplete Errors'!E162, 'MazeSolve Errors'!E162, 'Hamiltonian Errors'!E162)/('Failure Counts Errors'!D1-'Failure Counts Errors'!E162),0)</f>
        <v>0</v>
      </c>
      <c r="F162">
        <f>IFERROR(SUM('PARITY Errors'!F162, 'Pattern_Matching Errors'!F162, 'Reversal Errors'!F162, 'Stack Errors'!F162, 'Vending_Machine Errors'!F162, 'Vending_Machine_Sum Errors'!F162, 'MazeComplete Errors'!F162, 'MazeSolve Errors'!F162, 'Hamiltonian Errors'!F162)/('Failure Counts Errors'!D1-'Failure Counts Errors'!F162),0)</f>
        <v>15.322222222222223</v>
      </c>
      <c r="G162">
        <f>IFERROR(SUM('PARITY Errors'!G162, 'Pattern_Matching Errors'!G162, 'Reversal Errors'!G162, 'Stack Errors'!G162, 'Vending_Machine Errors'!G162, 'Vending_Machine_Sum Errors'!G162, 'MazeComplete Errors'!G162, 'MazeSolve Errors'!G162, 'Hamiltonian Errors'!G162)/('Failure Counts Errors'!D1-'Failure Counts Errors'!G162),0)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IFERROR(SUM('PARITY Errors'!D163, 'Pattern_Matching Errors'!D163, 'Reversal Errors'!D163, 'Stack Errors'!D163, 'Vending_Machine Errors'!D163, 'Vending_Machine_Sum Errors'!D163, 'MazeComplete Errors'!D163, 'MazeSolve Errors'!D163, 'Hamiltonian Errors'!D163)/('Failure Counts Errors'!D1-'Failure Counts Errors'!D163),0)</f>
        <v>8.0666666666666664</v>
      </c>
      <c r="E163">
        <f>IFERROR(SUM('PARITY Errors'!E163, 'Pattern_Matching Errors'!E163, 'Reversal Errors'!E163, 'Stack Errors'!E163, 'Vending_Machine Errors'!E163, 'Vending_Machine_Sum Errors'!E163, 'MazeComplete Errors'!E163, 'MazeSolve Errors'!E163, 'Hamiltonian Errors'!E163)/('Failure Counts Errors'!D1-'Failure Counts Errors'!E163),0)</f>
        <v>0</v>
      </c>
      <c r="F163">
        <f>IFERROR(SUM('PARITY Errors'!F163, 'Pattern_Matching Errors'!F163, 'Reversal Errors'!F163, 'Stack Errors'!F163, 'Vending_Machine Errors'!F163, 'Vending_Machine_Sum Errors'!F163, 'MazeComplete Errors'!F163, 'MazeSolve Errors'!F163, 'Hamiltonian Errors'!F163)/('Failure Counts Errors'!D1-'Failure Counts Errors'!F163),0)</f>
        <v>12.31111111111111</v>
      </c>
      <c r="G163">
        <f>IFERROR(SUM('PARITY Errors'!G163, 'Pattern_Matching Errors'!G163, 'Reversal Errors'!G163, 'Stack Errors'!G163, 'Vending_Machine Errors'!G163, 'Vending_Machine_Sum Errors'!G163, 'MazeComplete Errors'!G163, 'MazeSolve Errors'!G163, 'Hamiltonian Errors'!G163)/('Failure Counts Errors'!D1-'Failure Counts Errors'!G163),0)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IFERROR(SUM('PARITY Errors'!D164, 'Pattern_Matching Errors'!D164, 'Reversal Errors'!D164, 'Stack Errors'!D164, 'Vending_Machine Errors'!D164, 'Vending_Machine_Sum Errors'!D164, 'MazeComplete Errors'!D164, 'MazeSolve Errors'!D164, 'Hamiltonian Errors'!D164)/('Failure Counts Errors'!D1-'Failure Counts Errors'!D164),0)</f>
        <v>9.6111111111111107</v>
      </c>
      <c r="E164">
        <f>IFERROR(SUM('PARITY Errors'!E164, 'Pattern_Matching Errors'!E164, 'Reversal Errors'!E164, 'Stack Errors'!E164, 'Vending_Machine Errors'!E164, 'Vending_Machine_Sum Errors'!E164, 'MazeComplete Errors'!E164, 'MazeSolve Errors'!E164, 'Hamiltonian Errors'!E164)/('Failure Counts Errors'!D1-'Failure Counts Errors'!E164),0)</f>
        <v>0</v>
      </c>
      <c r="F164">
        <f>IFERROR(SUM('PARITY Errors'!F164, 'Pattern_Matching Errors'!F164, 'Reversal Errors'!F164, 'Stack Errors'!F164, 'Vending_Machine Errors'!F164, 'Vending_Machine_Sum Errors'!F164, 'MazeComplete Errors'!F164, 'MazeSolve Errors'!F164, 'Hamiltonian Errors'!F164)/('Failure Counts Errors'!D1-'Failure Counts Errors'!F164),0)</f>
        <v>11.555555555555555</v>
      </c>
      <c r="G164">
        <f>IFERROR(SUM('PARITY Errors'!G164, 'Pattern_Matching Errors'!G164, 'Reversal Errors'!G164, 'Stack Errors'!G164, 'Vending_Machine Errors'!G164, 'Vending_Machine_Sum Errors'!G164, 'MazeComplete Errors'!G164, 'MazeSolve Errors'!G164, 'Hamiltonian Errors'!G164)/('Failure Counts Errors'!D1-'Failure Counts Errors'!G164),0)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IFERROR(SUM('PARITY Errors'!D165, 'Pattern_Matching Errors'!D165, 'Reversal Errors'!D165, 'Stack Errors'!D165, 'Vending_Machine Errors'!D165, 'Vending_Machine_Sum Errors'!D165, 'MazeComplete Errors'!D165, 'MazeSolve Errors'!D165, 'Hamiltonian Errors'!D165)/('Failure Counts Errors'!D1-'Failure Counts Errors'!D165),0)</f>
        <v>10.266666666666667</v>
      </c>
      <c r="E165">
        <f>IFERROR(SUM('PARITY Errors'!E165, 'Pattern_Matching Errors'!E165, 'Reversal Errors'!E165, 'Stack Errors'!E165, 'Vending_Machine Errors'!E165, 'Vending_Machine_Sum Errors'!E165, 'MazeComplete Errors'!E165, 'MazeSolve Errors'!E165, 'Hamiltonian Errors'!E165)/('Failure Counts Errors'!D1-'Failure Counts Errors'!E165),0)</f>
        <v>0</v>
      </c>
      <c r="F165">
        <f>IFERROR(SUM('PARITY Errors'!F165, 'Pattern_Matching Errors'!F165, 'Reversal Errors'!F165, 'Stack Errors'!F165, 'Vending_Machine Errors'!F165, 'Vending_Machine_Sum Errors'!F165, 'MazeComplete Errors'!F165, 'MazeSolve Errors'!F165, 'Hamiltonian Errors'!F165)/('Failure Counts Errors'!D1-'Failure Counts Errors'!F165),0)</f>
        <v>10</v>
      </c>
      <c r="G165">
        <f>IFERROR(SUM('PARITY Errors'!G165, 'Pattern_Matching Errors'!G165, 'Reversal Errors'!G165, 'Stack Errors'!G165, 'Vending_Machine Errors'!G165, 'Vending_Machine_Sum Errors'!G165, 'MazeComplete Errors'!G165, 'MazeSolve Errors'!G165, 'Hamiltonian Errors'!G165)/('Failure Counts Errors'!D1-'Failure Counts Errors'!G165),0)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IFERROR(SUM('PARITY Errors'!D166, 'Pattern_Matching Errors'!D166, 'Reversal Errors'!D166, 'Stack Errors'!D166, 'Vending_Machine Errors'!D166, 'Vending_Machine_Sum Errors'!D166, 'MazeComplete Errors'!D166, 'MazeSolve Errors'!D166, 'Hamiltonian Errors'!D166)/('Failure Counts Errors'!D1-'Failure Counts Errors'!D166),0)</f>
        <v>10.022222222222222</v>
      </c>
      <c r="E166">
        <f>IFERROR(SUM('PARITY Errors'!E166, 'Pattern_Matching Errors'!E166, 'Reversal Errors'!E166, 'Stack Errors'!E166, 'Vending_Machine Errors'!E166, 'Vending_Machine_Sum Errors'!E166, 'MazeComplete Errors'!E166, 'MazeSolve Errors'!E166, 'Hamiltonian Errors'!E166)/('Failure Counts Errors'!D1-'Failure Counts Errors'!E166),0)</f>
        <v>0</v>
      </c>
      <c r="F166">
        <f>IFERROR(SUM('PARITY Errors'!F166, 'Pattern_Matching Errors'!F166, 'Reversal Errors'!F166, 'Stack Errors'!F166, 'Vending_Machine Errors'!F166, 'Vending_Machine_Sum Errors'!F166, 'MazeComplete Errors'!F166, 'MazeSolve Errors'!F166, 'Hamiltonian Errors'!F166)/('Failure Counts Errors'!D1-'Failure Counts Errors'!F166),0)</f>
        <v>13.944444444444446</v>
      </c>
      <c r="G166">
        <f>IFERROR(SUM('PARITY Errors'!G166, 'Pattern_Matching Errors'!G166, 'Reversal Errors'!G166, 'Stack Errors'!G166, 'Vending_Machine Errors'!G166, 'Vending_Machine_Sum Errors'!G166, 'MazeComplete Errors'!G166, 'MazeSolve Errors'!G166, 'Hamiltonian Errors'!G166)/('Failure Counts Errors'!D1-'Failure Counts Errors'!G166),0)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IFERROR(SUM('PARITY Errors'!D167, 'Pattern_Matching Errors'!D167, 'Reversal Errors'!D167, 'Stack Errors'!D167, 'Vending_Machine Errors'!D167, 'Vending_Machine_Sum Errors'!D167, 'MazeComplete Errors'!D167, 'MazeSolve Errors'!D167, 'Hamiltonian Errors'!D167)/('Failure Counts Errors'!D1-'Failure Counts Errors'!D167),0)</f>
        <v>10.211111111111109</v>
      </c>
      <c r="E167">
        <f>IFERROR(SUM('PARITY Errors'!E167, 'Pattern_Matching Errors'!E167, 'Reversal Errors'!E167, 'Stack Errors'!E167, 'Vending_Machine Errors'!E167, 'Vending_Machine_Sum Errors'!E167, 'MazeComplete Errors'!E167, 'MazeSolve Errors'!E167, 'Hamiltonian Errors'!E167)/('Failure Counts Errors'!D1-'Failure Counts Errors'!E167),0)</f>
        <v>0</v>
      </c>
      <c r="F167">
        <f>IFERROR(SUM('PARITY Errors'!F167, 'Pattern_Matching Errors'!F167, 'Reversal Errors'!F167, 'Stack Errors'!F167, 'Vending_Machine Errors'!F167, 'Vending_Machine_Sum Errors'!F167, 'MazeComplete Errors'!F167, 'MazeSolve Errors'!F167, 'Hamiltonian Errors'!F167)/('Failure Counts Errors'!D1-'Failure Counts Errors'!F167),0)</f>
        <v>13.111111111111111</v>
      </c>
      <c r="G167">
        <f>IFERROR(SUM('PARITY Errors'!G167, 'Pattern_Matching Errors'!G167, 'Reversal Errors'!G167, 'Stack Errors'!G167, 'Vending_Machine Errors'!G167, 'Vending_Machine_Sum Errors'!G167, 'MazeComplete Errors'!G167, 'MazeSolve Errors'!G167, 'Hamiltonian Errors'!G167)/('Failure Counts Errors'!D1-'Failure Counts Errors'!G167),0)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IFERROR(SUM('PARITY Errors'!D168, 'Pattern_Matching Errors'!D168, 'Reversal Errors'!D168, 'Stack Errors'!D168, 'Vending_Machine Errors'!D168, 'Vending_Machine_Sum Errors'!D168, 'MazeComplete Errors'!D168, 'MazeSolve Errors'!D168, 'Hamiltonian Errors'!D168)/('Failure Counts Errors'!D1-'Failure Counts Errors'!D168),0)</f>
        <v>8.2999999999999989</v>
      </c>
      <c r="E168">
        <f>IFERROR(SUM('PARITY Errors'!E168, 'Pattern_Matching Errors'!E168, 'Reversal Errors'!E168, 'Stack Errors'!E168, 'Vending_Machine Errors'!E168, 'Vending_Machine_Sum Errors'!E168, 'MazeComplete Errors'!E168, 'MazeSolve Errors'!E168, 'Hamiltonian Errors'!E168)/('Failure Counts Errors'!D1-'Failure Counts Errors'!E168),0)</f>
        <v>0</v>
      </c>
      <c r="F168">
        <f>IFERROR(SUM('PARITY Errors'!F168, 'Pattern_Matching Errors'!F168, 'Reversal Errors'!F168, 'Stack Errors'!F168, 'Vending_Machine Errors'!F168, 'Vending_Machine_Sum Errors'!F168, 'MazeComplete Errors'!F168, 'MazeSolve Errors'!F168, 'Hamiltonian Errors'!F168)/('Failure Counts Errors'!D1-'Failure Counts Errors'!F168),0)</f>
        <v>5.9111111111111114</v>
      </c>
      <c r="G168">
        <f>IFERROR(SUM('PARITY Errors'!G168, 'Pattern_Matching Errors'!G168, 'Reversal Errors'!G168, 'Stack Errors'!G168, 'Vending_Machine Errors'!G168, 'Vending_Machine_Sum Errors'!G168, 'MazeComplete Errors'!G168, 'MazeSolve Errors'!G168, 'Hamiltonian Errors'!G168)/('Failure Counts Errors'!D1-'Failure Counts Errors'!G168),0)</f>
        <v>12.6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IFERROR(SUM('PARITY Errors'!D169, 'Pattern_Matching Errors'!D169, 'Reversal Errors'!D169, 'Stack Errors'!D169, 'Vending_Machine Errors'!D169, 'Vending_Machine_Sum Errors'!D169, 'MazeComplete Errors'!D169, 'MazeSolve Errors'!D169, 'Hamiltonian Errors'!D169)/('Failure Counts Errors'!D1-'Failure Counts Errors'!D169),0)</f>
        <v>7.7555555555555555</v>
      </c>
      <c r="E169">
        <f>IFERROR(SUM('PARITY Errors'!E169, 'Pattern_Matching Errors'!E169, 'Reversal Errors'!E169, 'Stack Errors'!E169, 'Vending_Machine Errors'!E169, 'Vending_Machine_Sum Errors'!E169, 'MazeComplete Errors'!E169, 'MazeSolve Errors'!E169, 'Hamiltonian Errors'!E169)/('Failure Counts Errors'!D1-'Failure Counts Errors'!E169),0)</f>
        <v>0</v>
      </c>
      <c r="F169">
        <f>IFERROR(SUM('PARITY Errors'!F169, 'Pattern_Matching Errors'!F169, 'Reversal Errors'!F169, 'Stack Errors'!F169, 'Vending_Machine Errors'!F169, 'Vending_Machine_Sum Errors'!F169, 'MazeComplete Errors'!F169, 'MazeSolve Errors'!F169, 'Hamiltonian Errors'!F169)/('Failure Counts Errors'!D1-'Failure Counts Errors'!F169),0)</f>
        <v>6.7333333333333334</v>
      </c>
      <c r="G169">
        <f>IFERROR(SUM('PARITY Errors'!G169, 'Pattern_Matching Errors'!G169, 'Reversal Errors'!G169, 'Stack Errors'!G169, 'Vending_Machine Errors'!G169, 'Vending_Machine_Sum Errors'!G169, 'MazeComplete Errors'!G169, 'MazeSolve Errors'!G169, 'Hamiltonian Errors'!G169)/('Failure Counts Errors'!D1-'Failure Counts Errors'!G169),0)</f>
        <v>12.6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IFERROR(SUM('PARITY Errors'!D170, 'Pattern_Matching Errors'!D170, 'Reversal Errors'!D170, 'Stack Errors'!D170, 'Vending_Machine Errors'!D170, 'Vending_Machine_Sum Errors'!D170, 'MazeComplete Errors'!D170, 'MazeSolve Errors'!D170, 'Hamiltonian Errors'!D170)/('Failure Counts Errors'!D1-'Failure Counts Errors'!D170),0)</f>
        <v>8.9222222222222225</v>
      </c>
      <c r="E170">
        <f>IFERROR(SUM('PARITY Errors'!E170, 'Pattern_Matching Errors'!E170, 'Reversal Errors'!E170, 'Stack Errors'!E170, 'Vending_Machine Errors'!E170, 'Vending_Machine_Sum Errors'!E170, 'MazeComplete Errors'!E170, 'MazeSolve Errors'!E170, 'Hamiltonian Errors'!E170)/('Failure Counts Errors'!D1-'Failure Counts Errors'!E170),0)</f>
        <v>0</v>
      </c>
      <c r="F170">
        <f>IFERROR(SUM('PARITY Errors'!F170, 'Pattern_Matching Errors'!F170, 'Reversal Errors'!F170, 'Stack Errors'!F170, 'Vending_Machine Errors'!F170, 'Vending_Machine_Sum Errors'!F170, 'MazeComplete Errors'!F170, 'MazeSolve Errors'!F170, 'Hamiltonian Errors'!F170)/('Failure Counts Errors'!D1-'Failure Counts Errors'!F170),0)</f>
        <v>7.1999999999999993</v>
      </c>
      <c r="G170">
        <f>IFERROR(SUM('PARITY Errors'!G170, 'Pattern_Matching Errors'!G170, 'Reversal Errors'!G170, 'Stack Errors'!G170, 'Vending_Machine Errors'!G170, 'Vending_Machine_Sum Errors'!G170, 'MazeComplete Errors'!G170, 'MazeSolve Errors'!G170, 'Hamiltonian Errors'!G170)/('Failure Counts Errors'!D1-'Failure Counts Errors'!G170),0)</f>
        <v>12.612500000000001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IFERROR(SUM('PARITY Errors'!D171, 'Pattern_Matching Errors'!D171, 'Reversal Errors'!D171, 'Stack Errors'!D171, 'Vending_Machine Errors'!D171, 'Vending_Machine_Sum Errors'!D171, 'MazeComplete Errors'!D171, 'MazeSolve Errors'!D171, 'Hamiltonian Errors'!D171)/('Failure Counts Errors'!D1-'Failure Counts Errors'!D171),0)</f>
        <v>9.3000000000000007</v>
      </c>
      <c r="E171">
        <f>IFERROR(SUM('PARITY Errors'!E171, 'Pattern_Matching Errors'!E171, 'Reversal Errors'!E171, 'Stack Errors'!E171, 'Vending_Machine Errors'!E171, 'Vending_Machine_Sum Errors'!E171, 'MazeComplete Errors'!E171, 'MazeSolve Errors'!E171, 'Hamiltonian Errors'!E171)/('Failure Counts Errors'!D1-'Failure Counts Errors'!E171),0)</f>
        <v>0</v>
      </c>
      <c r="F171">
        <f>IFERROR(SUM('PARITY Errors'!F171, 'Pattern_Matching Errors'!F171, 'Reversal Errors'!F171, 'Stack Errors'!F171, 'Vending_Machine Errors'!F171, 'Vending_Machine_Sum Errors'!F171, 'MazeComplete Errors'!F171, 'MazeSolve Errors'!F171, 'Hamiltonian Errors'!F171)/('Failure Counts Errors'!D1-'Failure Counts Errors'!F171),0)</f>
        <v>6.4111111111111114</v>
      </c>
      <c r="G171">
        <f>IFERROR(SUM('PARITY Errors'!G171, 'Pattern_Matching Errors'!G171, 'Reversal Errors'!G171, 'Stack Errors'!G171, 'Vending_Machine Errors'!G171, 'Vending_Machine_Sum Errors'!G171, 'MazeComplete Errors'!G171, 'MazeSolve Errors'!G171, 'Hamiltonian Errors'!G171)/('Failure Counts Errors'!D1-'Failure Counts Errors'!G171),0)</f>
        <v>12.5625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IFERROR(SUM('PARITY Errors'!D172, 'Pattern_Matching Errors'!D172, 'Reversal Errors'!D172, 'Stack Errors'!D172, 'Vending_Machine Errors'!D172, 'Vending_Machine_Sum Errors'!D172, 'MazeComplete Errors'!D172, 'MazeSolve Errors'!D172, 'Hamiltonian Errors'!D172)/('Failure Counts Errors'!D1-'Failure Counts Errors'!D172),0)</f>
        <v>10.7</v>
      </c>
      <c r="E172">
        <f>IFERROR(SUM('PARITY Errors'!E172, 'Pattern_Matching Errors'!E172, 'Reversal Errors'!E172, 'Stack Errors'!E172, 'Vending_Machine Errors'!E172, 'Vending_Machine_Sum Errors'!E172, 'MazeComplete Errors'!E172, 'MazeSolve Errors'!E172, 'Hamiltonian Errors'!E172)/('Failure Counts Errors'!D1-'Failure Counts Errors'!E172),0)</f>
        <v>0</v>
      </c>
      <c r="F172">
        <f>IFERROR(SUM('PARITY Errors'!F172, 'Pattern_Matching Errors'!F172, 'Reversal Errors'!F172, 'Stack Errors'!F172, 'Vending_Machine Errors'!F172, 'Vending_Machine_Sum Errors'!F172, 'MazeComplete Errors'!F172, 'MazeSolve Errors'!F172, 'Hamiltonian Errors'!F172)/('Failure Counts Errors'!D1-'Failure Counts Errors'!F172),0)</f>
        <v>5.4444444444444446</v>
      </c>
      <c r="G172">
        <f>IFERROR(SUM('PARITY Errors'!G172, 'Pattern_Matching Errors'!G172, 'Reversal Errors'!G172, 'Stack Errors'!G172, 'Vending_Machine Errors'!G172, 'Vending_Machine_Sum Errors'!G172, 'MazeComplete Errors'!G172, 'MazeSolve Errors'!G172, 'Hamiltonian Errors'!G172)/('Failure Counts Errors'!D1-'Failure Counts Errors'!G172),0)</f>
        <v>12.5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IFERROR(SUM('PARITY Errors'!D173, 'Pattern_Matching Errors'!D173, 'Reversal Errors'!D173, 'Stack Errors'!D173, 'Vending_Machine Errors'!D173, 'Vending_Machine_Sum Errors'!D173, 'MazeComplete Errors'!D173, 'MazeSolve Errors'!D173, 'Hamiltonian Errors'!D173)/('Failure Counts Errors'!D1-'Failure Counts Errors'!D173),0)</f>
        <v>7.0666666666666664</v>
      </c>
      <c r="E173">
        <f>IFERROR(SUM('PARITY Errors'!E173, 'Pattern_Matching Errors'!E173, 'Reversal Errors'!E173, 'Stack Errors'!E173, 'Vending_Machine Errors'!E173, 'Vending_Machine_Sum Errors'!E173, 'MazeComplete Errors'!E173, 'MazeSolve Errors'!E173, 'Hamiltonian Errors'!E173)/('Failure Counts Errors'!D1-'Failure Counts Errors'!E173),0)</f>
        <v>0</v>
      </c>
      <c r="F173">
        <f>IFERROR(SUM('PARITY Errors'!F173, 'Pattern_Matching Errors'!F173, 'Reversal Errors'!F173, 'Stack Errors'!F173, 'Vending_Machine Errors'!F173, 'Vending_Machine_Sum Errors'!F173, 'MazeComplete Errors'!F173, 'MazeSolve Errors'!F173, 'Hamiltonian Errors'!F173)/('Failure Counts Errors'!D1-'Failure Counts Errors'!F173),0)</f>
        <v>2.0999999999999996</v>
      </c>
      <c r="G173">
        <f>IFERROR(SUM('PARITY Errors'!G173, 'Pattern_Matching Errors'!G173, 'Reversal Errors'!G173, 'Stack Errors'!G173, 'Vending_Machine Errors'!G173, 'Vending_Machine_Sum Errors'!G173, 'MazeComplete Errors'!G173, 'MazeSolve Errors'!G173, 'Hamiltonian Errors'!G173)/('Failure Counts Errors'!D1-'Failure Counts Errors'!G173),0)</f>
        <v>12.65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IFERROR(SUM('PARITY Errors'!D174, 'Pattern_Matching Errors'!D174, 'Reversal Errors'!D174, 'Stack Errors'!D174, 'Vending_Machine Errors'!D174, 'Vending_Machine_Sum Errors'!D174, 'MazeComplete Errors'!D174, 'MazeSolve Errors'!D174, 'Hamiltonian Errors'!D174)/('Failure Counts Errors'!D1-'Failure Counts Errors'!D174),0)</f>
        <v>9.0555555555555536</v>
      </c>
      <c r="E174">
        <f>IFERROR(SUM('PARITY Errors'!E174, 'Pattern_Matching Errors'!E174, 'Reversal Errors'!E174, 'Stack Errors'!E174, 'Vending_Machine Errors'!E174, 'Vending_Machine_Sum Errors'!E174, 'MazeComplete Errors'!E174, 'MazeSolve Errors'!E174, 'Hamiltonian Errors'!E174)/('Failure Counts Errors'!D1-'Failure Counts Errors'!E174),0)</f>
        <v>0</v>
      </c>
      <c r="F174">
        <f>IFERROR(SUM('PARITY Errors'!F174, 'Pattern_Matching Errors'!F174, 'Reversal Errors'!F174, 'Stack Errors'!F174, 'Vending_Machine Errors'!F174, 'Vending_Machine_Sum Errors'!F174, 'MazeComplete Errors'!F174, 'MazeSolve Errors'!F174, 'Hamiltonian Errors'!F174)/('Failure Counts Errors'!D1-'Failure Counts Errors'!F174),0)</f>
        <v>1.7111111111111112</v>
      </c>
      <c r="G174">
        <f>IFERROR(SUM('PARITY Errors'!G174, 'Pattern_Matching Errors'!G174, 'Reversal Errors'!G174, 'Stack Errors'!G174, 'Vending_Machine Errors'!G174, 'Vending_Machine_Sum Errors'!G174, 'MazeComplete Errors'!G174, 'MazeSolve Errors'!G174, 'Hamiltonian Errors'!G174)/('Failure Counts Errors'!D1-'Failure Counts Errors'!G174),0)</f>
        <v>12.612500000000001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IFERROR(SUM('PARITY Errors'!D175, 'Pattern_Matching Errors'!D175, 'Reversal Errors'!D175, 'Stack Errors'!D175, 'Vending_Machine Errors'!D175, 'Vending_Machine_Sum Errors'!D175, 'MazeComplete Errors'!D175, 'MazeSolve Errors'!D175, 'Hamiltonian Errors'!D175)/('Failure Counts Errors'!D1-'Failure Counts Errors'!D175),0)</f>
        <v>9.6222222222222218</v>
      </c>
      <c r="E175">
        <f>IFERROR(SUM('PARITY Errors'!E175, 'Pattern_Matching Errors'!E175, 'Reversal Errors'!E175, 'Stack Errors'!E175, 'Vending_Machine Errors'!E175, 'Vending_Machine_Sum Errors'!E175, 'MazeComplete Errors'!E175, 'MazeSolve Errors'!E175, 'Hamiltonian Errors'!E175)/('Failure Counts Errors'!D1-'Failure Counts Errors'!E175),0)</f>
        <v>0</v>
      </c>
      <c r="F175">
        <f>IFERROR(SUM('PARITY Errors'!F175, 'Pattern_Matching Errors'!F175, 'Reversal Errors'!F175, 'Stack Errors'!F175, 'Vending_Machine Errors'!F175, 'Vending_Machine_Sum Errors'!F175, 'MazeComplete Errors'!F175, 'MazeSolve Errors'!F175, 'Hamiltonian Errors'!F175)/('Failure Counts Errors'!D1-'Failure Counts Errors'!F175),0)</f>
        <v>1.7444444444444445</v>
      </c>
      <c r="G175">
        <f>IFERROR(SUM('PARITY Errors'!G175, 'Pattern_Matching Errors'!G175, 'Reversal Errors'!G175, 'Stack Errors'!G175, 'Vending_Machine Errors'!G175, 'Vending_Machine_Sum Errors'!G175, 'MazeComplete Errors'!G175, 'MazeSolve Errors'!G175, 'Hamiltonian Errors'!G175)/('Failure Counts Errors'!D1-'Failure Counts Errors'!G175),0)</f>
        <v>12.612500000000001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IFERROR(SUM('PARITY Errors'!D176, 'Pattern_Matching Errors'!D176, 'Reversal Errors'!D176, 'Stack Errors'!D176, 'Vending_Machine Errors'!D176, 'Vending_Machine_Sum Errors'!D176, 'MazeComplete Errors'!D176, 'MazeSolve Errors'!D176, 'Hamiltonian Errors'!D176)/('Failure Counts Errors'!D1-'Failure Counts Errors'!D176),0)</f>
        <v>10.388888888888889</v>
      </c>
      <c r="E176">
        <f>IFERROR(SUM('PARITY Errors'!E176, 'Pattern_Matching Errors'!E176, 'Reversal Errors'!E176, 'Stack Errors'!E176, 'Vending_Machine Errors'!E176, 'Vending_Machine_Sum Errors'!E176, 'MazeComplete Errors'!E176, 'MazeSolve Errors'!E176, 'Hamiltonian Errors'!E176)/('Failure Counts Errors'!D1-'Failure Counts Errors'!E176),0)</f>
        <v>0</v>
      </c>
      <c r="F176">
        <f>IFERROR(SUM('PARITY Errors'!F176, 'Pattern_Matching Errors'!F176, 'Reversal Errors'!F176, 'Stack Errors'!F176, 'Vending_Machine Errors'!F176, 'Vending_Machine_Sum Errors'!F176, 'MazeComplete Errors'!F176, 'MazeSolve Errors'!F176, 'Hamiltonian Errors'!F176)/('Failure Counts Errors'!D1-'Failure Counts Errors'!F176),0)</f>
        <v>1.6777777777777778</v>
      </c>
      <c r="G176">
        <f>IFERROR(SUM('PARITY Errors'!G176, 'Pattern_Matching Errors'!G176, 'Reversal Errors'!G176, 'Stack Errors'!G176, 'Vending_Machine Errors'!G176, 'Vending_Machine_Sum Errors'!G176, 'MazeComplete Errors'!G176, 'MazeSolve Errors'!G176, 'Hamiltonian Errors'!G176)/('Failure Counts Errors'!D1-'Failure Counts Errors'!G176),0)</f>
        <v>12.5625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IFERROR(SUM('PARITY Errors'!D177, 'Pattern_Matching Errors'!D177, 'Reversal Errors'!D177, 'Stack Errors'!D177, 'Vending_Machine Errors'!D177, 'Vending_Machine_Sum Errors'!D177, 'MazeComplete Errors'!D177, 'MazeSolve Errors'!D177, 'Hamiltonian Errors'!D177)/('Failure Counts Errors'!D1-'Failure Counts Errors'!D177),0)</f>
        <v>11.722222222222221</v>
      </c>
      <c r="E177">
        <f>IFERROR(SUM('PARITY Errors'!E177, 'Pattern_Matching Errors'!E177, 'Reversal Errors'!E177, 'Stack Errors'!E177, 'Vending_Machine Errors'!E177, 'Vending_Machine_Sum Errors'!E177, 'MazeComplete Errors'!E177, 'MazeSolve Errors'!E177, 'Hamiltonian Errors'!E177)/('Failure Counts Errors'!D1-'Failure Counts Errors'!E177),0)</f>
        <v>0</v>
      </c>
      <c r="F177">
        <f>IFERROR(SUM('PARITY Errors'!F177, 'Pattern_Matching Errors'!F177, 'Reversal Errors'!F177, 'Stack Errors'!F177, 'Vending_Machine Errors'!F177, 'Vending_Machine_Sum Errors'!F177, 'MazeComplete Errors'!F177, 'MazeSolve Errors'!F177, 'Hamiltonian Errors'!F177)/('Failure Counts Errors'!D1-'Failure Counts Errors'!F177),0)</f>
        <v>1.3888888888888888</v>
      </c>
      <c r="G177">
        <f>IFERROR(SUM('PARITY Errors'!G177, 'Pattern_Matching Errors'!G177, 'Reversal Errors'!G177, 'Stack Errors'!G177, 'Vending_Machine Errors'!G177, 'Vending_Machine_Sum Errors'!G177, 'MazeComplete Errors'!G177, 'MazeSolve Errors'!G177, 'Hamiltonian Errors'!G177)/('Failure Counts Errors'!D1-'Failure Counts Errors'!G177),0)</f>
        <v>12.625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IFERROR(SUM('PARITY Errors'!D184, 'Pattern_Matching Errors'!D184, 'Reversal Errors'!D184, 'Stack Errors'!D184, 'Vending_Machine Errors'!D184, 'Vending_Machine_Sum Errors'!D184, 'MazeComplete Errors'!D184, 'MazeSolve Errors'!D184, 'Hamiltonian Errors'!D184)/('Failure Counts Errors'!D1-'Failure Counts Errors'!D184),0)</f>
        <v>33.055555555555557</v>
      </c>
      <c r="E184">
        <f>IFERROR(SUM('PARITY Errors'!E184, 'Pattern_Matching Errors'!E184, 'Reversal Errors'!E184, 'Stack Errors'!E184, 'Vending_Machine Errors'!E184, 'Vending_Machine_Sum Errors'!E184, 'MazeComplete Errors'!E184, 'MazeSolve Errors'!E184, 'Hamiltonian Errors'!E184)/('Failure Counts Errors'!D1-'Failure Counts Errors'!E184),0)</f>
        <v>13.855555555555554</v>
      </c>
      <c r="F184">
        <f>IFERROR(SUM('PARITY Errors'!F184, 'Pattern_Matching Errors'!F184, 'Reversal Errors'!F184, 'Stack Errors'!F184, 'Vending_Machine Errors'!F184, 'Vending_Machine_Sum Errors'!F184, 'MazeComplete Errors'!F184, 'MazeSolve Errors'!F184, 'Hamiltonian Errors'!F184)/('Failure Counts Errors'!D1-'Failure Counts Errors'!F184),0)</f>
        <v>11.822222222222223</v>
      </c>
      <c r="G184">
        <f>IFERROR(SUM('PARITY Errors'!G184, 'Pattern_Matching Errors'!G184, 'Reversal Errors'!G184, 'Stack Errors'!G184, 'Vending_Machine Errors'!G184, 'Vending_Machine_Sum Errors'!G184, 'MazeComplete Errors'!G184, 'MazeSolve Errors'!G184, 'Hamiltonian Errors'!G184)/('Failure Counts Errors'!D1-'Failure Counts Errors'!G184),0)</f>
        <v>150.39999999999998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IFERROR(SUM('PARITY Errors'!D185, 'Pattern_Matching Errors'!D185, 'Reversal Errors'!D185, 'Stack Errors'!D185, 'Vending_Machine Errors'!D185, 'Vending_Machine_Sum Errors'!D185, 'MazeComplete Errors'!D185, 'MazeSolve Errors'!D185, 'Hamiltonian Errors'!D185)/('Failure Counts Errors'!D1-'Failure Counts Errors'!D185),0)</f>
        <v>33.977777777777781</v>
      </c>
      <c r="E185">
        <f>IFERROR(SUM('PARITY Errors'!E185, 'Pattern_Matching Errors'!E185, 'Reversal Errors'!E185, 'Stack Errors'!E185, 'Vending_Machine Errors'!E185, 'Vending_Machine_Sum Errors'!E185, 'MazeComplete Errors'!E185, 'MazeSolve Errors'!E185, 'Hamiltonian Errors'!E185)/('Failure Counts Errors'!D1-'Failure Counts Errors'!E185),0)</f>
        <v>14.388888888888889</v>
      </c>
      <c r="F185">
        <f>IFERROR(SUM('PARITY Errors'!F185, 'Pattern_Matching Errors'!F185, 'Reversal Errors'!F185, 'Stack Errors'!F185, 'Vending_Machine Errors'!F185, 'Vending_Machine_Sum Errors'!F185, 'MazeComplete Errors'!F185, 'MazeSolve Errors'!F185, 'Hamiltonian Errors'!F185)/('Failure Counts Errors'!D1-'Failure Counts Errors'!F185),0)</f>
        <v>12.78888888888889</v>
      </c>
      <c r="G185">
        <f>IFERROR(SUM('PARITY Errors'!G185, 'Pattern_Matching Errors'!G185, 'Reversal Errors'!G185, 'Stack Errors'!G185, 'Vending_Machine Errors'!G185, 'Vending_Machine_Sum Errors'!G185, 'MazeComplete Errors'!G185, 'MazeSolve Errors'!G185, 'Hamiltonian Errors'!G185)/('Failure Counts Errors'!D1-'Failure Counts Errors'!G185),0)</f>
        <v>149.56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IFERROR(SUM('PARITY Errors'!D186, 'Pattern_Matching Errors'!D186, 'Reversal Errors'!D186, 'Stack Errors'!D186, 'Vending_Machine Errors'!D186, 'Vending_Machine_Sum Errors'!D186, 'MazeComplete Errors'!D186, 'MazeSolve Errors'!D186, 'Hamiltonian Errors'!D186)/('Failure Counts Errors'!D1-'Failure Counts Errors'!D186),0)</f>
        <v>34.994444444444447</v>
      </c>
      <c r="E186">
        <f>IFERROR(SUM('PARITY Errors'!E186, 'Pattern_Matching Errors'!E186, 'Reversal Errors'!E186, 'Stack Errors'!E186, 'Vending_Machine Errors'!E186, 'Vending_Machine_Sum Errors'!E186, 'MazeComplete Errors'!E186, 'MazeSolve Errors'!E186, 'Hamiltonian Errors'!E186)/('Failure Counts Errors'!D1-'Failure Counts Errors'!E186),0)</f>
        <v>14.944444444444445</v>
      </c>
      <c r="F186">
        <f>IFERROR(SUM('PARITY Errors'!F186, 'Pattern_Matching Errors'!F186, 'Reversal Errors'!F186, 'Stack Errors'!F186, 'Vending_Machine Errors'!F186, 'Vending_Machine_Sum Errors'!F186, 'MazeComplete Errors'!F186, 'MazeSolve Errors'!F186, 'Hamiltonian Errors'!F186)/('Failure Counts Errors'!D1-'Failure Counts Errors'!F186),0)</f>
        <v>12.322222222222223</v>
      </c>
      <c r="G186">
        <f>IFERROR(SUM('PARITY Errors'!G186, 'Pattern_Matching Errors'!G186, 'Reversal Errors'!G186, 'Stack Errors'!G186, 'Vending_Machine Errors'!G186, 'Vending_Machine_Sum Errors'!G186, 'MazeComplete Errors'!G186, 'MazeSolve Errors'!G186, 'Hamiltonian Errors'!G186)/('Failure Counts Errors'!D1-'Failure Counts Errors'!G186),0)</f>
        <v>149.66000000000003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IFERROR(SUM('PARITY Errors'!D187, 'Pattern_Matching Errors'!D187, 'Reversal Errors'!D187, 'Stack Errors'!D187, 'Vending_Machine Errors'!D187, 'Vending_Machine_Sum Errors'!D187, 'MazeComplete Errors'!D187, 'MazeSolve Errors'!D187, 'Hamiltonian Errors'!D187)/('Failure Counts Errors'!D1-'Failure Counts Errors'!D187),0)</f>
        <v>34.766666666666666</v>
      </c>
      <c r="E187">
        <f>IFERROR(SUM('PARITY Errors'!E187, 'Pattern_Matching Errors'!E187, 'Reversal Errors'!E187, 'Stack Errors'!E187, 'Vending_Machine Errors'!E187, 'Vending_Machine_Sum Errors'!E187, 'MazeComplete Errors'!E187, 'MazeSolve Errors'!E187, 'Hamiltonian Errors'!E187)/('Failure Counts Errors'!D1-'Failure Counts Errors'!E187),0)</f>
        <v>15.333333333333334</v>
      </c>
      <c r="F187">
        <f>IFERROR(SUM('PARITY Errors'!F187, 'Pattern_Matching Errors'!F187, 'Reversal Errors'!F187, 'Stack Errors'!F187, 'Vending_Machine Errors'!F187, 'Vending_Machine_Sum Errors'!F187, 'MazeComplete Errors'!F187, 'MazeSolve Errors'!F187, 'Hamiltonian Errors'!F187)/('Failure Counts Errors'!D1-'Failure Counts Errors'!F187),0)</f>
        <v>13.555555555555555</v>
      </c>
      <c r="G187">
        <f>IFERROR(SUM('PARITY Errors'!G187, 'Pattern_Matching Errors'!G187, 'Reversal Errors'!G187, 'Stack Errors'!G187, 'Vending_Machine Errors'!G187, 'Vending_Machine_Sum Errors'!G187, 'MazeComplete Errors'!G187, 'MazeSolve Errors'!G187, 'Hamiltonian Errors'!G187)/('Failure Counts Errors'!D1-'Failure Counts Errors'!G187),0)</f>
        <v>149.32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IFERROR(SUM('PARITY Errors'!D188, 'Pattern_Matching Errors'!D188, 'Reversal Errors'!D188, 'Stack Errors'!D188, 'Vending_Machine Errors'!D188, 'Vending_Machine_Sum Errors'!D188, 'MazeComplete Errors'!D188, 'MazeSolve Errors'!D188, 'Hamiltonian Errors'!D188)/('Failure Counts Errors'!D1-'Failure Counts Errors'!D188),0)</f>
        <v>36.56666666666667</v>
      </c>
      <c r="E188">
        <f>IFERROR(SUM('PARITY Errors'!E188, 'Pattern_Matching Errors'!E188, 'Reversal Errors'!E188, 'Stack Errors'!E188, 'Vending_Machine Errors'!E188, 'Vending_Machine_Sum Errors'!E188, 'MazeComplete Errors'!E188, 'MazeSolve Errors'!E188, 'Hamiltonian Errors'!E188)/('Failure Counts Errors'!D1-'Failure Counts Errors'!E188),0)</f>
        <v>15.366666666666667</v>
      </c>
      <c r="F188">
        <f>IFERROR(SUM('PARITY Errors'!F188, 'Pattern_Matching Errors'!F188, 'Reversal Errors'!F188, 'Stack Errors'!F188, 'Vending_Machine Errors'!F188, 'Vending_Machine_Sum Errors'!F188, 'MazeComplete Errors'!F188, 'MazeSolve Errors'!F188, 'Hamiltonian Errors'!F188)/('Failure Counts Errors'!D1-'Failure Counts Errors'!F188),0)</f>
        <v>14.011111111111111</v>
      </c>
      <c r="G188">
        <f>IFERROR(SUM('PARITY Errors'!G188, 'Pattern_Matching Errors'!G188, 'Reversal Errors'!G188, 'Stack Errors'!G188, 'Vending_Machine Errors'!G188, 'Vending_Machine_Sum Errors'!G188, 'MazeComplete Errors'!G188, 'MazeSolve Errors'!G188, 'Hamiltonian Errors'!G188)/('Failure Counts Errors'!D1-'Failure Counts Errors'!G188),0)</f>
        <v>149.16000000000003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IFERROR(SUM('PARITY Errors'!D189, 'Pattern_Matching Errors'!D189, 'Reversal Errors'!D189, 'Stack Errors'!D189, 'Vending_Machine Errors'!D189, 'Vending_Machine_Sum Errors'!D189, 'MazeComplete Errors'!D189, 'MazeSolve Errors'!D189, 'Hamiltonian Errors'!D189)/('Failure Counts Errors'!D1-'Failure Counts Errors'!D189),0)</f>
        <v>25.888888888888889</v>
      </c>
      <c r="E189">
        <f>IFERROR(SUM('PARITY Errors'!E189, 'Pattern_Matching Errors'!E189, 'Reversal Errors'!E189, 'Stack Errors'!E189, 'Vending_Machine Errors'!E189, 'Vending_Machine_Sum Errors'!E189, 'MazeComplete Errors'!E189, 'MazeSolve Errors'!E189, 'Hamiltonian Errors'!E189)/('Failure Counts Errors'!D1-'Failure Counts Errors'!E189),0)</f>
        <v>8.18888888888889</v>
      </c>
      <c r="F189">
        <f>IFERROR(SUM('PARITY Errors'!F189, 'Pattern_Matching Errors'!F189, 'Reversal Errors'!F189, 'Stack Errors'!F189, 'Vending_Machine Errors'!F189, 'Vending_Machine_Sum Errors'!F189, 'MazeComplete Errors'!F189, 'MazeSolve Errors'!F189, 'Hamiltonian Errors'!F189)/('Failure Counts Errors'!D1-'Failure Counts Errors'!F189),0)</f>
        <v>13.577777777777778</v>
      </c>
      <c r="G189">
        <f>IFERROR(SUM('PARITY Errors'!G189, 'Pattern_Matching Errors'!G189, 'Reversal Errors'!G189, 'Stack Errors'!G189, 'Vending_Machine Errors'!G189, 'Vending_Machine_Sum Errors'!G189, 'MazeComplete Errors'!G189, 'MazeSolve Errors'!G189, 'Hamiltonian Errors'!G189)/('Failure Counts Errors'!D1-'Failure Counts Errors'!G189),0)</f>
        <v>19.722222222222221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IFERROR(SUM('PARITY Errors'!D190, 'Pattern_Matching Errors'!D190, 'Reversal Errors'!D190, 'Stack Errors'!D190, 'Vending_Machine Errors'!D190, 'Vending_Machine_Sum Errors'!D190, 'MazeComplete Errors'!D190, 'MazeSolve Errors'!D190, 'Hamiltonian Errors'!D190)/('Failure Counts Errors'!D1-'Failure Counts Errors'!D190),0)</f>
        <v>26.562222222222221</v>
      </c>
      <c r="E190">
        <f>IFERROR(SUM('PARITY Errors'!E190, 'Pattern_Matching Errors'!E190, 'Reversal Errors'!E190, 'Stack Errors'!E190, 'Vending_Machine Errors'!E190, 'Vending_Machine_Sum Errors'!E190, 'MazeComplete Errors'!E190, 'MazeSolve Errors'!E190, 'Hamiltonian Errors'!E190)/('Failure Counts Errors'!D1-'Failure Counts Errors'!E190),0)</f>
        <v>10.67</v>
      </c>
      <c r="F190">
        <f>IFERROR(SUM('PARITY Errors'!F190, 'Pattern_Matching Errors'!F190, 'Reversal Errors'!F190, 'Stack Errors'!F190, 'Vending_Machine Errors'!F190, 'Vending_Machine_Sum Errors'!F190, 'MazeComplete Errors'!F190, 'MazeSolve Errors'!F190, 'Hamiltonian Errors'!F190)/('Failure Counts Errors'!D1-'Failure Counts Errors'!F190),0)</f>
        <v>16.333333333333332</v>
      </c>
      <c r="G190">
        <f>IFERROR(SUM('PARITY Errors'!G190, 'Pattern_Matching Errors'!G190, 'Reversal Errors'!G190, 'Stack Errors'!G190, 'Vending_Machine Errors'!G190, 'Vending_Machine_Sum Errors'!G190, 'MazeComplete Errors'!G190, 'MazeSolve Errors'!G190, 'Hamiltonian Errors'!G190)/('Failure Counts Errors'!D1-'Failure Counts Errors'!G190),0)</f>
        <v>21.988888888888887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IFERROR(SUM('PARITY Errors'!D191, 'Pattern_Matching Errors'!D191, 'Reversal Errors'!D191, 'Stack Errors'!D191, 'Vending_Machine Errors'!D191, 'Vending_Machine_Sum Errors'!D191, 'MazeComplete Errors'!D191, 'MazeSolve Errors'!D191, 'Hamiltonian Errors'!D191)/('Failure Counts Errors'!D1-'Failure Counts Errors'!D191),0)</f>
        <v>26.955555555555559</v>
      </c>
      <c r="E191">
        <f>IFERROR(SUM('PARITY Errors'!E191, 'Pattern_Matching Errors'!E191, 'Reversal Errors'!E191, 'Stack Errors'!E191, 'Vending_Machine Errors'!E191, 'Vending_Machine_Sum Errors'!E191, 'MazeComplete Errors'!E191, 'MazeSolve Errors'!E191, 'Hamiltonian Errors'!E191)/('Failure Counts Errors'!D1-'Failure Counts Errors'!E191),0)</f>
        <v>12.100000000000001</v>
      </c>
      <c r="F191">
        <f>IFERROR(SUM('PARITY Errors'!F191, 'Pattern_Matching Errors'!F191, 'Reversal Errors'!F191, 'Stack Errors'!F191, 'Vending_Machine Errors'!F191, 'Vending_Machine_Sum Errors'!F191, 'MazeComplete Errors'!F191, 'MazeSolve Errors'!F191, 'Hamiltonian Errors'!F191)/('Failure Counts Errors'!D1-'Failure Counts Errors'!F191),0)</f>
        <v>17.477777777777778</v>
      </c>
      <c r="G191">
        <f>IFERROR(SUM('PARITY Errors'!G191, 'Pattern_Matching Errors'!G191, 'Reversal Errors'!G191, 'Stack Errors'!G191, 'Vending_Machine Errors'!G191, 'Vending_Machine_Sum Errors'!G191, 'MazeComplete Errors'!G191, 'MazeSolve Errors'!G191, 'Hamiltonian Errors'!G191)/('Failure Counts Errors'!D1-'Failure Counts Errors'!G191),0)</f>
        <v>22.899999999999995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IFERROR(SUM('PARITY Errors'!D192, 'Pattern_Matching Errors'!D192, 'Reversal Errors'!D192, 'Stack Errors'!D192, 'Vending_Machine Errors'!D192, 'Vending_Machine_Sum Errors'!D192, 'MazeComplete Errors'!D192, 'MazeSolve Errors'!D192, 'Hamiltonian Errors'!D192)/('Failure Counts Errors'!D1-'Failure Counts Errors'!D192),0)</f>
        <v>27.255555555555556</v>
      </c>
      <c r="E192">
        <f>IFERROR(SUM('PARITY Errors'!E192, 'Pattern_Matching Errors'!E192, 'Reversal Errors'!E192, 'Stack Errors'!E192, 'Vending_Machine Errors'!E192, 'Vending_Machine_Sum Errors'!E192, 'MazeComplete Errors'!E192, 'MazeSolve Errors'!E192, 'Hamiltonian Errors'!E192)/('Failure Counts Errors'!D1-'Failure Counts Errors'!E192),0)</f>
        <v>14.344444444444443</v>
      </c>
      <c r="F192">
        <f>IFERROR(SUM('PARITY Errors'!F192, 'Pattern_Matching Errors'!F192, 'Reversal Errors'!F192, 'Stack Errors'!F192, 'Vending_Machine Errors'!F192, 'Vending_Machine_Sum Errors'!F192, 'MazeComplete Errors'!F192, 'MazeSolve Errors'!F192, 'Hamiltonian Errors'!F192)/('Failure Counts Errors'!D1-'Failure Counts Errors'!F192),0)</f>
        <v>18.611111111111111</v>
      </c>
      <c r="G192">
        <f>IFERROR(SUM('PARITY Errors'!G192, 'Pattern_Matching Errors'!G192, 'Reversal Errors'!G192, 'Stack Errors'!G192, 'Vending_Machine Errors'!G192, 'Vending_Machine_Sum Errors'!G192, 'MazeComplete Errors'!G192, 'MazeSolve Errors'!G192, 'Hamiltonian Errors'!G192)/('Failure Counts Errors'!D1-'Failure Counts Errors'!G192),0)</f>
        <v>24.599999999999998</v>
      </c>
      <c r="H192" t="str">
        <f t="shared" si="5"/>
        <v>5 (δ=0.65)</v>
      </c>
    </row>
    <row r="193" spans="1:11" x14ac:dyDescent="0.75">
      <c r="A193" s="1">
        <v>9</v>
      </c>
      <c r="B193">
        <v>5</v>
      </c>
      <c r="C193">
        <v>0.85</v>
      </c>
      <c r="D193">
        <f>IFERROR(SUM('PARITY Errors'!D193, 'Pattern_Matching Errors'!D193, 'Reversal Errors'!D193, 'Stack Errors'!D193, 'Vending_Machine Errors'!D193, 'Vending_Machine_Sum Errors'!D193, 'MazeComplete Errors'!D193, 'MazeSolve Errors'!D193, 'Hamiltonian Errors'!D193)/('Failure Counts Errors'!D1-'Failure Counts Errors'!D193),0)</f>
        <v>26.964444444444446</v>
      </c>
      <c r="E193">
        <f>IFERROR(SUM('PARITY Errors'!E193, 'Pattern_Matching Errors'!E193, 'Reversal Errors'!E193, 'Stack Errors'!E193, 'Vending_Machine Errors'!E193, 'Vending_Machine_Sum Errors'!E193, 'MazeComplete Errors'!E193, 'MazeSolve Errors'!E193, 'Hamiltonian Errors'!E193)/('Failure Counts Errors'!D1-'Failure Counts Errors'!E193),0)</f>
        <v>15.933333333333334</v>
      </c>
      <c r="F193">
        <f>IFERROR(SUM('PARITY Errors'!F193, 'Pattern_Matching Errors'!F193, 'Reversal Errors'!F193, 'Stack Errors'!F193, 'Vending_Machine Errors'!F193, 'Vending_Machine_Sum Errors'!F193, 'MazeComplete Errors'!F193, 'MazeSolve Errors'!F193, 'Hamiltonian Errors'!F193)/('Failure Counts Errors'!D1-'Failure Counts Errors'!F193),0)</f>
        <v>21</v>
      </c>
      <c r="G193">
        <f>IFERROR(SUM('PARITY Errors'!G193, 'Pattern_Matching Errors'!G193, 'Reversal Errors'!G193, 'Stack Errors'!G193, 'Vending_Machine Errors'!G193, 'Vending_Machine_Sum Errors'!G193, 'MazeComplete Errors'!G193, 'MazeSolve Errors'!G193, 'Hamiltonian Errors'!G193)/('Failure Counts Errors'!D1-'Failure Counts Errors'!G193),0)</f>
        <v>27.077777777777776</v>
      </c>
      <c r="H193" t="str">
        <f t="shared" si="5"/>
        <v>5 (δ=0.85)</v>
      </c>
    </row>
    <row r="194" spans="1:11" x14ac:dyDescent="0.75">
      <c r="A194" s="1">
        <v>10</v>
      </c>
      <c r="B194">
        <v>10</v>
      </c>
      <c r="C194">
        <v>0</v>
      </c>
      <c r="D194">
        <f>IFERROR(SUM('PARITY Errors'!D194, 'Pattern_Matching Errors'!D194, 'Reversal Errors'!D194, 'Stack Errors'!D194, 'Vending_Machine Errors'!D194, 'Vending_Machine_Sum Errors'!D194, 'MazeComplete Errors'!D194, 'MazeSolve Errors'!D194, 'Hamiltonian Errors'!D194)/('Failure Counts Errors'!D1-'Failure Counts Errors'!D194),0)</f>
        <v>27.277777777777779</v>
      </c>
      <c r="E194">
        <f>IFERROR(SUM('PARITY Errors'!E194, 'Pattern_Matching Errors'!E194, 'Reversal Errors'!E194, 'Stack Errors'!E194, 'Vending_Machine Errors'!E194, 'Vending_Machine_Sum Errors'!E194, 'MazeComplete Errors'!E194, 'MazeSolve Errors'!E194, 'Hamiltonian Errors'!E194)/('Failure Counts Errors'!D1-'Failure Counts Errors'!E194),0)</f>
        <v>8.7777777777777786</v>
      </c>
      <c r="F194">
        <f>IFERROR(SUM('PARITY Errors'!F194, 'Pattern_Matching Errors'!F194, 'Reversal Errors'!F194, 'Stack Errors'!F194, 'Vending_Machine Errors'!F194, 'Vending_Machine_Sum Errors'!F194, 'MazeComplete Errors'!F194, 'MazeSolve Errors'!F194, 'Hamiltonian Errors'!F194)/('Failure Counts Errors'!D1-'Failure Counts Errors'!F194),0)</f>
        <v>13.4</v>
      </c>
      <c r="G194">
        <f>IFERROR(SUM('PARITY Errors'!G194, 'Pattern_Matching Errors'!G194, 'Reversal Errors'!G194, 'Stack Errors'!G194, 'Vending_Machine Errors'!G194, 'Vending_Machine_Sum Errors'!G194, 'MazeComplete Errors'!G194, 'MazeSolve Errors'!G194, 'Hamiltonian Errors'!G194)/('Failure Counts Errors'!D1-'Failure Counts Errors'!G194),0)</f>
        <v>20.62222222222222</v>
      </c>
      <c r="H194" t="str">
        <f t="shared" si="5"/>
        <v>10 (δ=0)</v>
      </c>
    </row>
    <row r="195" spans="1:11" x14ac:dyDescent="0.75">
      <c r="A195" s="1">
        <v>11</v>
      </c>
      <c r="B195">
        <v>10</v>
      </c>
      <c r="C195">
        <v>0.2</v>
      </c>
      <c r="D195">
        <f>IFERROR(SUM('PARITY Errors'!D195, 'Pattern_Matching Errors'!D195, 'Reversal Errors'!D195, 'Stack Errors'!D195, 'Vending_Machine Errors'!D195, 'Vending_Machine_Sum Errors'!D195, 'MazeComplete Errors'!D195, 'MazeSolve Errors'!D195, 'Hamiltonian Errors'!D195)/('Failure Counts Errors'!D1-'Failure Counts Errors'!D195),0)</f>
        <v>22.18888888888889</v>
      </c>
      <c r="E195">
        <f>IFERROR(SUM('PARITY Errors'!E195, 'Pattern_Matching Errors'!E195, 'Reversal Errors'!E195, 'Stack Errors'!E195, 'Vending_Machine Errors'!E195, 'Vending_Machine_Sum Errors'!E195, 'MazeComplete Errors'!E195, 'MazeSolve Errors'!E195, 'Hamiltonian Errors'!E195)/('Failure Counts Errors'!D1-'Failure Counts Errors'!E195),0)</f>
        <v>11.922222222222222</v>
      </c>
      <c r="F195">
        <f>IFERROR(SUM('PARITY Errors'!F195, 'Pattern_Matching Errors'!F195, 'Reversal Errors'!F195, 'Stack Errors'!F195, 'Vending_Machine Errors'!F195, 'Vending_Machine_Sum Errors'!F195, 'MazeComplete Errors'!F195, 'MazeSolve Errors'!F195, 'Hamiltonian Errors'!F195)/('Failure Counts Errors'!D1-'Failure Counts Errors'!F195),0)</f>
        <v>14.922222222222221</v>
      </c>
      <c r="G195">
        <f>IFERROR(SUM('PARITY Errors'!G195, 'Pattern_Matching Errors'!G195, 'Reversal Errors'!G195, 'Stack Errors'!G195, 'Vending_Machine Errors'!G195, 'Vending_Machine_Sum Errors'!G195, 'MazeComplete Errors'!G195, 'MazeSolve Errors'!G195, 'Hamiltonian Errors'!G195)/('Failure Counts Errors'!D1-'Failure Counts Errors'!G195),0)</f>
        <v>24.477777777777778</v>
      </c>
      <c r="H195" t="str">
        <f t="shared" si="5"/>
        <v>10 (δ=0.2)</v>
      </c>
    </row>
    <row r="196" spans="1:11" x14ac:dyDescent="0.75">
      <c r="A196" s="1">
        <v>12</v>
      </c>
      <c r="B196">
        <v>10</v>
      </c>
      <c r="C196">
        <v>0.45</v>
      </c>
      <c r="D196">
        <f>IFERROR(SUM('PARITY Errors'!D196, 'Pattern_Matching Errors'!D196, 'Reversal Errors'!D196, 'Stack Errors'!D196, 'Vending_Machine Errors'!D196, 'Vending_Machine_Sum Errors'!D196, 'MazeComplete Errors'!D196, 'MazeSolve Errors'!D196, 'Hamiltonian Errors'!D196)/('Failure Counts Errors'!D1-'Failure Counts Errors'!D196),0)</f>
        <v>21.68333333333333</v>
      </c>
      <c r="E196">
        <f>IFERROR(SUM('PARITY Errors'!E196, 'Pattern_Matching Errors'!E196, 'Reversal Errors'!E196, 'Stack Errors'!E196, 'Vending_Machine Errors'!E196, 'Vending_Machine_Sum Errors'!E196, 'MazeComplete Errors'!E196, 'MazeSolve Errors'!E196, 'Hamiltonian Errors'!E196)/('Failure Counts Errors'!D1-'Failure Counts Errors'!E196),0)</f>
        <v>13.7</v>
      </c>
      <c r="F196">
        <f>IFERROR(SUM('PARITY Errors'!F196, 'Pattern_Matching Errors'!F196, 'Reversal Errors'!F196, 'Stack Errors'!F196, 'Vending_Machine Errors'!F196, 'Vending_Machine_Sum Errors'!F196, 'MazeComplete Errors'!F196, 'MazeSolve Errors'!F196, 'Hamiltonian Errors'!F196)/('Failure Counts Errors'!D1-'Failure Counts Errors'!F196),0)</f>
        <v>15.033333333333335</v>
      </c>
      <c r="G196">
        <f>IFERROR(SUM('PARITY Errors'!G196, 'Pattern_Matching Errors'!G196, 'Reversal Errors'!G196, 'Stack Errors'!G196, 'Vending_Machine Errors'!G196, 'Vending_Machine_Sum Errors'!G196, 'MazeComplete Errors'!G196, 'MazeSolve Errors'!G196, 'Hamiltonian Errors'!G196)/('Failure Counts Errors'!D1-'Failure Counts Errors'!G196),0)</f>
        <v>25.511111111111109</v>
      </c>
      <c r="H196" t="str">
        <f t="shared" si="5"/>
        <v>10 (δ=0.45)</v>
      </c>
      <c r="K196">
        <f>SUM('PARITY Errors'!G210, 'Pattern_Matching Errors'!G210, 'Reversal Errors'!G210, 'Stack Errors'!G210, 'Vending_Machine Errors'!G210, 'Vending_Machine_Sum Errors'!G210, 'MazeComplete Errors'!G210, 'MazeSolve Errors'!G210, 'Hamiltonian Errors'!G210)</f>
        <v>800</v>
      </c>
    </row>
    <row r="197" spans="1:11" x14ac:dyDescent="0.75">
      <c r="A197" s="1">
        <v>13</v>
      </c>
      <c r="B197">
        <v>10</v>
      </c>
      <c r="C197">
        <v>0.65</v>
      </c>
      <c r="D197">
        <f>IFERROR(SUM('PARITY Errors'!D197, 'Pattern_Matching Errors'!D197, 'Reversal Errors'!D197, 'Stack Errors'!D197, 'Vending_Machine Errors'!D197, 'Vending_Machine_Sum Errors'!D197, 'MazeComplete Errors'!D197, 'MazeSolve Errors'!D197, 'Hamiltonian Errors'!D197)/('Failure Counts Errors'!D1-'Failure Counts Errors'!D197),0)</f>
        <v>23.033333333333335</v>
      </c>
      <c r="E197">
        <f>IFERROR(SUM('PARITY Errors'!E197, 'Pattern_Matching Errors'!E197, 'Reversal Errors'!E197, 'Stack Errors'!E197, 'Vending_Machine Errors'!E197, 'Vending_Machine_Sum Errors'!E197, 'MazeComplete Errors'!E197, 'MazeSolve Errors'!E197, 'Hamiltonian Errors'!E197)/('Failure Counts Errors'!D1-'Failure Counts Errors'!E197),0)</f>
        <v>16.066666666666666</v>
      </c>
      <c r="F197">
        <f>IFERROR(SUM('PARITY Errors'!F197, 'Pattern_Matching Errors'!F197, 'Reversal Errors'!F197, 'Stack Errors'!F197, 'Vending_Machine Errors'!F197, 'Vending_Machine_Sum Errors'!F197, 'MazeComplete Errors'!F197, 'MazeSolve Errors'!F197, 'Hamiltonian Errors'!F197)/('Failure Counts Errors'!D1-'Failure Counts Errors'!F197),0)</f>
        <v>16.488888888888891</v>
      </c>
      <c r="G197">
        <f>IFERROR(SUM('PARITY Errors'!G197, 'Pattern_Matching Errors'!G197, 'Reversal Errors'!G197, 'Stack Errors'!G197, 'Vending_Machine Errors'!G197, 'Vending_Machine_Sum Errors'!G197, 'MazeComplete Errors'!G197, 'MazeSolve Errors'!G197, 'Hamiltonian Errors'!G197)/('Failure Counts Errors'!D1-'Failure Counts Errors'!G197),0)</f>
        <v>27.799999999999997</v>
      </c>
      <c r="H197" t="str">
        <f t="shared" si="5"/>
        <v>10 (δ=0.65)</v>
      </c>
      <c r="K197">
        <f>('Failure Counts Errors'!D1-'Failure Counts Errors'!G213)</f>
        <v>1</v>
      </c>
    </row>
    <row r="198" spans="1:11" x14ac:dyDescent="0.75">
      <c r="A198" s="1">
        <v>14</v>
      </c>
      <c r="B198">
        <v>10</v>
      </c>
      <c r="C198">
        <v>0.85</v>
      </c>
      <c r="D198">
        <f>IFERROR(SUM('PARITY Errors'!D198, 'Pattern_Matching Errors'!D198, 'Reversal Errors'!D198, 'Stack Errors'!D198, 'Vending_Machine Errors'!D198, 'Vending_Machine_Sum Errors'!D198, 'MazeComplete Errors'!D198, 'MazeSolve Errors'!D198, 'Hamiltonian Errors'!D198)/('Failure Counts Errors'!D1-'Failure Counts Errors'!D198),0)</f>
        <v>22.755555555555556</v>
      </c>
      <c r="E198">
        <f>IFERROR(SUM('PARITY Errors'!E198, 'Pattern_Matching Errors'!E198, 'Reversal Errors'!E198, 'Stack Errors'!E198, 'Vending_Machine Errors'!E198, 'Vending_Machine_Sum Errors'!E198, 'MazeComplete Errors'!E198, 'MazeSolve Errors'!E198, 'Hamiltonian Errors'!E198)/('Failure Counts Errors'!D1-'Failure Counts Errors'!E198),0)</f>
        <v>18.088888888888889</v>
      </c>
      <c r="F198">
        <f>IFERROR(SUM('PARITY Errors'!F198, 'Pattern_Matching Errors'!F198, 'Reversal Errors'!F198, 'Stack Errors'!F198, 'Vending_Machine Errors'!F198, 'Vending_Machine_Sum Errors'!F198, 'MazeComplete Errors'!F198, 'MazeSolve Errors'!F198, 'Hamiltonian Errors'!F198)/('Failure Counts Errors'!D1-'Failure Counts Errors'!F198),0)</f>
        <v>19.68888888888889</v>
      </c>
      <c r="G198">
        <f>IFERROR(SUM('PARITY Errors'!G198, 'Pattern_Matching Errors'!G198, 'Reversal Errors'!G198, 'Stack Errors'!G198, 'Vending_Machine Errors'!G198, 'Vending_Machine_Sum Errors'!G198, 'MazeComplete Errors'!G198, 'MazeSolve Errors'!G198, 'Hamiltonian Errors'!G198)/('Failure Counts Errors'!D1-'Failure Counts Errors'!G198),0)</f>
        <v>29.633333333333333</v>
      </c>
      <c r="H198" t="str">
        <f t="shared" si="5"/>
        <v>10 (δ=0.85)</v>
      </c>
    </row>
    <row r="199" spans="1:11" x14ac:dyDescent="0.75">
      <c r="A199" s="1">
        <v>15</v>
      </c>
      <c r="B199">
        <v>20</v>
      </c>
      <c r="C199">
        <v>0</v>
      </c>
      <c r="D199">
        <f>IFERROR(SUM('PARITY Errors'!D199, 'Pattern_Matching Errors'!D199, 'Reversal Errors'!D199, 'Stack Errors'!D199, 'Vending_Machine Errors'!D199, 'Vending_Machine_Sum Errors'!D199, 'MazeComplete Errors'!D199, 'MazeSolve Errors'!D199, 'Hamiltonian Errors'!D199)/('Failure Counts Errors'!D1-'Failure Counts Errors'!D199),0)</f>
        <v>24.933333333333334</v>
      </c>
      <c r="E199">
        <f>IFERROR(SUM('PARITY Errors'!E199, 'Pattern_Matching Errors'!E199, 'Reversal Errors'!E199, 'Stack Errors'!E199, 'Vending_Machine Errors'!E199, 'Vending_Machine_Sum Errors'!E199, 'MazeComplete Errors'!E199, 'MazeSolve Errors'!E199, 'Hamiltonian Errors'!E199)/('Failure Counts Errors'!D1-'Failure Counts Errors'!E199),0)</f>
        <v>10.011111111111113</v>
      </c>
      <c r="F199">
        <f>IFERROR(SUM('PARITY Errors'!F199, 'Pattern_Matching Errors'!F199, 'Reversal Errors'!F199, 'Stack Errors'!F199, 'Vending_Machine Errors'!F199, 'Vending_Machine_Sum Errors'!F199, 'MazeComplete Errors'!F199, 'MazeSolve Errors'!F199, 'Hamiltonian Errors'!F199)/('Failure Counts Errors'!D1-'Failure Counts Errors'!F199),0)</f>
        <v>16.62222222222222</v>
      </c>
      <c r="G199">
        <f>IFERROR(SUM('PARITY Errors'!G199, 'Pattern_Matching Errors'!G199, 'Reversal Errors'!G199, 'Stack Errors'!G199, 'Vending_Machine Errors'!G199, 'Vending_Machine_Sum Errors'!G199, 'MazeComplete Errors'!G199, 'MazeSolve Errors'!G199, 'Hamiltonian Errors'!G199)/('Failure Counts Errors'!D1-'Failure Counts Errors'!G199),0)</f>
        <v>57.566666666666663</v>
      </c>
      <c r="H199" t="str">
        <f t="shared" si="5"/>
        <v>20 (δ=0)</v>
      </c>
    </row>
    <row r="200" spans="1:11" x14ac:dyDescent="0.75">
      <c r="A200" s="1">
        <v>16</v>
      </c>
      <c r="B200">
        <v>20</v>
      </c>
      <c r="C200">
        <v>0.2</v>
      </c>
      <c r="D200">
        <f>IFERROR(SUM('PARITY Errors'!D200, 'Pattern_Matching Errors'!D200, 'Reversal Errors'!D200, 'Stack Errors'!D200, 'Vending_Machine Errors'!D200, 'Vending_Machine_Sum Errors'!D200, 'MazeComplete Errors'!D200, 'MazeSolve Errors'!D200, 'Hamiltonian Errors'!D200)/('Failure Counts Errors'!D1-'Failure Counts Errors'!D200),0)</f>
        <v>17.688888888888886</v>
      </c>
      <c r="E200">
        <f>IFERROR(SUM('PARITY Errors'!E200, 'Pattern_Matching Errors'!E200, 'Reversal Errors'!E200, 'Stack Errors'!E200, 'Vending_Machine Errors'!E200, 'Vending_Machine_Sum Errors'!E200, 'MazeComplete Errors'!E200, 'MazeSolve Errors'!E200, 'Hamiltonian Errors'!E200)/('Failure Counts Errors'!D1-'Failure Counts Errors'!E200),0)</f>
        <v>13.277777777777779</v>
      </c>
      <c r="F200">
        <f>IFERROR(SUM('PARITY Errors'!F200, 'Pattern_Matching Errors'!F200, 'Reversal Errors'!F200, 'Stack Errors'!F200, 'Vending_Machine Errors'!F200, 'Vending_Machine_Sum Errors'!F200, 'MazeComplete Errors'!F200, 'MazeSolve Errors'!F200, 'Hamiltonian Errors'!F200)/('Failure Counts Errors'!D1-'Failure Counts Errors'!F200),0)</f>
        <v>17.566666666666666</v>
      </c>
      <c r="G200">
        <f>IFERROR(SUM('PARITY Errors'!G200, 'Pattern_Matching Errors'!G200, 'Reversal Errors'!G200, 'Stack Errors'!G200, 'Vending_Machine Errors'!G200, 'Vending_Machine_Sum Errors'!G200, 'MazeComplete Errors'!G200, 'MazeSolve Errors'!G200, 'Hamiltonian Errors'!G200)/('Failure Counts Errors'!D1-'Failure Counts Errors'!G200),0)</f>
        <v>62.85</v>
      </c>
      <c r="H200" t="str">
        <f t="shared" si="5"/>
        <v>20 (δ=0.2)</v>
      </c>
    </row>
    <row r="201" spans="1:11" x14ac:dyDescent="0.75">
      <c r="A201" s="1">
        <v>17</v>
      </c>
      <c r="B201">
        <v>20</v>
      </c>
      <c r="C201">
        <v>0.45</v>
      </c>
      <c r="D201">
        <f>IFERROR(SUM('PARITY Errors'!D201, 'Pattern_Matching Errors'!D201, 'Reversal Errors'!D201, 'Stack Errors'!D201, 'Vending_Machine Errors'!D201, 'Vending_Machine_Sum Errors'!D201, 'MazeComplete Errors'!D201, 'MazeSolve Errors'!D201, 'Hamiltonian Errors'!D201)/('Failure Counts Errors'!D1-'Failure Counts Errors'!D201),0)</f>
        <v>18.977777777777778</v>
      </c>
      <c r="E201">
        <f>IFERROR(SUM('PARITY Errors'!E201, 'Pattern_Matching Errors'!E201, 'Reversal Errors'!E201, 'Stack Errors'!E201, 'Vending_Machine Errors'!E201, 'Vending_Machine_Sum Errors'!E201, 'MazeComplete Errors'!E201, 'MazeSolve Errors'!E201, 'Hamiltonian Errors'!E201)/('Failure Counts Errors'!D1-'Failure Counts Errors'!E201),0)</f>
        <v>14.722222222222221</v>
      </c>
      <c r="F201">
        <f>IFERROR(SUM('PARITY Errors'!F201, 'Pattern_Matching Errors'!F201, 'Reversal Errors'!F201, 'Stack Errors'!F201, 'Vending_Machine Errors'!F201, 'Vending_Machine_Sum Errors'!F201, 'MazeComplete Errors'!F201, 'MazeSolve Errors'!F201, 'Hamiltonian Errors'!F201)/('Failure Counts Errors'!D1-'Failure Counts Errors'!F201),0)</f>
        <v>18.155555555555551</v>
      </c>
      <c r="G201">
        <f>IFERROR(SUM('PARITY Errors'!G201, 'Pattern_Matching Errors'!G201, 'Reversal Errors'!G201, 'Stack Errors'!G201, 'Vending_Machine Errors'!G201, 'Vending_Machine_Sum Errors'!G201, 'MazeComplete Errors'!G201, 'MazeSolve Errors'!G201, 'Hamiltonian Errors'!G201)/('Failure Counts Errors'!D1-'Failure Counts Errors'!G201),0)</f>
        <v>63.75</v>
      </c>
      <c r="H201" t="str">
        <f t="shared" si="5"/>
        <v>20 (δ=0.45)</v>
      </c>
    </row>
    <row r="202" spans="1:11" x14ac:dyDescent="0.75">
      <c r="A202" s="1">
        <v>18</v>
      </c>
      <c r="B202">
        <v>20</v>
      </c>
      <c r="C202">
        <v>0.65</v>
      </c>
      <c r="D202">
        <f>IFERROR(SUM('PARITY Errors'!D202, 'Pattern_Matching Errors'!D202, 'Reversal Errors'!D202, 'Stack Errors'!D202, 'Vending_Machine Errors'!D202, 'Vending_Machine_Sum Errors'!D202, 'MazeComplete Errors'!D202, 'MazeSolve Errors'!D202, 'Hamiltonian Errors'!D202)/('Failure Counts Errors'!D1-'Failure Counts Errors'!D202),0)</f>
        <v>21.344444444444445</v>
      </c>
      <c r="E202">
        <f>IFERROR(SUM('PARITY Errors'!E202, 'Pattern_Matching Errors'!E202, 'Reversal Errors'!E202, 'Stack Errors'!E202, 'Vending_Machine Errors'!E202, 'Vending_Machine_Sum Errors'!E202, 'MazeComplete Errors'!E202, 'MazeSolve Errors'!E202, 'Hamiltonian Errors'!E202)/('Failure Counts Errors'!D1-'Failure Counts Errors'!E202),0)</f>
        <v>17.866666666666667</v>
      </c>
      <c r="F202">
        <f>IFERROR(SUM('PARITY Errors'!F202, 'Pattern_Matching Errors'!F202, 'Reversal Errors'!F202, 'Stack Errors'!F202, 'Vending_Machine Errors'!F202, 'Vending_Machine_Sum Errors'!F202, 'MazeComplete Errors'!F202, 'MazeSolve Errors'!F202, 'Hamiltonian Errors'!F202)/('Failure Counts Errors'!D1-'Failure Counts Errors'!F202),0)</f>
        <v>19.733333333333334</v>
      </c>
      <c r="G202">
        <f>IFERROR(SUM('PARITY Errors'!G202, 'Pattern_Matching Errors'!G202, 'Reversal Errors'!G202, 'Stack Errors'!G202, 'Vending_Machine Errors'!G202, 'Vending_Machine_Sum Errors'!G202, 'MazeComplete Errors'!G202, 'MazeSolve Errors'!G202, 'Hamiltonian Errors'!G202)/('Failure Counts Errors'!D1-'Failure Counts Errors'!G202),0)</f>
        <v>66.600000000000009</v>
      </c>
      <c r="H202" t="str">
        <f t="shared" si="5"/>
        <v>20 (δ=0.65)</v>
      </c>
    </row>
    <row r="203" spans="1:11" x14ac:dyDescent="0.75">
      <c r="A203" s="1">
        <v>19</v>
      </c>
      <c r="B203">
        <v>20</v>
      </c>
      <c r="C203">
        <v>0.85</v>
      </c>
      <c r="D203">
        <f>IFERROR(SUM('PARITY Errors'!D203, 'Pattern_Matching Errors'!D203, 'Reversal Errors'!D203, 'Stack Errors'!D203, 'Vending_Machine Errors'!D203, 'Vending_Machine_Sum Errors'!D203, 'MazeComplete Errors'!D203, 'MazeSolve Errors'!D203, 'Hamiltonian Errors'!D203)/('Failure Counts Errors'!D1-'Failure Counts Errors'!D203),0)</f>
        <v>24.200000000000003</v>
      </c>
      <c r="E203">
        <f>IFERROR(SUM('PARITY Errors'!E203, 'Pattern_Matching Errors'!E203, 'Reversal Errors'!E203, 'Stack Errors'!E203, 'Vending_Machine Errors'!E203, 'Vending_Machine_Sum Errors'!E203, 'MazeComplete Errors'!E203, 'MazeSolve Errors'!E203, 'Hamiltonian Errors'!E203)/('Failure Counts Errors'!D1-'Failure Counts Errors'!E203),0)</f>
        <v>20.844444444444445</v>
      </c>
      <c r="F203">
        <f>IFERROR(SUM('PARITY Errors'!F203, 'Pattern_Matching Errors'!F203, 'Reversal Errors'!F203, 'Stack Errors'!F203, 'Vending_Machine Errors'!F203, 'Vending_Machine_Sum Errors'!F203, 'MazeComplete Errors'!F203, 'MazeSolve Errors'!F203, 'Hamiltonian Errors'!F203)/('Failure Counts Errors'!D1-'Failure Counts Errors'!F203),0)</f>
        <v>21.644444444444446</v>
      </c>
      <c r="G203">
        <f>IFERROR(SUM('PARITY Errors'!G203, 'Pattern_Matching Errors'!G203, 'Reversal Errors'!G203, 'Stack Errors'!G203, 'Vending_Machine Errors'!G203, 'Vending_Machine_Sum Errors'!G203, 'MazeComplete Errors'!G203, 'MazeSolve Errors'!G203, 'Hamiltonian Errors'!G203)/('Failure Counts Errors'!D1-'Failure Counts Errors'!G203),0)</f>
        <v>69.2</v>
      </c>
      <c r="H203" t="str">
        <f t="shared" si="5"/>
        <v>20 (δ=0.85)</v>
      </c>
    </row>
    <row r="204" spans="1:11" x14ac:dyDescent="0.75">
      <c r="A204" s="1">
        <v>20</v>
      </c>
      <c r="B204">
        <v>50</v>
      </c>
      <c r="C204">
        <v>0</v>
      </c>
      <c r="D204">
        <f>IFERROR(SUM('PARITY Errors'!D204, 'Pattern_Matching Errors'!D204, 'Reversal Errors'!D204, 'Stack Errors'!D204, 'Vending_Machine Errors'!D204, 'Vending_Machine_Sum Errors'!D204, 'MazeComplete Errors'!D204, 'MazeSolve Errors'!D204, 'Hamiltonian Errors'!D204)/('Failure Counts Errors'!D1-'Failure Counts Errors'!D204),0)</f>
        <v>36.225000000000001</v>
      </c>
      <c r="E204">
        <f>IFERROR(SUM('PARITY Errors'!E204, 'Pattern_Matching Errors'!E204, 'Reversal Errors'!E204, 'Stack Errors'!E204, 'Vending_Machine Errors'!E204, 'Vending_Machine_Sum Errors'!E204, 'MazeComplete Errors'!E204, 'MazeSolve Errors'!E204, 'Hamiltonian Errors'!E204)/('Failure Counts Errors'!D1-'Failure Counts Errors'!E204),0)</f>
        <v>22.475000000000001</v>
      </c>
      <c r="F204">
        <f>IFERROR(SUM('PARITY Errors'!F204, 'Pattern_Matching Errors'!F204, 'Reversal Errors'!F204, 'Stack Errors'!F204, 'Vending_Machine Errors'!F204, 'Vending_Machine_Sum Errors'!F204, 'MazeComplete Errors'!F204, 'MazeSolve Errors'!F204, 'Hamiltonian Errors'!F204)/('Failure Counts Errors'!D1-'Failure Counts Errors'!F204),0)</f>
        <v>28.662499999999998</v>
      </c>
      <c r="G204">
        <f>IFERROR(SUM('PARITY Errors'!G204, 'Pattern_Matching Errors'!G204, 'Reversal Errors'!G204, 'Stack Errors'!G204, 'Vending_Machine Errors'!G204, 'Vending_Machine_Sum Errors'!G204, 'MazeComplete Errors'!G204, 'MazeSolve Errors'!G204, 'Hamiltonian Errors'!G204)/('Failure Counts Errors'!D1-'Failure Counts Errors'!G204),0)</f>
        <v>208.20000000000002</v>
      </c>
      <c r="H204" t="str">
        <f t="shared" si="5"/>
        <v>50 (δ=0)</v>
      </c>
    </row>
    <row r="205" spans="1:11" x14ac:dyDescent="0.75">
      <c r="A205" s="1">
        <v>21</v>
      </c>
      <c r="B205">
        <v>50</v>
      </c>
      <c r="C205">
        <v>0.2</v>
      </c>
      <c r="D205">
        <f>IFERROR(SUM('PARITY Errors'!D205, 'Pattern_Matching Errors'!D205, 'Reversal Errors'!D205, 'Stack Errors'!D205, 'Vending_Machine Errors'!D205, 'Vending_Machine_Sum Errors'!D205, 'MazeComplete Errors'!D205, 'MazeSolve Errors'!D205, 'Hamiltonian Errors'!D205)/('Failure Counts Errors'!D1-'Failure Counts Errors'!D205),0)</f>
        <v>30.575000000000003</v>
      </c>
      <c r="E205">
        <f>IFERROR(SUM('PARITY Errors'!E205, 'Pattern_Matching Errors'!E205, 'Reversal Errors'!E205, 'Stack Errors'!E205, 'Vending_Machine Errors'!E205, 'Vending_Machine_Sum Errors'!E205, 'MazeComplete Errors'!E205, 'MazeSolve Errors'!E205, 'Hamiltonian Errors'!E205)/('Failure Counts Errors'!D1-'Failure Counts Errors'!E205),0)</f>
        <v>26.112500000000001</v>
      </c>
      <c r="F205">
        <f>IFERROR(SUM('PARITY Errors'!F205, 'Pattern_Matching Errors'!F205, 'Reversal Errors'!F205, 'Stack Errors'!F205, 'Vending_Machine Errors'!F205, 'Vending_Machine_Sum Errors'!F205, 'MazeComplete Errors'!F205, 'MazeSolve Errors'!F205, 'Hamiltonian Errors'!F205)/('Failure Counts Errors'!D1-'Failure Counts Errors'!F205),0)</f>
        <v>30.412500000000001</v>
      </c>
      <c r="G205">
        <f>IFERROR(SUM('PARITY Errors'!G205, 'Pattern_Matching Errors'!G205, 'Reversal Errors'!G205, 'Stack Errors'!G205, 'Vending_Machine Errors'!G205, 'Vending_Machine_Sum Errors'!G205, 'MazeComplete Errors'!G205, 'MazeSolve Errors'!G205, 'Hamiltonian Errors'!G205)/('Failure Counts Errors'!D1-'Failure Counts Errors'!G205),0)</f>
        <v>213.19999999999996</v>
      </c>
      <c r="H205" t="str">
        <f t="shared" si="5"/>
        <v>50 (δ=0.2)</v>
      </c>
    </row>
    <row r="206" spans="1:11" x14ac:dyDescent="0.75">
      <c r="A206" s="1">
        <v>22</v>
      </c>
      <c r="B206">
        <v>50</v>
      </c>
      <c r="C206">
        <v>0.45</v>
      </c>
      <c r="D206">
        <f>IFERROR(SUM('PARITY Errors'!D206, 'Pattern_Matching Errors'!D206, 'Reversal Errors'!D206, 'Stack Errors'!D206, 'Vending_Machine Errors'!D206, 'Vending_Machine_Sum Errors'!D206, 'MazeComplete Errors'!D206, 'MazeSolve Errors'!D206, 'Hamiltonian Errors'!D206)/('Failure Counts Errors'!D1-'Failure Counts Errors'!D206),0)</f>
        <v>31.587499999999999</v>
      </c>
      <c r="E206">
        <f>IFERROR(SUM('PARITY Errors'!E206, 'Pattern_Matching Errors'!E206, 'Reversal Errors'!E206, 'Stack Errors'!E206, 'Vending_Machine Errors'!E206, 'Vending_Machine_Sum Errors'!E206, 'MazeComplete Errors'!E206, 'MazeSolve Errors'!E206, 'Hamiltonian Errors'!E206)/('Failure Counts Errors'!D1-'Failure Counts Errors'!E206),0)</f>
        <v>28.074999999999999</v>
      </c>
      <c r="F206">
        <f>IFERROR(SUM('PARITY Errors'!F206, 'Pattern_Matching Errors'!F206, 'Reversal Errors'!F206, 'Stack Errors'!F206, 'Vending_Machine Errors'!F206, 'Vending_Machine_Sum Errors'!F206, 'MazeComplete Errors'!F206, 'MazeSolve Errors'!F206, 'Hamiltonian Errors'!F206)/('Failure Counts Errors'!D1-'Failure Counts Errors'!F206),0)</f>
        <v>31.537500000000001</v>
      </c>
      <c r="G206">
        <f>IFERROR(SUM('PARITY Errors'!G206, 'Pattern_Matching Errors'!G206, 'Reversal Errors'!G206, 'Stack Errors'!G206, 'Vending_Machine Errors'!G206, 'Vending_Machine_Sum Errors'!G206, 'MazeComplete Errors'!G206, 'MazeSolve Errors'!G206, 'Hamiltonian Errors'!G206)/('Failure Counts Errors'!D1-'Failure Counts Errors'!G206),0)</f>
        <v>216.73333333333335</v>
      </c>
      <c r="H206" t="str">
        <f t="shared" si="5"/>
        <v>50 (δ=0.45)</v>
      </c>
    </row>
    <row r="207" spans="1:11" x14ac:dyDescent="0.75">
      <c r="A207" s="1">
        <v>23</v>
      </c>
      <c r="B207">
        <v>50</v>
      </c>
      <c r="C207">
        <v>0.65</v>
      </c>
      <c r="D207">
        <f>IFERROR(SUM('PARITY Errors'!D207, 'Pattern_Matching Errors'!D207, 'Reversal Errors'!D207, 'Stack Errors'!D207, 'Vending_Machine Errors'!D207, 'Vending_Machine_Sum Errors'!D207, 'MazeComplete Errors'!D207, 'MazeSolve Errors'!D207, 'Hamiltonian Errors'!D207)/('Failure Counts Errors'!D1-'Failure Counts Errors'!D207),0)</f>
        <v>34.3125</v>
      </c>
      <c r="E207">
        <f>IFERROR(SUM('PARITY Errors'!E207, 'Pattern_Matching Errors'!E207, 'Reversal Errors'!E207, 'Stack Errors'!E207, 'Vending_Machine Errors'!E207, 'Vending_Machine_Sum Errors'!E207, 'MazeComplete Errors'!E207, 'MazeSolve Errors'!E207, 'Hamiltonian Errors'!E207)/('Failure Counts Errors'!D1-'Failure Counts Errors'!E207),0)</f>
        <v>31.737499999999997</v>
      </c>
      <c r="F207">
        <f>IFERROR(SUM('PARITY Errors'!F207, 'Pattern_Matching Errors'!F207, 'Reversal Errors'!F207, 'Stack Errors'!F207, 'Vending_Machine Errors'!F207, 'Vending_Machine_Sum Errors'!F207, 'MazeComplete Errors'!F207, 'MazeSolve Errors'!F207, 'Hamiltonian Errors'!F207)/('Failure Counts Errors'!D1-'Failure Counts Errors'!F207),0)</f>
        <v>33.887499999999996</v>
      </c>
      <c r="G207">
        <f>IFERROR(SUM('PARITY Errors'!G207, 'Pattern_Matching Errors'!G207, 'Reversal Errors'!G207, 'Stack Errors'!G207, 'Vending_Machine Errors'!G207, 'Vending_Machine_Sum Errors'!G207, 'MazeComplete Errors'!G207, 'MazeSolve Errors'!G207, 'Hamiltonian Errors'!G207)/('Failure Counts Errors'!D1-'Failure Counts Errors'!G207),0)</f>
        <v>219.30000000000004</v>
      </c>
      <c r="H207" t="str">
        <f t="shared" si="5"/>
        <v>50 (δ=0.65)</v>
      </c>
    </row>
    <row r="208" spans="1:11" x14ac:dyDescent="0.75">
      <c r="A208" s="1">
        <v>24</v>
      </c>
      <c r="B208">
        <v>50</v>
      </c>
      <c r="C208">
        <v>0.85</v>
      </c>
      <c r="D208">
        <f>IFERROR(SUM('PARITY Errors'!D208, 'Pattern_Matching Errors'!D208, 'Reversal Errors'!D208, 'Stack Errors'!D208, 'Vending_Machine Errors'!D208, 'Vending_Machine_Sum Errors'!D208, 'MazeComplete Errors'!D208, 'MazeSolve Errors'!D208, 'Hamiltonian Errors'!D208)/('Failure Counts Errors'!D1-'Failure Counts Errors'!D208),0)</f>
        <v>36.137500000000003</v>
      </c>
      <c r="E208">
        <f>IFERROR(SUM('PARITY Errors'!E208, 'Pattern_Matching Errors'!E208, 'Reversal Errors'!E208, 'Stack Errors'!E208, 'Vending_Machine Errors'!E208, 'Vending_Machine_Sum Errors'!E208, 'MazeComplete Errors'!E208, 'MazeSolve Errors'!E208, 'Hamiltonian Errors'!E208)/('Failure Counts Errors'!D1-'Failure Counts Errors'!E208),0)</f>
        <v>35.450000000000003</v>
      </c>
      <c r="F208">
        <f>IFERROR(SUM('PARITY Errors'!F208, 'Pattern_Matching Errors'!F208, 'Reversal Errors'!F208, 'Stack Errors'!F208, 'Vending_Machine Errors'!F208, 'Vending_Machine_Sum Errors'!F208, 'MazeComplete Errors'!F208, 'MazeSolve Errors'!F208, 'Hamiltonian Errors'!F208)/('Failure Counts Errors'!D1-'Failure Counts Errors'!F208),0)</f>
        <v>37.487499999999997</v>
      </c>
      <c r="G208">
        <f>IFERROR(SUM('PARITY Errors'!G208, 'Pattern_Matching Errors'!G208, 'Reversal Errors'!G208, 'Stack Errors'!G208, 'Vending_Machine Errors'!G208, 'Vending_Machine_Sum Errors'!G208, 'MazeComplete Errors'!G208, 'MazeSolve Errors'!G208, 'Hamiltonian Errors'!G208)/('Failure Counts Errors'!D1-'Failure Counts Errors'!G208),0)</f>
        <v>224.79999999999998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IFERROR(SUM('PARITY Errors'!D209, 'Pattern_Matching Errors'!D209, 'Reversal Errors'!D209, 'Stack Errors'!D209, 'Vending_Machine Errors'!D209, 'Vending_Machine_Sum Errors'!D209, 'MazeComplete Errors'!D209, 'MazeSolve Errors'!D209, 'Hamiltonian Errors'!D209)/('Failure Counts Errors'!D1-'Failure Counts Errors'!D209),0)</f>
        <v>42.800000000000004</v>
      </c>
      <c r="E209">
        <f>IFERROR(SUM('PARITY Errors'!E209, 'Pattern_Matching Errors'!E209, 'Reversal Errors'!E209, 'Stack Errors'!E209, 'Vending_Machine Errors'!E209, 'Vending_Machine_Sum Errors'!E209, 'MazeComplete Errors'!E209, 'MazeSolve Errors'!E209, 'Hamiltonian Errors'!E209)/('Failure Counts Errors'!D1-'Failure Counts Errors'!E209),0)</f>
        <v>36.857142857142854</v>
      </c>
      <c r="F209">
        <f>IFERROR(SUM('PARITY Errors'!F209, 'Pattern_Matching Errors'!F209, 'Reversal Errors'!F209, 'Stack Errors'!F209, 'Vending_Machine Errors'!F209, 'Vending_Machine_Sum Errors'!F209, 'MazeComplete Errors'!F209, 'MazeSolve Errors'!F209, 'Hamiltonian Errors'!F209)/('Failure Counts Errors'!D1-'Failure Counts Errors'!F209),0)</f>
        <v>42.199999999999996</v>
      </c>
      <c r="G209">
        <f>IFERROR(SUM('PARITY Errors'!G209, 'Pattern_Matching Errors'!G209, 'Reversal Errors'!G209, 'Stack Errors'!G209, 'Vending_Machine Errors'!G209, 'Vending_Machine_Sum Errors'!G209, 'MazeComplete Errors'!G209, 'MazeSolve Errors'!G209, 'Hamiltonian Errors'!G209)/('Failure Counts Errors'!D1-'Failure Counts Errors'!G209),0)</f>
        <v>800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IFERROR(SUM('PARITY Errors'!D210, 'Pattern_Matching Errors'!D210, 'Reversal Errors'!D210, 'Stack Errors'!D210, 'Vending_Machine Errors'!D210, 'Vending_Machine_Sum Errors'!D210, 'MazeComplete Errors'!D210, 'MazeSolve Errors'!D210, 'Hamiltonian Errors'!D210)/('Failure Counts Errors'!D1-'Failure Counts Errors'!D210),0)</f>
        <v>41.957142857142856</v>
      </c>
      <c r="E210">
        <f>IFERROR(SUM('PARITY Errors'!E210, 'Pattern_Matching Errors'!E210, 'Reversal Errors'!E210, 'Stack Errors'!E210, 'Vending_Machine Errors'!E210, 'Vending_Machine_Sum Errors'!E210, 'MazeComplete Errors'!E210, 'MazeSolve Errors'!E210, 'Hamiltonian Errors'!E210)/('Failure Counts Errors'!D1-'Failure Counts Errors'!E210),0)</f>
        <v>39.901428571428575</v>
      </c>
      <c r="F210">
        <f>IFERROR(SUM('PARITY Errors'!F210, 'Pattern_Matching Errors'!F210, 'Reversal Errors'!F210, 'Stack Errors'!F210, 'Vending_Machine Errors'!F210, 'Vending_Machine_Sum Errors'!F210, 'MazeComplete Errors'!F210, 'MazeSolve Errors'!F210, 'Hamiltonian Errors'!F210)/('Failure Counts Errors'!D1-'Failure Counts Errors'!F210),0)</f>
        <v>44.328571428571429</v>
      </c>
      <c r="G210">
        <f>IFERROR(SUM('PARITY Errors'!G210, 'Pattern_Matching Errors'!G210, 'Reversal Errors'!G210, 'Stack Errors'!G210, 'Vending_Machine Errors'!G210, 'Vending_Machine_Sum Errors'!G210, 'MazeComplete Errors'!G210, 'MazeSolve Errors'!G210, 'Hamiltonian Errors'!G210)/('Failure Counts Errors'!D1-'Failure Counts Errors'!G210),0)</f>
        <v>800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IFERROR(SUM('PARITY Errors'!D211, 'Pattern_Matching Errors'!D211, 'Reversal Errors'!D211, 'Stack Errors'!D211, 'Vending_Machine Errors'!D211, 'Vending_Machine_Sum Errors'!D211, 'MazeComplete Errors'!D211, 'MazeSolve Errors'!D211, 'Hamiltonian Errors'!D211)/('Failure Counts Errors'!D1-'Failure Counts Errors'!D211),0)</f>
        <v>43.628571428571426</v>
      </c>
      <c r="E211">
        <f>IFERROR(SUM('PARITY Errors'!E211, 'Pattern_Matching Errors'!E211, 'Reversal Errors'!E211, 'Stack Errors'!E211, 'Vending_Machine Errors'!E211, 'Vending_Machine_Sum Errors'!E211, 'MazeComplete Errors'!E211, 'MazeSolve Errors'!E211, 'Hamiltonian Errors'!E211)/('Failure Counts Errors'!D1-'Failure Counts Errors'!E211),0)</f>
        <v>42.214285714285715</v>
      </c>
      <c r="F211">
        <f>IFERROR(SUM('PARITY Errors'!F211, 'Pattern_Matching Errors'!F211, 'Reversal Errors'!F211, 'Stack Errors'!F211, 'Vending_Machine Errors'!F211, 'Vending_Machine_Sum Errors'!F211, 'MazeComplete Errors'!F211, 'MazeSolve Errors'!F211, 'Hamiltonian Errors'!F211)/('Failure Counts Errors'!D1-'Failure Counts Errors'!F211),0)</f>
        <v>45</v>
      </c>
      <c r="G211">
        <f>IFERROR(SUM('PARITY Errors'!G211, 'Pattern_Matching Errors'!G211, 'Reversal Errors'!G211, 'Stack Errors'!G211, 'Vending_Machine Errors'!G211, 'Vending_Machine_Sum Errors'!G211, 'MazeComplete Errors'!G211, 'MazeSolve Errors'!G211, 'Hamiltonian Errors'!G211)/('Failure Counts Errors'!D1-'Failure Counts Errors'!G211),0)</f>
        <v>800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IFERROR(SUM('PARITY Errors'!D212, 'Pattern_Matching Errors'!D212, 'Reversal Errors'!D212, 'Stack Errors'!D212, 'Vending_Machine Errors'!D212, 'Vending_Machine_Sum Errors'!D212, 'MazeComplete Errors'!D212, 'MazeSolve Errors'!D212, 'Hamiltonian Errors'!D212)/('Failure Counts Errors'!D1-'Failure Counts Errors'!D212),0)</f>
        <v>45.48571428571428</v>
      </c>
      <c r="E212">
        <f>IFERROR(SUM('PARITY Errors'!E212, 'Pattern_Matching Errors'!E212, 'Reversal Errors'!E212, 'Stack Errors'!E212, 'Vending_Machine Errors'!E212, 'Vending_Machine_Sum Errors'!E212, 'MazeComplete Errors'!E212, 'MazeSolve Errors'!E212, 'Hamiltonian Errors'!E212)/('Failure Counts Errors'!D1-'Failure Counts Errors'!E212),0)</f>
        <v>46.199999999999996</v>
      </c>
      <c r="F212">
        <f>IFERROR(SUM('PARITY Errors'!F212, 'Pattern_Matching Errors'!F212, 'Reversal Errors'!F212, 'Stack Errors'!F212, 'Vending_Machine Errors'!F212, 'Vending_Machine_Sum Errors'!F212, 'MazeComplete Errors'!F212, 'MazeSolve Errors'!F212, 'Hamiltonian Errors'!F212)/('Failure Counts Errors'!D1-'Failure Counts Errors'!F212),0)</f>
        <v>47.714285714285715</v>
      </c>
      <c r="G212">
        <f>IFERROR(SUM('PARITY Errors'!G212, 'Pattern_Matching Errors'!G212, 'Reversal Errors'!G212, 'Stack Errors'!G212, 'Vending_Machine Errors'!G212, 'Vending_Machine_Sum Errors'!G212, 'MazeComplete Errors'!G212, 'MazeSolve Errors'!G212, 'Hamiltonian Errors'!G212)/('Failure Counts Errors'!D1-'Failure Counts Errors'!G212),0)</f>
        <v>800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IFERROR(SUM('PARITY Errors'!D213, 'Pattern_Matching Errors'!D213, 'Reversal Errors'!D213, 'Stack Errors'!D213, 'Vending_Machine Errors'!D213, 'Vending_Machine_Sum Errors'!D213, 'MazeComplete Errors'!D213, 'MazeSolve Errors'!D213, 'Hamiltonian Errors'!D213)/('Failure Counts Errors'!D1-'Failure Counts Errors'!D213),0)</f>
        <v>48.474285714285706</v>
      </c>
      <c r="E213">
        <f>IFERROR(SUM('PARITY Errors'!E213, 'Pattern_Matching Errors'!E213, 'Reversal Errors'!E213, 'Stack Errors'!E213, 'Vending_Machine Errors'!E213, 'Vending_Machine_Sum Errors'!E213, 'MazeComplete Errors'!E213, 'MazeSolve Errors'!E213, 'Hamiltonian Errors'!E213)/('Failure Counts Errors'!D1-'Failure Counts Errors'!E213),0)</f>
        <v>50.442857142857143</v>
      </c>
      <c r="F213">
        <f>IFERROR(SUM('PARITY Errors'!F213, 'Pattern_Matching Errors'!F213, 'Reversal Errors'!F213, 'Stack Errors'!F213, 'Vending_Machine Errors'!F213, 'Vending_Machine_Sum Errors'!F213, 'MazeComplete Errors'!F213, 'MazeSolve Errors'!F213, 'Hamiltonian Errors'!F213)/('Failure Counts Errors'!D1-'Failure Counts Errors'!F213),0)</f>
        <v>51.171428571428571</v>
      </c>
      <c r="G213">
        <f>IFERROR(SUM('PARITY Errors'!G213, 'Pattern_Matching Errors'!G213, 'Reversal Errors'!G213, 'Stack Errors'!G213, 'Vending_Machine Errors'!G213, 'Vending_Machine_Sum Errors'!G213, 'MazeComplete Errors'!G213, 'MazeSolve Errors'!G213, 'Hamiltonian Errors'!G213)/('Failure Counts Errors'!D1-'Failure Counts Errors'!G213),0)</f>
        <v>800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IFERROR(SUM('PARITY Errors'!D220, 'Pattern_Matching Errors'!D220, 'Reversal Errors'!D220, 'Stack Errors'!D220, 'Vending_Machine Errors'!D220, 'Vending_Machine_Sum Errors'!D220, 'MazeComplete Errors'!D220, 'MazeSolve Errors'!D220, 'Hamiltonian Errors'!D220)/('Failure Counts Errors'!D1-'Failure Counts Errors'!D220),0)</f>
        <v>66.255555555555546</v>
      </c>
      <c r="E220">
        <f>IFERROR(SUM('PARITY Errors'!E220, 'Pattern_Matching Errors'!E220, 'Reversal Errors'!E220, 'Stack Errors'!E220, 'Vending_Machine Errors'!E220, 'Vending_Machine_Sum Errors'!E220, 'MazeComplete Errors'!E220, 'MazeSolve Errors'!E220, 'Hamiltonian Errors'!E220)/('Failure Counts Errors'!D1-'Failure Counts Errors'!E220),0)</f>
        <v>94.671428571428564</v>
      </c>
      <c r="F220">
        <f>IFERROR(SUM('PARITY Errors'!F220, 'Pattern_Matching Errors'!F220, 'Reversal Errors'!F220, 'Stack Errors'!F220, 'Vending_Machine Errors'!F220, 'Vending_Machine_Sum Errors'!F220, 'MazeComplete Errors'!F220, 'MazeSolve Errors'!F220, 'Hamiltonian Errors'!F220)/('Failure Counts Errors'!D1-'Failure Counts Errors'!F220),0)</f>
        <v>58.744444444444447</v>
      </c>
      <c r="G220">
        <f>IFERROR(SUM('PARITY Errors'!G220, 'Pattern_Matching Errors'!G220, 'Reversal Errors'!G220, 'Stack Errors'!G220, 'Vending_Machine Errors'!G220, 'Vending_Machine_Sum Errors'!G220, 'MazeComplete Errors'!G220, 'MazeSolve Errors'!G220, 'Hamiltonian Errors'!G220)/('Failure Counts Errors'!D1-'Failure Counts Errors'!G220),0)</f>
        <v>103.86666666666667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IFERROR(SUM('PARITY Errors'!D221, 'Pattern_Matching Errors'!D221, 'Reversal Errors'!D221, 'Stack Errors'!D221, 'Vending_Machine Errors'!D221, 'Vending_Machine_Sum Errors'!D221, 'MazeComplete Errors'!D221, 'MazeSolve Errors'!D221, 'Hamiltonian Errors'!D221)/('Failure Counts Errors'!D1-'Failure Counts Errors'!D221),0)</f>
        <v>59.947777777777787</v>
      </c>
      <c r="E221">
        <f>IFERROR(SUM('PARITY Errors'!E221, 'Pattern_Matching Errors'!E221, 'Reversal Errors'!E221, 'Stack Errors'!E221, 'Vending_Machine Errors'!E221, 'Vending_Machine_Sum Errors'!E221, 'MazeComplete Errors'!E221, 'MazeSolve Errors'!E221, 'Hamiltonian Errors'!E221)/('Failure Counts Errors'!D1-'Failure Counts Errors'!E221),0)</f>
        <v>93.771428571428572</v>
      </c>
      <c r="F221">
        <f>IFERROR(SUM('PARITY Errors'!F221, 'Pattern_Matching Errors'!F221, 'Reversal Errors'!F221, 'Stack Errors'!F221, 'Vending_Machine Errors'!F221, 'Vending_Machine_Sum Errors'!F221, 'MazeComplete Errors'!F221, 'MazeSolve Errors'!F221, 'Hamiltonian Errors'!F221)/('Failure Counts Errors'!D1-'Failure Counts Errors'!F221),0)</f>
        <v>57.622222222222227</v>
      </c>
      <c r="G221">
        <f>IFERROR(SUM('PARITY Errors'!G221, 'Pattern_Matching Errors'!G221, 'Reversal Errors'!G221, 'Stack Errors'!G221, 'Vending_Machine Errors'!G221, 'Vending_Machine_Sum Errors'!G221, 'MazeComplete Errors'!G221, 'MazeSolve Errors'!G221, 'Hamiltonian Errors'!G221)/('Failure Counts Errors'!D1-'Failure Counts Errors'!G221),0)</f>
        <v>106.15000000000002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IFERROR(SUM('PARITY Errors'!D222, 'Pattern_Matching Errors'!D222, 'Reversal Errors'!D222, 'Stack Errors'!D222, 'Vending_Machine Errors'!D222, 'Vending_Machine_Sum Errors'!D222, 'MazeComplete Errors'!D222, 'MazeSolve Errors'!D222, 'Hamiltonian Errors'!D222)/('Failure Counts Errors'!D1-'Failure Counts Errors'!D222),0)</f>
        <v>56.2</v>
      </c>
      <c r="E222">
        <f>IFERROR(SUM('PARITY Errors'!E222, 'Pattern_Matching Errors'!E222, 'Reversal Errors'!E222, 'Stack Errors'!E222, 'Vending_Machine Errors'!E222, 'Vending_Machine_Sum Errors'!E222, 'MazeComplete Errors'!E222, 'MazeSolve Errors'!E222, 'Hamiltonian Errors'!E222)/('Failure Counts Errors'!D1-'Failure Counts Errors'!E222),0)</f>
        <v>92.98571428571428</v>
      </c>
      <c r="F222">
        <f>IFERROR(SUM('PARITY Errors'!F222, 'Pattern_Matching Errors'!F222, 'Reversal Errors'!F222, 'Stack Errors'!F222, 'Vending_Machine Errors'!F222, 'Vending_Machine_Sum Errors'!F222, 'MazeComplete Errors'!F222, 'MazeSolve Errors'!F222, 'Hamiltonian Errors'!F222)/('Failure Counts Errors'!D1-'Failure Counts Errors'!F222),0)</f>
        <v>58.63333333333334</v>
      </c>
      <c r="G222">
        <f>IFERROR(SUM('PARITY Errors'!G222, 'Pattern_Matching Errors'!G222, 'Reversal Errors'!G222, 'Stack Errors'!G222, 'Vending_Machine Errors'!G222, 'Vending_Machine_Sum Errors'!G222, 'MazeComplete Errors'!G222, 'MazeSolve Errors'!G222, 'Hamiltonian Errors'!G222)/('Failure Counts Errors'!D1-'Failure Counts Errors'!G222),0)</f>
        <v>106.95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IFERROR(SUM('PARITY Errors'!D223, 'Pattern_Matching Errors'!D223, 'Reversal Errors'!D223, 'Stack Errors'!D223, 'Vending_Machine Errors'!D223, 'Vending_Machine_Sum Errors'!D223, 'MazeComplete Errors'!D223, 'MazeSolve Errors'!D223, 'Hamiltonian Errors'!D223)/('Failure Counts Errors'!D1-'Failure Counts Errors'!D223),0)</f>
        <v>62.06666666666667</v>
      </c>
      <c r="E223">
        <f>IFERROR(SUM('PARITY Errors'!E223, 'Pattern_Matching Errors'!E223, 'Reversal Errors'!E223, 'Stack Errors'!E223, 'Vending_Machine Errors'!E223, 'Vending_Machine_Sum Errors'!E223, 'MazeComplete Errors'!E223, 'MazeSolve Errors'!E223, 'Hamiltonian Errors'!E223)/('Failure Counts Errors'!D1-'Failure Counts Errors'!E223),0)</f>
        <v>92.1</v>
      </c>
      <c r="F223">
        <f>IFERROR(SUM('PARITY Errors'!F223, 'Pattern_Matching Errors'!F223, 'Reversal Errors'!F223, 'Stack Errors'!F223, 'Vending_Machine Errors'!F223, 'Vending_Machine_Sum Errors'!F223, 'MazeComplete Errors'!F223, 'MazeSolve Errors'!F223, 'Hamiltonian Errors'!F223)/('Failure Counts Errors'!D1-'Failure Counts Errors'!F223),0)</f>
        <v>58.033333333333331</v>
      </c>
      <c r="G223">
        <f>IFERROR(SUM('PARITY Errors'!G223, 'Pattern_Matching Errors'!G223, 'Reversal Errors'!G223, 'Stack Errors'!G223, 'Vending_Machine Errors'!G223, 'Vending_Machine_Sum Errors'!G223, 'MazeComplete Errors'!G223, 'MazeSolve Errors'!G223, 'Hamiltonian Errors'!G223)/('Failure Counts Errors'!D1-'Failure Counts Errors'!G223),0)</f>
        <v>107.7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IFERROR(SUM('PARITY Errors'!D224, 'Pattern_Matching Errors'!D224, 'Reversal Errors'!D224, 'Stack Errors'!D224, 'Vending_Machine Errors'!D224, 'Vending_Machine_Sum Errors'!D224, 'MazeComplete Errors'!D224, 'MazeSolve Errors'!D224, 'Hamiltonian Errors'!D224)/('Failure Counts Errors'!D1-'Failure Counts Errors'!D224),0)</f>
        <v>65.78</v>
      </c>
      <c r="E224">
        <f>IFERROR(SUM('PARITY Errors'!E224, 'Pattern_Matching Errors'!E224, 'Reversal Errors'!E224, 'Stack Errors'!E224, 'Vending_Machine Errors'!E224, 'Vending_Machine_Sum Errors'!E224, 'MazeComplete Errors'!E224, 'MazeSolve Errors'!E224, 'Hamiltonian Errors'!E224)/('Failure Counts Errors'!D1-'Failure Counts Errors'!E224),0)</f>
        <v>89.928571428571431</v>
      </c>
      <c r="F224">
        <f>IFERROR(SUM('PARITY Errors'!F224, 'Pattern_Matching Errors'!F224, 'Reversal Errors'!F224, 'Stack Errors'!F224, 'Vending_Machine Errors'!F224, 'Vending_Machine_Sum Errors'!F224, 'MazeComplete Errors'!F224, 'MazeSolve Errors'!F224, 'Hamiltonian Errors'!F224)/('Failure Counts Errors'!D1-'Failure Counts Errors'!F224),0)</f>
        <v>57.355555555555561</v>
      </c>
      <c r="G224">
        <f>IFERROR(SUM('PARITY Errors'!G224, 'Pattern_Matching Errors'!G224, 'Reversal Errors'!G224, 'Stack Errors'!G224, 'Vending_Machine Errors'!G224, 'Vending_Machine_Sum Errors'!G224, 'MazeComplete Errors'!G224, 'MazeSolve Errors'!G224, 'Hamiltonian Errors'!G224)/('Failure Counts Errors'!D1-'Failure Counts Errors'!G224),0)</f>
        <v>109.46666666666668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IFERROR(SUM('PARITY Errors'!D225, 'Pattern_Matching Errors'!D225, 'Reversal Errors'!D225, 'Stack Errors'!D225, 'Vending_Machine Errors'!D225, 'Vending_Machine_Sum Errors'!D225, 'MazeComplete Errors'!D225, 'MazeSolve Errors'!D225, 'Hamiltonian Errors'!D225)/('Failure Counts Errors'!D1-'Failure Counts Errors'!D225),0)</f>
        <v>72.02</v>
      </c>
      <c r="E225">
        <f>IFERROR(SUM('PARITY Errors'!E225, 'Pattern_Matching Errors'!E225, 'Reversal Errors'!E225, 'Stack Errors'!E225, 'Vending_Machine Errors'!E225, 'Vending_Machine_Sum Errors'!E225, 'MazeComplete Errors'!E225, 'MazeSolve Errors'!E225, 'Hamiltonian Errors'!E225)/('Failure Counts Errors'!D1-'Failure Counts Errors'!E225),0)</f>
        <v>53.055555555555557</v>
      </c>
      <c r="F225">
        <f>IFERROR(SUM('PARITY Errors'!F225, 'Pattern_Matching Errors'!F225, 'Reversal Errors'!F225, 'Stack Errors'!F225, 'Vending_Machine Errors'!F225, 'Vending_Machine_Sum Errors'!F225, 'MazeComplete Errors'!F225, 'MazeSolve Errors'!F225, 'Hamiltonian Errors'!F225)/('Failure Counts Errors'!D1-'Failure Counts Errors'!F225),0)</f>
        <v>35.20000000000001</v>
      </c>
      <c r="G225">
        <f>IFERROR(SUM('PARITY Errors'!G225, 'Pattern_Matching Errors'!G225, 'Reversal Errors'!G225, 'Stack Errors'!G225, 'Vending_Machine Errors'!G225, 'Vending_Machine_Sum Errors'!G225, 'MazeComplete Errors'!G225, 'MazeSolve Errors'!G225, 'Hamiltonian Errors'!G225)/('Failure Counts Errors'!D1-'Failure Counts Errors'!G225),0)</f>
        <v>43.425000000000004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IFERROR(SUM('PARITY Errors'!D226, 'Pattern_Matching Errors'!D226, 'Reversal Errors'!D226, 'Stack Errors'!D226, 'Vending_Machine Errors'!D226, 'Vending_Machine_Sum Errors'!D226, 'MazeComplete Errors'!D226, 'MazeSolve Errors'!D226, 'Hamiltonian Errors'!D226)/('Failure Counts Errors'!D1-'Failure Counts Errors'!D226),0)</f>
        <v>64.111111111111114</v>
      </c>
      <c r="E226">
        <f>IFERROR(SUM('PARITY Errors'!E226, 'Pattern_Matching Errors'!E226, 'Reversal Errors'!E226, 'Stack Errors'!E226, 'Vending_Machine Errors'!E226, 'Vending_Machine_Sum Errors'!E226, 'MazeComplete Errors'!E226, 'MazeSolve Errors'!E226, 'Hamiltonian Errors'!E226)/('Failure Counts Errors'!D1-'Failure Counts Errors'!E226),0)</f>
        <v>54.31111111111111</v>
      </c>
      <c r="F226">
        <f>IFERROR(SUM('PARITY Errors'!F226, 'Pattern_Matching Errors'!F226, 'Reversal Errors'!F226, 'Stack Errors'!F226, 'Vending_Machine Errors'!F226, 'Vending_Machine_Sum Errors'!F226, 'MazeComplete Errors'!F226, 'MazeSolve Errors'!F226, 'Hamiltonian Errors'!F226)/('Failure Counts Errors'!D1-'Failure Counts Errors'!F226),0)</f>
        <v>37.095555555555556</v>
      </c>
      <c r="G226">
        <f>IFERROR(SUM('PARITY Errors'!G226, 'Pattern_Matching Errors'!G226, 'Reversal Errors'!G226, 'Stack Errors'!G226, 'Vending_Machine Errors'!G226, 'Vending_Machine_Sum Errors'!G226, 'MazeComplete Errors'!G226, 'MazeSolve Errors'!G226, 'Hamiltonian Errors'!G226)/('Failure Counts Errors'!D1-'Failure Counts Errors'!G226),0)</f>
        <v>43.737499999999997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IFERROR(SUM('PARITY Errors'!D227, 'Pattern_Matching Errors'!D227, 'Reversal Errors'!D227, 'Stack Errors'!D227, 'Vending_Machine Errors'!D227, 'Vending_Machine_Sum Errors'!D227, 'MazeComplete Errors'!D227, 'MazeSolve Errors'!D227, 'Hamiltonian Errors'!D227)/('Failure Counts Errors'!D1-'Failure Counts Errors'!D227),0)</f>
        <v>64.553333333333327</v>
      </c>
      <c r="E227">
        <f>IFERROR(SUM('PARITY Errors'!E227, 'Pattern_Matching Errors'!E227, 'Reversal Errors'!E227, 'Stack Errors'!E227, 'Vending_Machine Errors'!E227, 'Vending_Machine_Sum Errors'!E227, 'MazeComplete Errors'!E227, 'MazeSolve Errors'!E227, 'Hamiltonian Errors'!E227)/('Failure Counts Errors'!D1-'Failure Counts Errors'!E227),0)</f>
        <v>54.833333333333336</v>
      </c>
      <c r="F227">
        <f>IFERROR(SUM('PARITY Errors'!F227, 'Pattern_Matching Errors'!F227, 'Reversal Errors'!F227, 'Stack Errors'!F227, 'Vending_Machine Errors'!F227, 'Vending_Machine_Sum Errors'!F227, 'MazeComplete Errors'!F227, 'MazeSolve Errors'!F227, 'Hamiltonian Errors'!F227)/('Failure Counts Errors'!D1-'Failure Counts Errors'!F227),0)</f>
        <v>37.533333333333331</v>
      </c>
      <c r="G227">
        <f>IFERROR(SUM('PARITY Errors'!G227, 'Pattern_Matching Errors'!G227, 'Reversal Errors'!G227, 'Stack Errors'!G227, 'Vending_Machine Errors'!G227, 'Vending_Machine_Sum Errors'!G227, 'MazeComplete Errors'!G227, 'MazeSolve Errors'!G227, 'Hamiltonian Errors'!G227)/('Failure Counts Errors'!D1-'Failure Counts Errors'!G227),0)</f>
        <v>50.300000000000004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IFERROR(SUM('PARITY Errors'!D228, 'Pattern_Matching Errors'!D228, 'Reversal Errors'!D228, 'Stack Errors'!D228, 'Vending_Machine Errors'!D228, 'Vending_Machine_Sum Errors'!D228, 'MazeComplete Errors'!D228, 'MazeSolve Errors'!D228, 'Hamiltonian Errors'!D228)/('Failure Counts Errors'!D1-'Failure Counts Errors'!D228),0)</f>
        <v>65.01111111111112</v>
      </c>
      <c r="E228">
        <f>IFERROR(SUM('PARITY Errors'!E228, 'Pattern_Matching Errors'!E228, 'Reversal Errors'!E228, 'Stack Errors'!E228, 'Vending_Machine Errors'!E228, 'Vending_Machine_Sum Errors'!E228, 'MazeComplete Errors'!E228, 'MazeSolve Errors'!E228, 'Hamiltonian Errors'!E228)/('Failure Counts Errors'!D1-'Failure Counts Errors'!E228),0)</f>
        <v>55.077777777777776</v>
      </c>
      <c r="F228">
        <f>IFERROR(SUM('PARITY Errors'!F228, 'Pattern_Matching Errors'!F228, 'Reversal Errors'!F228, 'Stack Errors'!F228, 'Vending_Machine Errors'!F228, 'Vending_Machine_Sum Errors'!F228, 'MazeComplete Errors'!F228, 'MazeSolve Errors'!F228, 'Hamiltonian Errors'!F228)/('Failure Counts Errors'!D1-'Failure Counts Errors'!F228),0)</f>
        <v>36.81111111111111</v>
      </c>
      <c r="G228">
        <f>IFERROR(SUM('PARITY Errors'!G228, 'Pattern_Matching Errors'!G228, 'Reversal Errors'!G228, 'Stack Errors'!G228, 'Vending_Machine Errors'!G228, 'Vending_Machine_Sum Errors'!G228, 'MazeComplete Errors'!G228, 'MazeSolve Errors'!G228, 'Hamiltonian Errors'!G228)/('Failure Counts Errors'!D1-'Failure Counts Errors'!G228),0)</f>
        <v>44.750000000000014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IFERROR(SUM('PARITY Errors'!D229, 'Pattern_Matching Errors'!D229, 'Reversal Errors'!D229, 'Stack Errors'!D229, 'Vending_Machine Errors'!D229, 'Vending_Machine_Sum Errors'!D229, 'MazeComplete Errors'!D229, 'MazeSolve Errors'!D229, 'Hamiltonian Errors'!D229)/('Failure Counts Errors'!D1-'Failure Counts Errors'!D229),0)</f>
        <v>65.974444444444444</v>
      </c>
      <c r="E229">
        <f>IFERROR(SUM('PARITY Errors'!E229, 'Pattern_Matching Errors'!E229, 'Reversal Errors'!E229, 'Stack Errors'!E229, 'Vending_Machine Errors'!E229, 'Vending_Machine_Sum Errors'!E229, 'MazeComplete Errors'!E229, 'MazeSolve Errors'!E229, 'Hamiltonian Errors'!E229)/('Failure Counts Errors'!D1-'Failure Counts Errors'!E229),0)</f>
        <v>55.822222222222223</v>
      </c>
      <c r="F229">
        <f>IFERROR(SUM('PARITY Errors'!F229, 'Pattern_Matching Errors'!F229, 'Reversal Errors'!F229, 'Stack Errors'!F229, 'Vending_Machine Errors'!F229, 'Vending_Machine_Sum Errors'!F229, 'MazeComplete Errors'!F229, 'MazeSolve Errors'!F229, 'Hamiltonian Errors'!F229)/('Failure Counts Errors'!D1-'Failure Counts Errors'!F229),0)</f>
        <v>39.099999999999994</v>
      </c>
      <c r="G229">
        <f>IFERROR(SUM('PARITY Errors'!G229, 'Pattern_Matching Errors'!G229, 'Reversal Errors'!G229, 'Stack Errors'!G229, 'Vending_Machine Errors'!G229, 'Vending_Machine_Sum Errors'!G229, 'MazeComplete Errors'!G229, 'MazeSolve Errors'!G229, 'Hamiltonian Errors'!G229)/('Failure Counts Errors'!D1-'Failure Counts Errors'!G229),0)</f>
        <v>50.571428571428577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IFERROR(SUM('PARITY Errors'!D230, 'Pattern_Matching Errors'!D230, 'Reversal Errors'!D230, 'Stack Errors'!D230, 'Vending_Machine Errors'!D230, 'Vending_Machine_Sum Errors'!D230, 'MazeComplete Errors'!D230, 'MazeSolve Errors'!D230, 'Hamiltonian Errors'!D230)/('Failure Counts Errors'!D1-'Failure Counts Errors'!D230),0)</f>
        <v>70.951111111111103</v>
      </c>
      <c r="E230">
        <f>IFERROR(SUM('PARITY Errors'!E230, 'Pattern_Matching Errors'!E230, 'Reversal Errors'!E230, 'Stack Errors'!E230, 'Vending_Machine Errors'!E230, 'Vending_Machine_Sum Errors'!E230, 'MazeComplete Errors'!E230, 'MazeSolve Errors'!E230, 'Hamiltonian Errors'!E230)/('Failure Counts Errors'!D1-'Failure Counts Errors'!E230),0)</f>
        <v>45.911111111111119</v>
      </c>
      <c r="F230">
        <f>IFERROR(SUM('PARITY Errors'!F230, 'Pattern_Matching Errors'!F230, 'Reversal Errors'!F230, 'Stack Errors'!F230, 'Vending_Machine Errors'!F230, 'Vending_Machine_Sum Errors'!F230, 'MazeComplete Errors'!F230, 'MazeSolve Errors'!F230, 'Hamiltonian Errors'!F230)/('Failure Counts Errors'!D1-'Failure Counts Errors'!F230),0)</f>
        <v>39.011111111111106</v>
      </c>
      <c r="G230">
        <f>IFERROR(SUM('PARITY Errors'!G230, 'Pattern_Matching Errors'!G230, 'Reversal Errors'!G230, 'Stack Errors'!G230, 'Vending_Machine Errors'!G230, 'Vending_Machine_Sum Errors'!G230, 'MazeComplete Errors'!G230, 'MazeSolve Errors'!G230, 'Hamiltonian Errors'!G230)/('Failure Counts Errors'!D1-'Failure Counts Errors'!G230),0)</f>
        <v>79.899999999999991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IFERROR(SUM('PARITY Errors'!D231, 'Pattern_Matching Errors'!D231, 'Reversal Errors'!D231, 'Stack Errors'!D231, 'Vending_Machine Errors'!D231, 'Vending_Machine_Sum Errors'!D231, 'MazeComplete Errors'!D231, 'MazeSolve Errors'!D231, 'Hamiltonian Errors'!D231)/('Failure Counts Errors'!D1-'Failure Counts Errors'!D231),0)</f>
        <v>71.755555555555546</v>
      </c>
      <c r="E231">
        <f>IFERROR(SUM('PARITY Errors'!E231, 'Pattern_Matching Errors'!E231, 'Reversal Errors'!E231, 'Stack Errors'!E231, 'Vending_Machine Errors'!E231, 'Vending_Machine_Sum Errors'!E231, 'MazeComplete Errors'!E231, 'MazeSolve Errors'!E231, 'Hamiltonian Errors'!E231)/('Failure Counts Errors'!D1-'Failure Counts Errors'!E231),0)</f>
        <v>46.988888888888887</v>
      </c>
      <c r="F231">
        <f>IFERROR(SUM('PARITY Errors'!F231, 'Pattern_Matching Errors'!F231, 'Reversal Errors'!F231, 'Stack Errors'!F231, 'Vending_Machine Errors'!F231, 'Vending_Machine_Sum Errors'!F231, 'MazeComplete Errors'!F231, 'MazeSolve Errors'!F231, 'Hamiltonian Errors'!F231)/('Failure Counts Errors'!D1-'Failure Counts Errors'!F231),0)</f>
        <v>40.466666666666669</v>
      </c>
      <c r="G231">
        <f>IFERROR(SUM('PARITY Errors'!G231, 'Pattern_Matching Errors'!G231, 'Reversal Errors'!G231, 'Stack Errors'!G231, 'Vending_Machine Errors'!G231, 'Vending_Machine_Sum Errors'!G231, 'MazeComplete Errors'!G231, 'MazeSolve Errors'!G231, 'Hamiltonian Errors'!G231)/('Failure Counts Errors'!D1-'Failure Counts Errors'!G231),0)</f>
        <v>80.733333333333334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IFERROR(SUM('PARITY Errors'!D232, 'Pattern_Matching Errors'!D232, 'Reversal Errors'!D232, 'Stack Errors'!D232, 'Vending_Machine Errors'!D232, 'Vending_Machine_Sum Errors'!D232, 'MazeComplete Errors'!D232, 'MazeSolve Errors'!D232, 'Hamiltonian Errors'!D232)/('Failure Counts Errors'!D1-'Failure Counts Errors'!D232),0)</f>
        <v>72.765555555555551</v>
      </c>
      <c r="E232">
        <f>IFERROR(SUM('PARITY Errors'!E232, 'Pattern_Matching Errors'!E232, 'Reversal Errors'!E232, 'Stack Errors'!E232, 'Vending_Machine Errors'!E232, 'Vending_Machine_Sum Errors'!E232, 'MazeComplete Errors'!E232, 'MazeSolve Errors'!E232, 'Hamiltonian Errors'!E232)/('Failure Counts Errors'!D1-'Failure Counts Errors'!E232),0)</f>
        <v>46.544444444444444</v>
      </c>
      <c r="F232">
        <f>IFERROR(SUM('PARITY Errors'!F232, 'Pattern_Matching Errors'!F232, 'Reversal Errors'!F232, 'Stack Errors'!F232, 'Vending_Machine Errors'!F232, 'Vending_Machine_Sum Errors'!F232, 'MazeComplete Errors'!F232, 'MazeSolve Errors'!F232, 'Hamiltonian Errors'!F232)/('Failure Counts Errors'!D1-'Failure Counts Errors'!F232),0)</f>
        <v>40.666666666666664</v>
      </c>
      <c r="G232">
        <f>IFERROR(SUM('PARITY Errors'!G232, 'Pattern_Matching Errors'!G232, 'Reversal Errors'!G232, 'Stack Errors'!G232, 'Vending_Machine Errors'!G232, 'Vending_Machine_Sum Errors'!G232, 'MazeComplete Errors'!G232, 'MazeSolve Errors'!G232, 'Hamiltonian Errors'!G232)/('Failure Counts Errors'!D1-'Failure Counts Errors'!G232),0)</f>
        <v>80.900000000000006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IFERROR(SUM('PARITY Errors'!D233, 'Pattern_Matching Errors'!D233, 'Reversal Errors'!D233, 'Stack Errors'!D233, 'Vending_Machine Errors'!D233, 'Vending_Machine_Sum Errors'!D233, 'MazeComplete Errors'!D233, 'MazeSolve Errors'!D233, 'Hamiltonian Errors'!D233)/('Failure Counts Errors'!D1-'Failure Counts Errors'!D233),0)</f>
        <v>73.502222222222215</v>
      </c>
      <c r="E233">
        <f>IFERROR(SUM('PARITY Errors'!E233, 'Pattern_Matching Errors'!E233, 'Reversal Errors'!E233, 'Stack Errors'!E233, 'Vending_Machine Errors'!E233, 'Vending_Machine_Sum Errors'!E233, 'MazeComplete Errors'!E233, 'MazeSolve Errors'!E233, 'Hamiltonian Errors'!E233)/('Failure Counts Errors'!D1-'Failure Counts Errors'!E233),0)</f>
        <v>47.422222222222224</v>
      </c>
      <c r="F233">
        <f>IFERROR(SUM('PARITY Errors'!F233, 'Pattern_Matching Errors'!F233, 'Reversal Errors'!F233, 'Stack Errors'!F233, 'Vending_Machine Errors'!F233, 'Vending_Machine_Sum Errors'!F233, 'MazeComplete Errors'!F233, 'MazeSolve Errors'!F233, 'Hamiltonian Errors'!F233)/('Failure Counts Errors'!D1-'Failure Counts Errors'!F233),0)</f>
        <v>41.144444444444439</v>
      </c>
      <c r="G233">
        <f>IFERROR(SUM('PARITY Errors'!G233, 'Pattern_Matching Errors'!G233, 'Reversal Errors'!G233, 'Stack Errors'!G233, 'Vending_Machine Errors'!G233, 'Vending_Machine_Sum Errors'!G233, 'MazeComplete Errors'!G233, 'MazeSolve Errors'!G233, 'Hamiltonian Errors'!G233)/('Failure Counts Errors'!D1-'Failure Counts Errors'!G233),0)</f>
        <v>98.38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IFERROR(SUM('PARITY Errors'!D234, 'Pattern_Matching Errors'!D234, 'Reversal Errors'!D234, 'Stack Errors'!D234, 'Vending_Machine Errors'!D234, 'Vending_Machine_Sum Errors'!D234, 'MazeComplete Errors'!D234, 'MazeSolve Errors'!D234, 'Hamiltonian Errors'!D234)/('Failure Counts Errors'!D1-'Failure Counts Errors'!D234),0)</f>
        <v>73.888888888888886</v>
      </c>
      <c r="E234">
        <f>IFERROR(SUM('PARITY Errors'!E234, 'Pattern_Matching Errors'!E234, 'Reversal Errors'!E234, 'Stack Errors'!E234, 'Vending_Machine Errors'!E234, 'Vending_Machine_Sum Errors'!E234, 'MazeComplete Errors'!E234, 'MazeSolve Errors'!E234, 'Hamiltonian Errors'!E234)/('Failure Counts Errors'!D1-'Failure Counts Errors'!E234),0)</f>
        <v>48.5</v>
      </c>
      <c r="F234">
        <f>IFERROR(SUM('PARITY Errors'!F234, 'Pattern_Matching Errors'!F234, 'Reversal Errors'!F234, 'Stack Errors'!F234, 'Vending_Machine Errors'!F234, 'Vending_Machine_Sum Errors'!F234, 'MazeComplete Errors'!F234, 'MazeSolve Errors'!F234, 'Hamiltonian Errors'!F234)/('Failure Counts Errors'!D1-'Failure Counts Errors'!F234),0)</f>
        <v>41.455555555555549</v>
      </c>
      <c r="G234">
        <f>IFERROR(SUM('PARITY Errors'!G234, 'Pattern_Matching Errors'!G234, 'Reversal Errors'!G234, 'Stack Errors'!G234, 'Vending_Machine Errors'!G234, 'Vending_Machine_Sum Errors'!G234, 'MazeComplete Errors'!G234, 'MazeSolve Errors'!G234, 'Hamiltonian Errors'!G234)/('Failure Counts Errors'!D1-'Failure Counts Errors'!G234),0)</f>
        <v>82.666666666666671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IFERROR(SUM('PARITY Errors'!D235, 'Pattern_Matching Errors'!D235, 'Reversal Errors'!D235, 'Stack Errors'!D235, 'Vending_Machine Errors'!D235, 'Vending_Machine_Sum Errors'!D235, 'MazeComplete Errors'!D235, 'MazeSolve Errors'!D235, 'Hamiltonian Errors'!D235)/('Failure Counts Errors'!D1-'Failure Counts Errors'!D235),0)</f>
        <v>79.900000000000006</v>
      </c>
      <c r="E235">
        <f>IFERROR(SUM('PARITY Errors'!E235, 'Pattern_Matching Errors'!E235, 'Reversal Errors'!E235, 'Stack Errors'!E235, 'Vending_Machine Errors'!E235, 'Vending_Machine_Sum Errors'!E235, 'MazeComplete Errors'!E235, 'MazeSolve Errors'!E235, 'Hamiltonian Errors'!E235)/('Failure Counts Errors'!D1-'Failure Counts Errors'!E235),0)</f>
        <v>35.700000000000003</v>
      </c>
      <c r="F235">
        <f>IFERROR(SUM('PARITY Errors'!F235, 'Pattern_Matching Errors'!F235, 'Reversal Errors'!F235, 'Stack Errors'!F235, 'Vending_Machine Errors'!F235, 'Vending_Machine_Sum Errors'!F235, 'MazeComplete Errors'!F235, 'MazeSolve Errors'!F235, 'Hamiltonian Errors'!F235)/('Failure Counts Errors'!D1-'Failure Counts Errors'!F235),0)</f>
        <v>48.425000000000004</v>
      </c>
      <c r="G235">
        <f>IFERROR(SUM('PARITY Errors'!G235, 'Pattern_Matching Errors'!G235, 'Reversal Errors'!G235, 'Stack Errors'!G235, 'Vending_Machine Errors'!G235, 'Vending_Machine_Sum Errors'!G235, 'MazeComplete Errors'!G235, 'MazeSolve Errors'!G235, 'Hamiltonian Errors'!G235)/('Failure Counts Errors'!D1-'Failure Counts Errors'!G235),0)</f>
        <v>121.84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IFERROR(SUM('PARITY Errors'!D236, 'Pattern_Matching Errors'!D236, 'Reversal Errors'!D236, 'Stack Errors'!D236, 'Vending_Machine Errors'!D236, 'Vending_Machine_Sum Errors'!D236, 'MazeComplete Errors'!D236, 'MazeSolve Errors'!D236, 'Hamiltonian Errors'!D236)/('Failure Counts Errors'!D1-'Failure Counts Errors'!D236),0)</f>
        <v>80.816249999999997</v>
      </c>
      <c r="E236">
        <f>IFERROR(SUM('PARITY Errors'!E236, 'Pattern_Matching Errors'!E236, 'Reversal Errors'!E236, 'Stack Errors'!E236, 'Vending_Machine Errors'!E236, 'Vending_Machine_Sum Errors'!E236, 'MazeComplete Errors'!E236, 'MazeSolve Errors'!E236, 'Hamiltonian Errors'!E236)/('Failure Counts Errors'!D1-'Failure Counts Errors'!E236),0)</f>
        <v>38.411111111111111</v>
      </c>
      <c r="F236">
        <f>IFERROR(SUM('PARITY Errors'!F236, 'Pattern_Matching Errors'!F236, 'Reversal Errors'!F236, 'Stack Errors'!F236, 'Vending_Machine Errors'!F236, 'Vending_Machine_Sum Errors'!F236, 'MazeComplete Errors'!F236, 'MazeSolve Errors'!F236, 'Hamiltonian Errors'!F236)/('Failure Counts Errors'!D1-'Failure Counts Errors'!F236),0)</f>
        <v>47.400000000000006</v>
      </c>
      <c r="G236">
        <f>IFERROR(SUM('PARITY Errors'!G236, 'Pattern_Matching Errors'!G236, 'Reversal Errors'!G236, 'Stack Errors'!G236, 'Vending_Machine Errors'!G236, 'Vending_Machine_Sum Errors'!G236, 'MazeComplete Errors'!G236, 'MazeSolve Errors'!G236, 'Hamiltonian Errors'!G236)/('Failure Counts Errors'!D1-'Failure Counts Errors'!G236),0)</f>
        <v>121.34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IFERROR(SUM('PARITY Errors'!D237, 'Pattern_Matching Errors'!D237, 'Reversal Errors'!D237, 'Stack Errors'!D237, 'Vending_Machine Errors'!D237, 'Vending_Machine_Sum Errors'!D237, 'MazeComplete Errors'!D237, 'MazeSolve Errors'!D237, 'Hamiltonian Errors'!D237)/('Failure Counts Errors'!D1-'Failure Counts Errors'!D237),0)</f>
        <v>82.0625</v>
      </c>
      <c r="E237">
        <f>IFERROR(SUM('PARITY Errors'!E237, 'Pattern_Matching Errors'!E237, 'Reversal Errors'!E237, 'Stack Errors'!E237, 'Vending_Machine Errors'!E237, 'Vending_Machine_Sum Errors'!E237, 'MazeComplete Errors'!E237, 'MazeSolve Errors'!E237, 'Hamiltonian Errors'!E237)/('Failure Counts Errors'!D1-'Failure Counts Errors'!E237),0)</f>
        <v>39.251111111111115</v>
      </c>
      <c r="F237">
        <f>IFERROR(SUM('PARITY Errors'!F237, 'Pattern_Matching Errors'!F237, 'Reversal Errors'!F237, 'Stack Errors'!F237, 'Vending_Machine Errors'!F237, 'Vending_Machine_Sum Errors'!F237, 'MazeComplete Errors'!F237, 'MazeSolve Errors'!F237, 'Hamiltonian Errors'!F237)/('Failure Counts Errors'!D1-'Failure Counts Errors'!F237),0)</f>
        <v>48.300000000000004</v>
      </c>
      <c r="G237">
        <f>IFERROR(SUM('PARITY Errors'!G237, 'Pattern_Matching Errors'!G237, 'Reversal Errors'!G237, 'Stack Errors'!G237, 'Vending_Machine Errors'!G237, 'Vending_Machine_Sum Errors'!G237, 'MazeComplete Errors'!G237, 'MazeSolve Errors'!G237, 'Hamiltonian Errors'!G237)/('Failure Counts Errors'!D1-'Failure Counts Errors'!G237),0)</f>
        <v>121.71999999999998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IFERROR(SUM('PARITY Errors'!D238, 'Pattern_Matching Errors'!D238, 'Reversal Errors'!D238, 'Stack Errors'!D238, 'Vending_Machine Errors'!D238, 'Vending_Machine_Sum Errors'!D238, 'MazeComplete Errors'!D238, 'MazeSolve Errors'!D238, 'Hamiltonian Errors'!D238)/('Failure Counts Errors'!D1-'Failure Counts Errors'!D238),0)</f>
        <v>83.100000000000009</v>
      </c>
      <c r="E238">
        <f>IFERROR(SUM('PARITY Errors'!E238, 'Pattern_Matching Errors'!E238, 'Reversal Errors'!E238, 'Stack Errors'!E238, 'Vending_Machine Errors'!E238, 'Vending_Machine_Sum Errors'!E238, 'MazeComplete Errors'!E238, 'MazeSolve Errors'!E238, 'Hamiltonian Errors'!E238)/('Failure Counts Errors'!D1-'Failure Counts Errors'!E238),0)</f>
        <v>40.644444444444446</v>
      </c>
      <c r="F238">
        <f>IFERROR(SUM('PARITY Errors'!F238, 'Pattern_Matching Errors'!F238, 'Reversal Errors'!F238, 'Stack Errors'!F238, 'Vending_Machine Errors'!F238, 'Vending_Machine_Sum Errors'!F238, 'MazeComplete Errors'!F238, 'MazeSolve Errors'!F238, 'Hamiltonian Errors'!F238)/('Failure Counts Errors'!D1-'Failure Counts Errors'!F238),0)</f>
        <v>48.262500000000003</v>
      </c>
      <c r="G238">
        <f>IFERROR(SUM('PARITY Errors'!G238, 'Pattern_Matching Errors'!G238, 'Reversal Errors'!G238, 'Stack Errors'!G238, 'Vending_Machine Errors'!G238, 'Vending_Machine_Sum Errors'!G238, 'MazeComplete Errors'!G238, 'MazeSolve Errors'!G238, 'Hamiltonian Errors'!G238)/('Failure Counts Errors'!D1-'Failure Counts Errors'!G238),0)</f>
        <v>176.14999999999998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IFERROR(SUM('PARITY Errors'!D239, 'Pattern_Matching Errors'!D239, 'Reversal Errors'!D239, 'Stack Errors'!D239, 'Vending_Machine Errors'!D239, 'Vending_Machine_Sum Errors'!D239, 'MazeComplete Errors'!D239, 'MazeSolve Errors'!D239, 'Hamiltonian Errors'!D239)/('Failure Counts Errors'!D1-'Failure Counts Errors'!D239),0)</f>
        <v>84.8125</v>
      </c>
      <c r="E239">
        <f>IFERROR(SUM('PARITY Errors'!E239, 'Pattern_Matching Errors'!E239, 'Reversal Errors'!E239, 'Stack Errors'!E239, 'Vending_Machine Errors'!E239, 'Vending_Machine_Sum Errors'!E239, 'MazeComplete Errors'!E239, 'MazeSolve Errors'!E239, 'Hamiltonian Errors'!E239)/('Failure Counts Errors'!D1-'Failure Counts Errors'!E239),0)</f>
        <v>41.688888888888897</v>
      </c>
      <c r="F239">
        <f>IFERROR(SUM('PARITY Errors'!F239, 'Pattern_Matching Errors'!F239, 'Reversal Errors'!F239, 'Stack Errors'!F239, 'Vending_Machine Errors'!F239, 'Vending_Machine_Sum Errors'!F239, 'MazeComplete Errors'!F239, 'MazeSolve Errors'!F239, 'Hamiltonian Errors'!F239)/('Failure Counts Errors'!D1-'Failure Counts Errors'!F239),0)</f>
        <v>48.537499999999994</v>
      </c>
      <c r="G239">
        <f>IFERROR(SUM('PARITY Errors'!G239, 'Pattern_Matching Errors'!G239, 'Reversal Errors'!G239, 'Stack Errors'!G239, 'Vending_Machine Errors'!G239, 'Vending_Machine_Sum Errors'!G239, 'MazeComplete Errors'!G239, 'MazeSolve Errors'!G239, 'Hamiltonian Errors'!G239)/('Failure Counts Errors'!D1-'Failure Counts Errors'!G239),0)</f>
        <v>235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IFERROR(SUM('PARITY Errors'!D240, 'Pattern_Matching Errors'!D240, 'Reversal Errors'!D240, 'Stack Errors'!D240, 'Vending_Machine Errors'!D240, 'Vending_Machine_Sum Errors'!D240, 'MazeComplete Errors'!D240, 'MazeSolve Errors'!D240, 'Hamiltonian Errors'!D240)/('Failure Counts Errors'!D1-'Failure Counts Errors'!D240),0)</f>
        <v>141.08000000000001</v>
      </c>
      <c r="E240">
        <f>IFERROR(SUM('PARITY Errors'!E240, 'Pattern_Matching Errors'!E240, 'Reversal Errors'!E240, 'Stack Errors'!E240, 'Vending_Machine Errors'!E240, 'Vending_Machine_Sum Errors'!E240, 'MazeComplete Errors'!E240, 'MazeSolve Errors'!E240, 'Hamiltonian Errors'!E240)/('Failure Counts Errors'!D1-'Failure Counts Errors'!E240),0)</f>
        <v>75.37</v>
      </c>
      <c r="F240">
        <f>IFERROR(SUM('PARITY Errors'!F240, 'Pattern_Matching Errors'!F240, 'Reversal Errors'!F240, 'Stack Errors'!F240, 'Vending_Machine Errors'!F240, 'Vending_Machine_Sum Errors'!F240, 'MazeComplete Errors'!F240, 'MazeSolve Errors'!F240, 'Hamiltonian Errors'!F240)/('Failure Counts Errors'!D1-'Failure Counts Errors'!F240),0)</f>
        <v>174.1</v>
      </c>
      <c r="G240">
        <f>IFERROR(SUM('PARITY Errors'!G240, 'Pattern_Matching Errors'!G240, 'Reversal Errors'!G240, 'Stack Errors'!G240, 'Vending_Machine Errors'!G240, 'Vending_Machine_Sum Errors'!G240, 'MazeComplete Errors'!G240, 'MazeSolve Errors'!G240, 'Hamiltonian Errors'!G240)/('Failure Counts Errors'!D1-'Failure Counts Errors'!G240),0)</f>
        <v>402.8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IFERROR(SUM('PARITY Errors'!D241, 'Pattern_Matching Errors'!D241, 'Reversal Errors'!D241, 'Stack Errors'!D241, 'Vending_Machine Errors'!D241, 'Vending_Machine_Sum Errors'!D241, 'MazeComplete Errors'!D241, 'MazeSolve Errors'!D241, 'Hamiltonian Errors'!D241)/('Failure Counts Errors'!D1-'Failure Counts Errors'!D241),0)</f>
        <v>140.5</v>
      </c>
      <c r="E241">
        <f>IFERROR(SUM('PARITY Errors'!E241, 'Pattern_Matching Errors'!E241, 'Reversal Errors'!E241, 'Stack Errors'!E241, 'Vending_Machine Errors'!E241, 'Vending_Machine_Sum Errors'!E241, 'MazeComplete Errors'!E241, 'MazeSolve Errors'!E241, 'Hamiltonian Errors'!E241)/('Failure Counts Errors'!D1-'Failure Counts Errors'!E241),0)</f>
        <v>80.566666666666677</v>
      </c>
      <c r="F241">
        <f>IFERROR(SUM('PARITY Errors'!F241, 'Pattern_Matching Errors'!F241, 'Reversal Errors'!F241, 'Stack Errors'!F241, 'Vending_Machine Errors'!F241, 'Vending_Machine_Sum Errors'!F241, 'MazeComplete Errors'!F241, 'MazeSolve Errors'!F241, 'Hamiltonian Errors'!F241)/('Failure Counts Errors'!D1-'Failure Counts Errors'!F241),0)</f>
        <v>173.64999999999998</v>
      </c>
      <c r="G241">
        <f>IFERROR(SUM('PARITY Errors'!G241, 'Pattern_Matching Errors'!G241, 'Reversal Errors'!G241, 'Stack Errors'!G241, 'Vending_Machine Errors'!G241, 'Vending_Machine_Sum Errors'!G241, 'MazeComplete Errors'!G241, 'MazeSolve Errors'!G241, 'Hamiltonian Errors'!G241)/('Failure Counts Errors'!D1-'Failure Counts Errors'!G241),0)</f>
        <v>402.85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IFERROR(SUM('PARITY Errors'!D242, 'Pattern_Matching Errors'!D242, 'Reversal Errors'!D242, 'Stack Errors'!D242, 'Vending_Machine Errors'!D242, 'Vending_Machine_Sum Errors'!D242, 'MazeComplete Errors'!D242, 'MazeSolve Errors'!D242, 'Hamiltonian Errors'!D242)/('Failure Counts Errors'!D1-'Failure Counts Errors'!D242),0)</f>
        <v>142.04000000000002</v>
      </c>
      <c r="E242">
        <f>IFERROR(SUM('PARITY Errors'!E242, 'Pattern_Matching Errors'!E242, 'Reversal Errors'!E242, 'Stack Errors'!E242, 'Vending_Machine Errors'!E242, 'Vending_Machine_Sum Errors'!E242, 'MazeComplete Errors'!E242, 'MazeSolve Errors'!E242, 'Hamiltonian Errors'!E242)/('Failure Counts Errors'!D1-'Failure Counts Errors'!E242),0)</f>
        <v>82.283333333333331</v>
      </c>
      <c r="F242">
        <f>IFERROR(SUM('PARITY Errors'!F242, 'Pattern_Matching Errors'!F242, 'Reversal Errors'!F242, 'Stack Errors'!F242, 'Vending_Machine Errors'!F242, 'Vending_Machine_Sum Errors'!F242, 'MazeComplete Errors'!F242, 'MazeSolve Errors'!F242, 'Hamiltonian Errors'!F242)/('Failure Counts Errors'!D1-'Failure Counts Errors'!F242),0)</f>
        <v>172.42500000000001</v>
      </c>
      <c r="G242">
        <f>IFERROR(SUM('PARITY Errors'!G242, 'Pattern_Matching Errors'!G242, 'Reversal Errors'!G242, 'Stack Errors'!G242, 'Vending_Machine Errors'!G242, 'Vending_Machine_Sum Errors'!G242, 'MazeComplete Errors'!G242, 'MazeSolve Errors'!G242, 'Hamiltonian Errors'!G242)/('Failure Counts Errors'!D1-'Failure Counts Errors'!G242),0)</f>
        <v>402.05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IFERROR(SUM('PARITY Errors'!D243, 'Pattern_Matching Errors'!D243, 'Reversal Errors'!D243, 'Stack Errors'!D243, 'Vending_Machine Errors'!D243, 'Vending_Machine_Sum Errors'!D243, 'MazeComplete Errors'!D243, 'MazeSolve Errors'!D243, 'Hamiltonian Errors'!D243)/('Failure Counts Errors'!D1-'Failure Counts Errors'!D243),0)</f>
        <v>141.958</v>
      </c>
      <c r="E243">
        <f>IFERROR(SUM('PARITY Errors'!E243, 'Pattern_Matching Errors'!E243, 'Reversal Errors'!E243, 'Stack Errors'!E243, 'Vending_Machine Errors'!E243, 'Vending_Machine_Sum Errors'!E243, 'MazeComplete Errors'!E243, 'MazeSolve Errors'!E243, 'Hamiltonian Errors'!E243)/('Failure Counts Errors'!D1-'Failure Counts Errors'!E243),0)</f>
        <v>84.043333333333337</v>
      </c>
      <c r="F243">
        <f>IFERROR(SUM('PARITY Errors'!F243, 'Pattern_Matching Errors'!F243, 'Reversal Errors'!F243, 'Stack Errors'!F243, 'Vending_Machine Errors'!F243, 'Vending_Machine_Sum Errors'!F243, 'MazeComplete Errors'!F243, 'MazeSolve Errors'!F243, 'Hamiltonian Errors'!F243)/('Failure Counts Errors'!D1-'Failure Counts Errors'!F243),0)</f>
        <v>172.15</v>
      </c>
      <c r="G243">
        <f>IFERROR(SUM('PARITY Errors'!G243, 'Pattern_Matching Errors'!G243, 'Reversal Errors'!G243, 'Stack Errors'!G243, 'Vending_Machine Errors'!G243, 'Vending_Machine_Sum Errors'!G243, 'MazeComplete Errors'!G243, 'MazeSolve Errors'!G243, 'Hamiltonian Errors'!G243)/('Failure Counts Errors'!D1-'Failure Counts Errors'!G243),0)</f>
        <v>402.9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IFERROR(SUM('PARITY Errors'!D244, 'Pattern_Matching Errors'!D244, 'Reversal Errors'!D244, 'Stack Errors'!D244, 'Vending_Machine Errors'!D244, 'Vending_Machine_Sum Errors'!D244, 'MazeComplete Errors'!D244, 'MazeSolve Errors'!D244, 'Hamiltonian Errors'!D244)/('Failure Counts Errors'!D1-'Failure Counts Errors'!D244),0)</f>
        <v>142.68</v>
      </c>
      <c r="E244">
        <f>IFERROR(SUM('PARITY Errors'!E244, 'Pattern_Matching Errors'!E244, 'Reversal Errors'!E244, 'Stack Errors'!E244, 'Vending_Machine Errors'!E244, 'Vending_Machine_Sum Errors'!E244, 'MazeComplete Errors'!E244, 'MazeSolve Errors'!E244, 'Hamiltonian Errors'!E244)/('Failure Counts Errors'!D1-'Failure Counts Errors'!E244),0)</f>
        <v>87.15000000000002</v>
      </c>
      <c r="F244">
        <f>IFERROR(SUM('PARITY Errors'!F244, 'Pattern_Matching Errors'!F244, 'Reversal Errors'!F244, 'Stack Errors'!F244, 'Vending_Machine Errors'!F244, 'Vending_Machine_Sum Errors'!F244, 'MazeComplete Errors'!F244, 'MazeSolve Errors'!F244, 'Hamiltonian Errors'!F244)/('Failure Counts Errors'!D1-'Failure Counts Errors'!F244),0)</f>
        <v>173.65</v>
      </c>
      <c r="G244">
        <f>IFERROR(SUM('PARITY Errors'!G244, 'Pattern_Matching Errors'!G244, 'Reversal Errors'!G244, 'Stack Errors'!G244, 'Vending_Machine Errors'!G244, 'Vending_Machine_Sum Errors'!G244, 'MazeComplete Errors'!G244, 'MazeSolve Errors'!G244, 'Hamiltonian Errors'!G244)/('Failure Counts Errors'!D1-'Failure Counts Errors'!G244),0)</f>
        <v>403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IFERROR(SUM('PARITY Errors'!D245, 'Pattern_Matching Errors'!D245, 'Reversal Errors'!D245, 'Stack Errors'!D245, 'Vending_Machine Errors'!D245, 'Vending_Machine_Sum Errors'!D245, 'MazeComplete Errors'!D245, 'MazeSolve Errors'!D245, 'Hamiltonian Errors'!D245)/('Failure Counts Errors'!D1-'Failure Counts Errors'!D245),0)</f>
        <v>259.33333333333331</v>
      </c>
      <c r="E245">
        <f>IFERROR(SUM('PARITY Errors'!E245, 'Pattern_Matching Errors'!E245, 'Reversal Errors'!E245, 'Stack Errors'!E245, 'Vending_Machine Errors'!E245, 'Vending_Machine_Sum Errors'!E245, 'MazeComplete Errors'!E245, 'MazeSolve Errors'!E245, 'Hamiltonian Errors'!E245)/('Failure Counts Errors'!D1-'Failure Counts Errors'!E245),0)</f>
        <v>241.39999999999998</v>
      </c>
      <c r="F245">
        <f>IFERROR(SUM('PARITY Errors'!F245, 'Pattern_Matching Errors'!F245, 'Reversal Errors'!F245, 'Stack Errors'!F245, 'Vending_Machine Errors'!F245, 'Vending_Machine_Sum Errors'!F245, 'MazeComplete Errors'!F245, 'MazeSolve Errors'!F245, 'Hamiltonian Errors'!F245)/('Failure Counts Errors'!D1-'Failure Counts Errors'!F245),0)</f>
        <v>406.45</v>
      </c>
      <c r="G245">
        <f>IFERROR(SUM('PARITY Errors'!G245, 'Pattern_Matching Errors'!G245, 'Reversal Errors'!G245, 'Stack Errors'!G245, 'Vending_Machine Errors'!G245, 'Vending_Machine_Sum Errors'!G245, 'MazeComplete Errors'!G245, 'MazeSolve Errors'!G245, 'Hamiltonian Errors'!G245)/('Failure Counts Errors'!D1-'Failure Counts Errors'!G245),0)</f>
        <v>0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IFERROR(SUM('PARITY Errors'!D246, 'Pattern_Matching Errors'!D246, 'Reversal Errors'!D246, 'Stack Errors'!D246, 'Vending_Machine Errors'!D246, 'Vending_Machine_Sum Errors'!D246, 'MazeComplete Errors'!D246, 'MazeSolve Errors'!D246, 'Hamiltonian Errors'!D246)/('Failure Counts Errors'!D1-'Failure Counts Errors'!D246),0)</f>
        <v>259.63333333333333</v>
      </c>
      <c r="E246">
        <f>IFERROR(SUM('PARITY Errors'!E246, 'Pattern_Matching Errors'!E246, 'Reversal Errors'!E246, 'Stack Errors'!E246, 'Vending_Machine Errors'!E246, 'Vending_Machine_Sum Errors'!E246, 'MazeComplete Errors'!E246, 'MazeSolve Errors'!E246, 'Hamiltonian Errors'!E246)/('Failure Counts Errors'!D1-'Failure Counts Errors'!E246),0)</f>
        <v>249.56666666666663</v>
      </c>
      <c r="F246">
        <f>IFERROR(SUM('PARITY Errors'!F246, 'Pattern_Matching Errors'!F246, 'Reversal Errors'!F246, 'Stack Errors'!F246, 'Vending_Machine Errors'!F246, 'Vending_Machine_Sum Errors'!F246, 'MazeComplete Errors'!F246, 'MazeSolve Errors'!F246, 'Hamiltonian Errors'!F246)/('Failure Counts Errors'!D1-'Failure Counts Errors'!F246),0)</f>
        <v>405.1</v>
      </c>
      <c r="G246">
        <f>IFERROR(SUM('PARITY Errors'!G246, 'Pattern_Matching Errors'!G246, 'Reversal Errors'!G246, 'Stack Errors'!G246, 'Vending_Machine Errors'!G246, 'Vending_Machine_Sum Errors'!G246, 'MazeComplete Errors'!G246, 'MazeSolve Errors'!G246, 'Hamiltonian Errors'!G246)/('Failure Counts Errors'!D1-'Failure Counts Errors'!G246),0)</f>
        <v>0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IFERROR(SUM('PARITY Errors'!D247, 'Pattern_Matching Errors'!D247, 'Reversal Errors'!D247, 'Stack Errors'!D247, 'Vending_Machine Errors'!D247, 'Vending_Machine_Sum Errors'!D247, 'MazeComplete Errors'!D247, 'MazeSolve Errors'!D247, 'Hamiltonian Errors'!D247)/('Failure Counts Errors'!D1-'Failure Counts Errors'!D247),0)</f>
        <v>261.73333333333335</v>
      </c>
      <c r="E247">
        <f>IFERROR(SUM('PARITY Errors'!E247, 'Pattern_Matching Errors'!E247, 'Reversal Errors'!E247, 'Stack Errors'!E247, 'Vending_Machine Errors'!E247, 'Vending_Machine_Sum Errors'!E247, 'MazeComplete Errors'!E247, 'MazeSolve Errors'!E247, 'Hamiltonian Errors'!E247)/('Failure Counts Errors'!D1-'Failure Counts Errors'!E247),0)</f>
        <v>252.26666666666665</v>
      </c>
      <c r="F247">
        <f>IFERROR(SUM('PARITY Errors'!F247, 'Pattern_Matching Errors'!F247, 'Reversal Errors'!F247, 'Stack Errors'!F247, 'Vending_Machine Errors'!F247, 'Vending_Machine_Sum Errors'!F247, 'MazeComplete Errors'!F247, 'MazeSolve Errors'!F247, 'Hamiltonian Errors'!F247)/('Failure Counts Errors'!D1-'Failure Counts Errors'!F247),0)</f>
        <v>405.25</v>
      </c>
      <c r="G247">
        <f>IFERROR(SUM('PARITY Errors'!G247, 'Pattern_Matching Errors'!G247, 'Reversal Errors'!G247, 'Stack Errors'!G247, 'Vending_Machine Errors'!G247, 'Vending_Machine_Sum Errors'!G247, 'MazeComplete Errors'!G247, 'MazeSolve Errors'!G247, 'Hamiltonian Errors'!G247)/('Failure Counts Errors'!D1-'Failure Counts Errors'!G247),0)</f>
        <v>0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IFERROR(SUM('PARITY Errors'!D248, 'Pattern_Matching Errors'!D248, 'Reversal Errors'!D248, 'Stack Errors'!D248, 'Vending_Machine Errors'!D248, 'Vending_Machine_Sum Errors'!D248, 'MazeComplete Errors'!D248, 'MazeSolve Errors'!D248, 'Hamiltonian Errors'!D248)/('Failure Counts Errors'!D1-'Failure Counts Errors'!D248),0)</f>
        <v>262.03333333333336</v>
      </c>
      <c r="E248">
        <f>IFERROR(SUM('PARITY Errors'!E248, 'Pattern_Matching Errors'!E248, 'Reversal Errors'!E248, 'Stack Errors'!E248, 'Vending_Machine Errors'!E248, 'Vending_Machine_Sum Errors'!E248, 'MazeComplete Errors'!E248, 'MazeSolve Errors'!E248, 'Hamiltonian Errors'!E248)/('Failure Counts Errors'!D1-'Failure Counts Errors'!E248),0)</f>
        <v>254.03333333333333</v>
      </c>
      <c r="F248">
        <f>IFERROR(SUM('PARITY Errors'!F248, 'Pattern_Matching Errors'!F248, 'Reversal Errors'!F248, 'Stack Errors'!F248, 'Vending_Machine Errors'!F248, 'Vending_Machine_Sum Errors'!F248, 'MazeComplete Errors'!F248, 'MazeSolve Errors'!F248, 'Hamiltonian Errors'!F248)/('Failure Counts Errors'!D1-'Failure Counts Errors'!F248),0)</f>
        <v>404.8</v>
      </c>
      <c r="G248">
        <f>IFERROR(SUM('PARITY Errors'!G248, 'Pattern_Matching Errors'!G248, 'Reversal Errors'!G248, 'Stack Errors'!G248, 'Vending_Machine Errors'!G248, 'Vending_Machine_Sum Errors'!G248, 'MazeComplete Errors'!G248, 'MazeSolve Errors'!G248, 'Hamiltonian Errors'!G248)/('Failure Counts Errors'!D1-'Failure Counts Errors'!G248),0)</f>
        <v>0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IFERROR(SUM('PARITY Errors'!D249, 'Pattern_Matching Errors'!D249, 'Reversal Errors'!D249, 'Stack Errors'!D249, 'Vending_Machine Errors'!D249, 'Vending_Machine_Sum Errors'!D249, 'MazeComplete Errors'!D249, 'MazeSolve Errors'!D249, 'Hamiltonian Errors'!D249)/('Failure Counts Errors'!D1-'Failure Counts Errors'!D249),0)</f>
        <v>262.7</v>
      </c>
      <c r="E249">
        <f>IFERROR(SUM('PARITY Errors'!E249, 'Pattern_Matching Errors'!E249, 'Reversal Errors'!E249, 'Stack Errors'!E249, 'Vending_Machine Errors'!E249, 'Vending_Machine_Sum Errors'!E249, 'MazeComplete Errors'!E249, 'MazeSolve Errors'!E249, 'Hamiltonian Errors'!E249)/('Failure Counts Errors'!D1-'Failure Counts Errors'!E249),0)</f>
        <v>257.5</v>
      </c>
      <c r="F249">
        <f>IFERROR(SUM('PARITY Errors'!F249, 'Pattern_Matching Errors'!F249, 'Reversal Errors'!F249, 'Stack Errors'!F249, 'Vending_Machine Errors'!F249, 'Vending_Machine_Sum Errors'!F249, 'MazeComplete Errors'!F249, 'MazeSolve Errors'!F249, 'Hamiltonian Errors'!F249)/('Failure Counts Errors'!D1-'Failure Counts Errors'!F249),0)</f>
        <v>405.45</v>
      </c>
      <c r="G249">
        <f>IFERROR(SUM('PARITY Errors'!G249, 'Pattern_Matching Errors'!G249, 'Reversal Errors'!G249, 'Stack Errors'!G249, 'Vending_Machine Errors'!G249, 'Vending_Machine_Sum Errors'!G249, 'MazeComplete Errors'!G249, 'MazeSolve Errors'!G249, 'Hamiltonian Errors'!G249)/('Failure Counts Errors'!D1-'Failure Counts Errors'!G249),0)</f>
        <v>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49"/>
  <sheetViews>
    <sheetView workbookViewId="0"/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249"/>
  <sheetViews>
    <sheetView workbookViewId="0"/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1676-DC47-4DB7-A849-49982DF27D2C}">
  <dimension ref="A1:H249"/>
  <sheetViews>
    <sheetView workbookViewId="0"/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PARITY Accuracy</vt:lpstr>
      <vt:lpstr>PARITY Errors</vt:lpstr>
      <vt:lpstr>Pattern_Matching Accuracy</vt:lpstr>
      <vt:lpstr>Pattern_Matching Errors</vt:lpstr>
      <vt:lpstr>Reversal Accuracy</vt:lpstr>
      <vt:lpstr>Reversal Errors</vt:lpstr>
      <vt:lpstr>Stack Accuracy</vt:lpstr>
      <vt:lpstr>Stack Errors</vt:lpstr>
      <vt:lpstr>Vending_Machine Accuracy</vt:lpstr>
      <vt:lpstr>Vending_Machine Errors</vt:lpstr>
      <vt:lpstr>Vending_Machine_Sum Accuracy</vt:lpstr>
      <vt:lpstr>Vending_Machine_Sum Errors</vt:lpstr>
      <vt:lpstr>MazeComplete Accuracy</vt:lpstr>
      <vt:lpstr>MazeComplete Errors</vt:lpstr>
      <vt:lpstr>MazeSolve Accuracy</vt:lpstr>
      <vt:lpstr>MazeSolve Errors</vt:lpstr>
      <vt:lpstr>Hamiltonian Accuracy</vt:lpstr>
      <vt:lpstr>Hamiltonian Errors</vt:lpstr>
      <vt:lpstr>PlotsAll</vt:lpstr>
      <vt:lpstr>AllAveragePlots</vt:lpstr>
      <vt:lpstr>Avgs no fails Accuracy</vt:lpstr>
      <vt:lpstr>Avgs no fails Accuracy no VMS</vt:lpstr>
      <vt:lpstr>Averages Accuracy</vt:lpstr>
      <vt:lpstr>Averages Errors</vt:lpstr>
      <vt:lpstr>Avgs no fails Errors</vt:lpstr>
      <vt:lpstr>Failure Counts Errors</vt:lpstr>
      <vt:lpstr>Failure Counts Accuracy</vt:lpstr>
      <vt:lpstr>Failure Counts Accuracy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Adrian de Wynter</cp:lastModifiedBy>
  <dcterms:created xsi:type="dcterms:W3CDTF">2025-07-17T02:06:57Z</dcterms:created>
  <dcterms:modified xsi:type="dcterms:W3CDTF">2025-07-30T11:14:43Z</dcterms:modified>
</cp:coreProperties>
</file>